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-90" windowWidth="9600" windowHeight="15255" activeTab="4"/>
  </bookViews>
  <sheets>
    <sheet name="Portfolioübersicht BHC" sheetId="30" r:id="rId1"/>
    <sheet name="Marktpreise EEX NCG 2017" sheetId="10" r:id="rId2"/>
    <sheet name="BHC Gesamt 2017" sheetId="18" r:id="rId3"/>
    <sheet name="BCS Gesamt 2017" sheetId="50" r:id="rId4"/>
    <sheet name="Diagramm1" sheetId="48" r:id="rId5"/>
    <sheet name="Diagramm 2" sheetId="49" r:id="rId6"/>
    <sheet name="Gesamtentwicklung" sheetId="47" r:id="rId7"/>
  </sheets>
  <calcPr calcId="145621"/>
</workbook>
</file>

<file path=xl/calcChain.xml><?xml version="1.0" encoding="utf-8"?>
<calcChain xmlns="http://schemas.openxmlformats.org/spreadsheetml/2006/main">
  <c r="K48" i="30" l="1"/>
  <c r="K58" i="30" s="1"/>
  <c r="K49" i="30"/>
  <c r="K59" i="30" s="1"/>
  <c r="K50" i="30"/>
  <c r="K60" i="30" s="1"/>
  <c r="K51" i="30"/>
  <c r="K61" i="30" s="1"/>
  <c r="K52" i="30"/>
  <c r="K62" i="30" s="1"/>
  <c r="K53" i="30"/>
  <c r="K63" i="30" s="1"/>
  <c r="J58" i="30" l="1"/>
  <c r="J62" i="30"/>
  <c r="J48" i="30"/>
  <c r="J49" i="30"/>
  <c r="J59" i="30" s="1"/>
  <c r="J50" i="30"/>
  <c r="J60" i="30" s="1"/>
  <c r="J51" i="30"/>
  <c r="J61" i="30" s="1"/>
  <c r="J52" i="30"/>
  <c r="J53" i="30"/>
  <c r="J63" i="30" s="1"/>
  <c r="K54" i="30" l="1"/>
  <c r="J54" i="30"/>
  <c r="C44" i="30"/>
  <c r="C45" i="30" s="1"/>
  <c r="D45" i="30" s="1"/>
  <c r="E45" i="30" s="1"/>
  <c r="F45" i="30" s="1"/>
  <c r="G45" i="30" s="1"/>
  <c r="H45" i="30" s="1"/>
  <c r="I45" i="30" s="1"/>
  <c r="D44" i="30"/>
  <c r="E44" i="30"/>
  <c r="F44" i="30"/>
  <c r="G44" i="30"/>
  <c r="H44" i="30"/>
  <c r="I44" i="30"/>
  <c r="J44" i="30"/>
  <c r="K44" i="30"/>
  <c r="L44" i="30"/>
  <c r="M44" i="30"/>
  <c r="B44" i="30"/>
  <c r="N40" i="30"/>
  <c r="N41" i="30"/>
  <c r="N42" i="30"/>
  <c r="N43" i="30"/>
  <c r="N38" i="30"/>
  <c r="N39" i="30"/>
  <c r="K67" i="30" l="1"/>
  <c r="K68" i="30" s="1"/>
  <c r="J67" i="30"/>
  <c r="J68" i="30" s="1"/>
  <c r="J45" i="30"/>
  <c r="K45" i="30" s="1"/>
  <c r="L45" i="30" s="1"/>
  <c r="M45" i="30" s="1"/>
  <c r="N44" i="3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1202" i="10"/>
  <c r="M1203" i="10"/>
  <c r="M1204" i="10"/>
  <c r="M1205" i="10"/>
  <c r="M1206" i="10"/>
  <c r="M1207" i="10"/>
  <c r="M1208" i="10"/>
  <c r="M1209" i="10"/>
  <c r="M1210" i="10"/>
  <c r="M1211" i="10"/>
  <c r="M1212" i="10"/>
  <c r="M1213" i="10"/>
  <c r="M1214" i="10"/>
  <c r="M1215" i="10"/>
  <c r="M1216" i="10"/>
  <c r="M1217" i="10"/>
  <c r="M1218" i="10"/>
  <c r="M1219" i="10"/>
  <c r="M1220" i="10"/>
  <c r="M1221" i="10"/>
  <c r="M1222" i="10"/>
  <c r="M1223" i="10"/>
  <c r="M1224" i="10"/>
  <c r="M1225" i="10"/>
  <c r="M1226" i="10"/>
  <c r="M1227" i="10"/>
  <c r="M1228" i="10"/>
  <c r="M1229" i="10"/>
  <c r="M1230" i="10"/>
  <c r="M1231" i="10"/>
  <c r="M1232" i="10"/>
  <c r="M1233" i="10"/>
  <c r="M1234" i="10"/>
  <c r="M1235" i="10"/>
  <c r="M1236" i="10"/>
  <c r="M1237" i="10"/>
  <c r="M1238" i="10"/>
  <c r="M1239" i="10"/>
  <c r="M1240" i="10"/>
  <c r="M1241" i="10"/>
  <c r="M1242" i="10"/>
  <c r="M1243" i="10"/>
  <c r="M1244" i="10"/>
  <c r="M1245" i="10"/>
  <c r="M1246" i="10"/>
  <c r="M1247" i="10"/>
  <c r="M1248" i="10"/>
  <c r="M1249" i="10"/>
  <c r="M1250" i="10"/>
  <c r="M1251" i="10"/>
  <c r="M1252" i="10"/>
  <c r="M1253" i="10"/>
  <c r="M1254" i="10"/>
  <c r="M1255" i="10"/>
  <c r="M1256" i="10"/>
  <c r="M1257" i="10"/>
  <c r="M1258" i="10"/>
  <c r="M1259" i="10"/>
  <c r="M1260" i="10"/>
  <c r="M1261" i="10"/>
  <c r="M1262" i="10"/>
  <c r="M1263" i="10"/>
  <c r="M1264" i="10"/>
  <c r="M1265" i="10"/>
  <c r="M1266" i="10"/>
  <c r="M1267" i="10"/>
  <c r="M1268" i="10"/>
  <c r="M1269" i="10"/>
  <c r="M1270" i="10"/>
  <c r="M1271" i="10"/>
  <c r="M1272" i="10"/>
  <c r="M1273" i="10"/>
  <c r="M1274" i="10"/>
  <c r="M1275" i="10"/>
  <c r="M1276" i="10"/>
  <c r="M1277" i="10"/>
  <c r="M1278" i="10"/>
  <c r="M1279" i="10"/>
  <c r="M1280" i="10"/>
  <c r="M1281" i="10"/>
  <c r="M1282" i="10"/>
  <c r="M1283" i="10"/>
  <c r="M1284" i="10"/>
  <c r="M1285" i="10"/>
  <c r="M1286" i="10"/>
  <c r="M1287" i="10"/>
  <c r="M1288" i="10"/>
  <c r="M1289" i="10"/>
  <c r="M1290" i="10"/>
  <c r="M1291" i="10"/>
  <c r="M1292" i="10"/>
  <c r="M1293" i="10"/>
  <c r="M1294" i="10"/>
  <c r="M1295" i="10"/>
  <c r="M1296" i="10"/>
  <c r="M1297" i="10"/>
  <c r="M1298" i="10"/>
  <c r="M1299" i="10"/>
  <c r="M1300" i="10"/>
  <c r="M1301" i="10"/>
  <c r="M1302" i="10"/>
  <c r="M1303" i="10"/>
  <c r="M1304" i="10"/>
  <c r="M1305" i="10"/>
  <c r="M1306" i="10"/>
  <c r="M1307" i="10"/>
  <c r="M1308" i="10"/>
  <c r="M1309" i="10"/>
  <c r="M1310" i="10"/>
  <c r="M1311" i="10"/>
  <c r="M1312" i="10"/>
  <c r="M1313" i="10"/>
  <c r="M1314" i="10"/>
  <c r="M1315" i="10"/>
  <c r="M1316" i="10"/>
  <c r="M1317" i="10"/>
  <c r="M1318" i="10"/>
  <c r="M1319" i="10"/>
  <c r="M1320" i="10"/>
  <c r="M1321" i="10"/>
  <c r="M1322" i="10"/>
  <c r="M1323" i="10"/>
  <c r="M1324" i="10"/>
  <c r="M1325" i="10"/>
  <c r="M1326" i="10"/>
  <c r="M1327" i="10"/>
  <c r="M1328" i="10"/>
  <c r="M1329" i="10"/>
  <c r="M1330" i="10"/>
  <c r="M1331" i="10"/>
  <c r="M1332" i="10"/>
  <c r="M1333" i="10"/>
  <c r="M1334" i="10"/>
  <c r="M1335" i="10"/>
  <c r="M1336" i="10"/>
  <c r="M1337" i="10"/>
  <c r="M1338" i="10"/>
  <c r="M1339" i="10"/>
  <c r="M1340" i="10"/>
  <c r="M1341" i="10"/>
  <c r="M1342" i="10"/>
  <c r="M1343" i="10"/>
  <c r="M1344" i="10"/>
  <c r="M1345" i="10"/>
  <c r="M1346" i="10"/>
  <c r="M1347" i="10"/>
  <c r="M1348" i="10"/>
  <c r="M1349" i="10"/>
  <c r="M1350" i="10"/>
  <c r="M1351" i="10"/>
  <c r="M1352" i="10"/>
  <c r="M1353" i="10"/>
  <c r="M1354" i="10"/>
  <c r="M1355" i="10"/>
  <c r="M1356" i="10"/>
  <c r="M1357" i="10"/>
  <c r="M1358" i="10"/>
  <c r="M1359" i="10"/>
  <c r="M1360" i="10"/>
  <c r="M1361" i="10"/>
  <c r="M1362" i="10"/>
  <c r="M1363" i="10"/>
  <c r="M1364" i="10"/>
  <c r="M1365" i="10"/>
  <c r="M1366" i="10"/>
  <c r="M1367" i="10"/>
  <c r="M1368" i="10"/>
  <c r="M1369" i="10"/>
  <c r="M1370" i="10"/>
  <c r="M1371" i="10"/>
  <c r="M1372" i="10"/>
  <c r="M1373" i="10"/>
  <c r="M1374" i="10"/>
  <c r="M1375" i="10"/>
  <c r="M1376" i="10"/>
  <c r="M1377" i="10"/>
  <c r="M1378" i="10"/>
  <c r="M1379" i="10"/>
  <c r="M1380" i="10"/>
  <c r="M1381" i="10"/>
  <c r="M1382" i="10"/>
  <c r="M1383" i="10"/>
  <c r="M1384" i="10"/>
  <c r="M1385" i="10"/>
  <c r="M1386" i="10"/>
  <c r="M1387" i="10"/>
  <c r="M1388" i="10"/>
  <c r="M1389" i="10"/>
  <c r="M1390" i="10"/>
  <c r="M1391" i="10"/>
  <c r="M1392" i="10"/>
  <c r="M1393" i="10"/>
  <c r="M1394" i="10"/>
  <c r="M1395" i="10"/>
  <c r="M1396" i="10"/>
  <c r="M1397" i="10"/>
  <c r="M1398" i="10"/>
  <c r="M1399" i="10"/>
  <c r="M1400" i="10"/>
  <c r="M1401" i="10"/>
  <c r="M1402" i="10"/>
  <c r="M1403" i="10"/>
  <c r="M1404" i="10"/>
  <c r="M1405" i="10"/>
  <c r="M1406" i="10"/>
  <c r="M1407" i="10"/>
  <c r="M1408" i="10"/>
  <c r="M1409" i="10"/>
  <c r="M1410" i="10"/>
  <c r="M1411" i="10"/>
  <c r="M1412" i="10"/>
  <c r="M1413" i="10"/>
  <c r="M1414" i="10"/>
  <c r="M1415" i="10"/>
  <c r="M1416" i="10"/>
  <c r="M1417" i="10"/>
  <c r="M1418" i="10"/>
  <c r="M1419" i="10"/>
  <c r="M1420" i="10"/>
  <c r="M1421" i="10"/>
  <c r="M1422" i="10"/>
  <c r="M1423" i="10"/>
  <c r="M1424" i="10"/>
  <c r="M1425" i="10"/>
  <c r="M1426" i="10"/>
  <c r="M1427" i="10"/>
  <c r="M1428" i="10"/>
  <c r="M1429" i="10"/>
  <c r="M1430" i="10"/>
  <c r="M1431" i="10"/>
  <c r="M1432" i="10"/>
  <c r="M1433" i="10"/>
  <c r="M1434" i="10"/>
  <c r="M1435" i="10"/>
  <c r="M1436" i="10"/>
  <c r="M1437" i="10"/>
  <c r="M1438" i="10"/>
  <c r="M1439" i="10"/>
  <c r="M1440" i="10"/>
  <c r="M1441" i="10"/>
  <c r="M1442" i="10"/>
  <c r="M1443" i="10"/>
  <c r="M1444" i="10"/>
  <c r="M1445" i="10"/>
  <c r="M1446" i="10"/>
  <c r="M1447" i="10"/>
  <c r="M1448" i="10"/>
  <c r="M1449" i="10"/>
  <c r="M1450" i="10"/>
  <c r="M1451" i="10"/>
  <c r="M1452" i="10"/>
  <c r="M1453" i="10"/>
  <c r="M1454" i="10"/>
  <c r="M1455" i="10"/>
  <c r="M1456" i="10"/>
  <c r="M1457" i="10"/>
  <c r="M1458" i="10"/>
  <c r="M1459" i="10"/>
  <c r="M1460" i="10"/>
  <c r="M1461" i="10"/>
  <c r="M1462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099" i="10"/>
  <c r="M1100" i="10"/>
  <c r="M1098" i="10"/>
  <c r="M33" i="30" l="1"/>
  <c r="M67" i="30" s="1"/>
  <c r="M68" i="30" s="1"/>
  <c r="L33" i="30"/>
  <c r="L67" i="30" s="1"/>
  <c r="L68" i="30" s="1"/>
  <c r="K33" i="30"/>
  <c r="J33" i="30"/>
  <c r="I33" i="30"/>
  <c r="H33" i="30"/>
  <c r="H67" i="30" s="1"/>
  <c r="H68" i="30" s="1"/>
  <c r="G33" i="30"/>
  <c r="G67" i="30" s="1"/>
  <c r="G68" i="30" s="1"/>
  <c r="F33" i="30"/>
  <c r="F67" i="30" s="1"/>
  <c r="F68" i="30" s="1"/>
  <c r="I26" i="30" l="1"/>
  <c r="I67" i="30"/>
  <c r="I68" i="30" s="1"/>
  <c r="E33" i="30"/>
  <c r="E67" i="30" s="1"/>
  <c r="E68" i="30" s="1"/>
  <c r="D33" i="30"/>
  <c r="D67" i="30" s="1"/>
  <c r="D68" i="30" s="1"/>
  <c r="K1310" i="47" l="1"/>
  <c r="K1311" i="47" s="1"/>
  <c r="K1312" i="47" s="1"/>
  <c r="K1313" i="47" s="1"/>
  <c r="K1314" i="47" s="1"/>
  <c r="K1315" i="47" s="1"/>
  <c r="K1316" i="47" s="1"/>
  <c r="K1317" i="47" s="1"/>
  <c r="K1318" i="47" s="1"/>
  <c r="K1319" i="47" s="1"/>
  <c r="K1320" i="47" s="1"/>
  <c r="K1321" i="47" s="1"/>
  <c r="K1322" i="47" s="1"/>
  <c r="K1323" i="47" s="1"/>
  <c r="K1324" i="47" s="1"/>
  <c r="K1325" i="47" s="1"/>
  <c r="K1326" i="47" s="1"/>
  <c r="K1327" i="47" s="1"/>
  <c r="K1328" i="47" s="1"/>
  <c r="K1329" i="47" s="1"/>
  <c r="K1330" i="47" s="1"/>
  <c r="K1331" i="47" s="1"/>
  <c r="K1332" i="47" s="1"/>
  <c r="K1333" i="47" s="1"/>
  <c r="K1334" i="47" s="1"/>
  <c r="K1335" i="47" s="1"/>
  <c r="K1336" i="47" s="1"/>
  <c r="K1337" i="47" s="1"/>
  <c r="K1338" i="47" s="1"/>
  <c r="K1339" i="47" s="1"/>
  <c r="K1340" i="47" s="1"/>
  <c r="I48" i="30"/>
  <c r="E26" i="30"/>
  <c r="E48" i="30" s="1"/>
  <c r="F26" i="30"/>
  <c r="F48" i="30" s="1"/>
  <c r="G26" i="30"/>
  <c r="G48" i="30" s="1"/>
  <c r="H26" i="30"/>
  <c r="H48" i="30" s="1"/>
  <c r="I27" i="30"/>
  <c r="J26" i="30"/>
  <c r="K26" i="30"/>
  <c r="L26" i="30"/>
  <c r="M26" i="30"/>
  <c r="K1432" i="47" l="1"/>
  <c r="K1433" i="47" s="1"/>
  <c r="K1434" i="47" s="1"/>
  <c r="K1435" i="47" s="1"/>
  <c r="K1436" i="47" s="1"/>
  <c r="K1437" i="47" s="1"/>
  <c r="K1438" i="47" s="1"/>
  <c r="K1439" i="47" s="1"/>
  <c r="K1440" i="47" s="1"/>
  <c r="K1441" i="47" s="1"/>
  <c r="K1442" i="47" s="1"/>
  <c r="K1443" i="47" s="1"/>
  <c r="K1444" i="47" s="1"/>
  <c r="K1445" i="47" s="1"/>
  <c r="K1446" i="47" s="1"/>
  <c r="K1447" i="47" s="1"/>
  <c r="K1448" i="47" s="1"/>
  <c r="K1449" i="47" s="1"/>
  <c r="K1450" i="47" s="1"/>
  <c r="K1451" i="47" s="1"/>
  <c r="K1452" i="47" s="1"/>
  <c r="K1453" i="47" s="1"/>
  <c r="K1454" i="47" s="1"/>
  <c r="K1455" i="47" s="1"/>
  <c r="K1456" i="47" s="1"/>
  <c r="K1457" i="47" s="1"/>
  <c r="K1458" i="47" s="1"/>
  <c r="K1459" i="47" s="1"/>
  <c r="K1460" i="47" s="1"/>
  <c r="K1461" i="47" s="1"/>
  <c r="K1462" i="47" s="1"/>
  <c r="M27" i="30"/>
  <c r="M48" i="30"/>
  <c r="L27" i="30"/>
  <c r="K1402" i="47"/>
  <c r="K1403" i="47" s="1"/>
  <c r="K1404" i="47" s="1"/>
  <c r="K1405" i="47" s="1"/>
  <c r="K1406" i="47" s="1"/>
  <c r="K1407" i="47" s="1"/>
  <c r="K1408" i="47" s="1"/>
  <c r="K1409" i="47" s="1"/>
  <c r="K1410" i="47" s="1"/>
  <c r="K1411" i="47" s="1"/>
  <c r="K1412" i="47" s="1"/>
  <c r="K1413" i="47" s="1"/>
  <c r="K1414" i="47" s="1"/>
  <c r="K1415" i="47" s="1"/>
  <c r="K1416" i="47" s="1"/>
  <c r="K1417" i="47" s="1"/>
  <c r="K1418" i="47" s="1"/>
  <c r="K1419" i="47" s="1"/>
  <c r="K1420" i="47" s="1"/>
  <c r="K1421" i="47" s="1"/>
  <c r="K1422" i="47" s="1"/>
  <c r="K1423" i="47" s="1"/>
  <c r="K1424" i="47" s="1"/>
  <c r="K1425" i="47" s="1"/>
  <c r="K1426" i="47" s="1"/>
  <c r="K1427" i="47" s="1"/>
  <c r="K1428" i="47" s="1"/>
  <c r="K1429" i="47" s="1"/>
  <c r="K1430" i="47" s="1"/>
  <c r="K1431" i="47" s="1"/>
  <c r="L48" i="30"/>
  <c r="H58" i="30"/>
  <c r="G58" i="30"/>
  <c r="F58" i="30"/>
  <c r="I28" i="30"/>
  <c r="I49" i="30"/>
  <c r="I59" i="30" s="1"/>
  <c r="E58" i="30"/>
  <c r="I58" i="30"/>
  <c r="K27" i="30"/>
  <c r="K28" i="30" s="1"/>
  <c r="K29" i="30" s="1"/>
  <c r="K30" i="30" s="1"/>
  <c r="K1371" i="47"/>
  <c r="K1372" i="47" s="1"/>
  <c r="K1373" i="47" s="1"/>
  <c r="K1374" i="47" s="1"/>
  <c r="K1375" i="47" s="1"/>
  <c r="K1376" i="47" s="1"/>
  <c r="K1377" i="47" s="1"/>
  <c r="K1378" i="47" s="1"/>
  <c r="K1379" i="47" s="1"/>
  <c r="K1380" i="47" s="1"/>
  <c r="K1381" i="47" s="1"/>
  <c r="K1382" i="47" s="1"/>
  <c r="K1383" i="47" s="1"/>
  <c r="K1384" i="47" s="1"/>
  <c r="K1385" i="47" s="1"/>
  <c r="K1386" i="47" s="1"/>
  <c r="K1387" i="47" s="1"/>
  <c r="K1388" i="47" s="1"/>
  <c r="K1389" i="47" s="1"/>
  <c r="K1390" i="47" s="1"/>
  <c r="K1391" i="47" s="1"/>
  <c r="K1392" i="47" s="1"/>
  <c r="K1393" i="47" s="1"/>
  <c r="K1394" i="47" s="1"/>
  <c r="K1395" i="47" s="1"/>
  <c r="K1396" i="47" s="1"/>
  <c r="K1397" i="47" s="1"/>
  <c r="K1398" i="47" s="1"/>
  <c r="K1399" i="47" s="1"/>
  <c r="K1400" i="47" s="1"/>
  <c r="K1401" i="47" s="1"/>
  <c r="J27" i="30"/>
  <c r="J28" i="30" s="1"/>
  <c r="J29" i="30" s="1"/>
  <c r="J30" i="30" s="1"/>
  <c r="K1341" i="47"/>
  <c r="K1342" i="47" s="1"/>
  <c r="K1343" i="47" s="1"/>
  <c r="K1344" i="47" s="1"/>
  <c r="K1345" i="47" s="1"/>
  <c r="K1346" i="47" s="1"/>
  <c r="K1347" i="47" s="1"/>
  <c r="K1348" i="47" s="1"/>
  <c r="K1349" i="47" s="1"/>
  <c r="K1350" i="47" s="1"/>
  <c r="K1351" i="47" s="1"/>
  <c r="K1352" i="47" s="1"/>
  <c r="K1353" i="47" s="1"/>
  <c r="K1354" i="47" s="1"/>
  <c r="K1355" i="47" s="1"/>
  <c r="K1356" i="47" s="1"/>
  <c r="K1357" i="47" s="1"/>
  <c r="K1358" i="47" s="1"/>
  <c r="K1359" i="47" s="1"/>
  <c r="K1360" i="47" s="1"/>
  <c r="K1361" i="47" s="1"/>
  <c r="K1362" i="47" s="1"/>
  <c r="K1363" i="47" s="1"/>
  <c r="K1364" i="47" s="1"/>
  <c r="K1365" i="47" s="1"/>
  <c r="K1366" i="47" s="1"/>
  <c r="K1367" i="47" s="1"/>
  <c r="K1368" i="47" s="1"/>
  <c r="K1369" i="47" s="1"/>
  <c r="K1370" i="47" s="1"/>
  <c r="H27" i="30"/>
  <c r="K1279" i="47"/>
  <c r="K1280" i="47" s="1"/>
  <c r="K1281" i="47" s="1"/>
  <c r="K1282" i="47" s="1"/>
  <c r="K1283" i="47" s="1"/>
  <c r="K1284" i="47" s="1"/>
  <c r="K1285" i="47" s="1"/>
  <c r="K1286" i="47" s="1"/>
  <c r="K1287" i="47" s="1"/>
  <c r="K1288" i="47" s="1"/>
  <c r="K1289" i="47" s="1"/>
  <c r="K1290" i="47" s="1"/>
  <c r="K1291" i="47" s="1"/>
  <c r="K1292" i="47" s="1"/>
  <c r="K1293" i="47" s="1"/>
  <c r="K1294" i="47" s="1"/>
  <c r="K1295" i="47" s="1"/>
  <c r="K1296" i="47" s="1"/>
  <c r="K1297" i="47" s="1"/>
  <c r="K1298" i="47" s="1"/>
  <c r="K1299" i="47" s="1"/>
  <c r="K1300" i="47" s="1"/>
  <c r="K1301" i="47" s="1"/>
  <c r="K1302" i="47" s="1"/>
  <c r="K1303" i="47" s="1"/>
  <c r="K1304" i="47" s="1"/>
  <c r="K1305" i="47" s="1"/>
  <c r="K1306" i="47" s="1"/>
  <c r="K1307" i="47" s="1"/>
  <c r="K1308" i="47" s="1"/>
  <c r="K1309" i="47" s="1"/>
  <c r="G27" i="30"/>
  <c r="K1249" i="47"/>
  <c r="K1250" i="47" s="1"/>
  <c r="K1251" i="47" s="1"/>
  <c r="K1252" i="47" s="1"/>
  <c r="K1253" i="47" s="1"/>
  <c r="K1254" i="47" s="1"/>
  <c r="K1255" i="47" s="1"/>
  <c r="K1256" i="47" s="1"/>
  <c r="K1257" i="47" s="1"/>
  <c r="K1258" i="47" s="1"/>
  <c r="K1259" i="47" s="1"/>
  <c r="K1260" i="47" s="1"/>
  <c r="K1261" i="47" s="1"/>
  <c r="K1262" i="47" s="1"/>
  <c r="K1263" i="47" s="1"/>
  <c r="K1264" i="47" s="1"/>
  <c r="K1265" i="47" s="1"/>
  <c r="K1266" i="47" s="1"/>
  <c r="K1267" i="47" s="1"/>
  <c r="K1268" i="47" s="1"/>
  <c r="K1269" i="47" s="1"/>
  <c r="K1270" i="47" s="1"/>
  <c r="K1271" i="47" s="1"/>
  <c r="K1272" i="47" s="1"/>
  <c r="K1273" i="47" s="1"/>
  <c r="K1274" i="47" s="1"/>
  <c r="K1275" i="47" s="1"/>
  <c r="K1276" i="47" s="1"/>
  <c r="K1277" i="47" s="1"/>
  <c r="K1278" i="47" s="1"/>
  <c r="F27" i="30"/>
  <c r="K1218" i="47"/>
  <c r="K1219" i="47" s="1"/>
  <c r="K1220" i="47" s="1"/>
  <c r="K1221" i="47" s="1"/>
  <c r="K1222" i="47" s="1"/>
  <c r="K1223" i="47" s="1"/>
  <c r="K1224" i="47" s="1"/>
  <c r="K1225" i="47" s="1"/>
  <c r="K1226" i="47" s="1"/>
  <c r="K1227" i="47" s="1"/>
  <c r="K1228" i="47" s="1"/>
  <c r="K1229" i="47" s="1"/>
  <c r="K1230" i="47" s="1"/>
  <c r="K1231" i="47" s="1"/>
  <c r="K1232" i="47" s="1"/>
  <c r="K1233" i="47" s="1"/>
  <c r="K1234" i="47" s="1"/>
  <c r="K1235" i="47" s="1"/>
  <c r="K1236" i="47" s="1"/>
  <c r="K1237" i="47" s="1"/>
  <c r="K1238" i="47" s="1"/>
  <c r="K1239" i="47" s="1"/>
  <c r="K1240" i="47" s="1"/>
  <c r="K1241" i="47" s="1"/>
  <c r="K1242" i="47" s="1"/>
  <c r="K1243" i="47" s="1"/>
  <c r="K1244" i="47" s="1"/>
  <c r="K1245" i="47" s="1"/>
  <c r="K1246" i="47" s="1"/>
  <c r="K1247" i="47" s="1"/>
  <c r="K1248" i="47" s="1"/>
  <c r="E27" i="30"/>
  <c r="K1188" i="47"/>
  <c r="K1189" i="47" s="1"/>
  <c r="K1190" i="47" s="1"/>
  <c r="K1191" i="47" s="1"/>
  <c r="K1192" i="47" s="1"/>
  <c r="K1193" i="47" s="1"/>
  <c r="K1194" i="47" s="1"/>
  <c r="K1195" i="47" s="1"/>
  <c r="K1196" i="47" s="1"/>
  <c r="K1197" i="47" s="1"/>
  <c r="K1198" i="47" s="1"/>
  <c r="K1199" i="47" s="1"/>
  <c r="K1200" i="47" s="1"/>
  <c r="K1201" i="47" s="1"/>
  <c r="K1202" i="47" s="1"/>
  <c r="K1203" i="47" s="1"/>
  <c r="K1204" i="47" s="1"/>
  <c r="K1205" i="47" s="1"/>
  <c r="K1206" i="47" s="1"/>
  <c r="K1207" i="47" s="1"/>
  <c r="K1208" i="47" s="1"/>
  <c r="K1209" i="47" s="1"/>
  <c r="K1210" i="47" s="1"/>
  <c r="K1211" i="47" s="1"/>
  <c r="K1212" i="47" s="1"/>
  <c r="K1213" i="47" s="1"/>
  <c r="K1214" i="47" s="1"/>
  <c r="K1215" i="47" s="1"/>
  <c r="K1216" i="47" s="1"/>
  <c r="K1217" i="47" s="1"/>
  <c r="L1100" i="47"/>
  <c r="M1100" i="47"/>
  <c r="L1101" i="47"/>
  <c r="L1102" i="47" s="1"/>
  <c r="L1103" i="47" s="1"/>
  <c r="L1104" i="47" s="1"/>
  <c r="M1101" i="47"/>
  <c r="M1102" i="47" s="1"/>
  <c r="M1103" i="47" s="1"/>
  <c r="M1104" i="47" s="1"/>
  <c r="M1105" i="47" s="1"/>
  <c r="M1106" i="47" s="1"/>
  <c r="M1107" i="47" s="1"/>
  <c r="M1108" i="47" s="1"/>
  <c r="L1105" i="47"/>
  <c r="L1106" i="47" s="1"/>
  <c r="L1107" i="47" s="1"/>
  <c r="L1108" i="47" s="1"/>
  <c r="L1109" i="47" s="1"/>
  <c r="L1110" i="47" s="1"/>
  <c r="L1111" i="47" s="1"/>
  <c r="L1112" i="47" s="1"/>
  <c r="L1113" i="47" s="1"/>
  <c r="L1114" i="47" s="1"/>
  <c r="L1115" i="47" s="1"/>
  <c r="L1116" i="47" s="1"/>
  <c r="L1117" i="47" s="1"/>
  <c r="L1118" i="47" s="1"/>
  <c r="L1119" i="47" s="1"/>
  <c r="L1120" i="47" s="1"/>
  <c r="L1121" i="47" s="1"/>
  <c r="L1122" i="47" s="1"/>
  <c r="L1123" i="47" s="1"/>
  <c r="L1124" i="47" s="1"/>
  <c r="L1125" i="47" s="1"/>
  <c r="L1126" i="47" s="1"/>
  <c r="L1127" i="47" s="1"/>
  <c r="L1128" i="47" s="1"/>
  <c r="L1129" i="47" s="1"/>
  <c r="L1130" i="47" s="1"/>
  <c r="L1131" i="47" s="1"/>
  <c r="L1132" i="47" s="1"/>
  <c r="L1133" i="47" s="1"/>
  <c r="L1134" i="47" s="1"/>
  <c r="L1135" i="47" s="1"/>
  <c r="L1136" i="47" s="1"/>
  <c r="L1137" i="47" s="1"/>
  <c r="L1138" i="47" s="1"/>
  <c r="L1139" i="47" s="1"/>
  <c r="L1140" i="47" s="1"/>
  <c r="L1141" i="47" s="1"/>
  <c r="L1142" i="47" s="1"/>
  <c r="L1143" i="47" s="1"/>
  <c r="L1144" i="47" s="1"/>
  <c r="L1145" i="47" s="1"/>
  <c r="L1146" i="47" s="1"/>
  <c r="L1147" i="47" s="1"/>
  <c r="L1148" i="47" s="1"/>
  <c r="L1149" i="47" s="1"/>
  <c r="L1150" i="47" s="1"/>
  <c r="L1151" i="47" s="1"/>
  <c r="L1152" i="47" s="1"/>
  <c r="L1153" i="47" s="1"/>
  <c r="L1154" i="47" s="1"/>
  <c r="L1155" i="47" s="1"/>
  <c r="L1156" i="47" s="1"/>
  <c r="L1157" i="47" s="1"/>
  <c r="L1158" i="47" s="1"/>
  <c r="L1159" i="47" s="1"/>
  <c r="L1160" i="47" s="1"/>
  <c r="L1161" i="47" s="1"/>
  <c r="L1162" i="47" s="1"/>
  <c r="L1163" i="47" s="1"/>
  <c r="L1164" i="47" s="1"/>
  <c r="L1165" i="47" s="1"/>
  <c r="L1166" i="47" s="1"/>
  <c r="L1167" i="47" s="1"/>
  <c r="L1168" i="47" s="1"/>
  <c r="L1169" i="47" s="1"/>
  <c r="L1170" i="47" s="1"/>
  <c r="L1171" i="47" s="1"/>
  <c r="L1172" i="47" s="1"/>
  <c r="L1173" i="47" s="1"/>
  <c r="L1174" i="47" s="1"/>
  <c r="L1175" i="47" s="1"/>
  <c r="L1176" i="47" s="1"/>
  <c r="L1177" i="47" s="1"/>
  <c r="L1178" i="47" s="1"/>
  <c r="L1179" i="47" s="1"/>
  <c r="L1180" i="47" s="1"/>
  <c r="L1181" i="47" s="1"/>
  <c r="L1182" i="47" s="1"/>
  <c r="L1183" i="47" s="1"/>
  <c r="L1184" i="47" s="1"/>
  <c r="L1185" i="47" s="1"/>
  <c r="L1186" i="47" s="1"/>
  <c r="L1187" i="47" s="1"/>
  <c r="L1188" i="47" s="1"/>
  <c r="L1189" i="47" s="1"/>
  <c r="L1190" i="47" s="1"/>
  <c r="L1191" i="47" s="1"/>
  <c r="L1192" i="47" s="1"/>
  <c r="L1193" i="47" s="1"/>
  <c r="L1194" i="47" s="1"/>
  <c r="L1195" i="47" s="1"/>
  <c r="L1196" i="47" s="1"/>
  <c r="L1197" i="47" s="1"/>
  <c r="L1198" i="47" s="1"/>
  <c r="L1199" i="47" s="1"/>
  <c r="L1200" i="47" s="1"/>
  <c r="L1201" i="47" s="1"/>
  <c r="L1202" i="47" s="1"/>
  <c r="L1203" i="47" s="1"/>
  <c r="L1204" i="47" s="1"/>
  <c r="L1205" i="47" s="1"/>
  <c r="L1206" i="47" s="1"/>
  <c r="L1207" i="47" s="1"/>
  <c r="L1208" i="47" s="1"/>
  <c r="L1209" i="47" s="1"/>
  <c r="L1210" i="47" s="1"/>
  <c r="L1211" i="47" s="1"/>
  <c r="L1212" i="47" s="1"/>
  <c r="L1213" i="47" s="1"/>
  <c r="L1214" i="47" s="1"/>
  <c r="L1215" i="47" s="1"/>
  <c r="L1216" i="47" s="1"/>
  <c r="L1217" i="47" s="1"/>
  <c r="L1218" i="47" s="1"/>
  <c r="L1219" i="47" s="1"/>
  <c r="L1220" i="47" s="1"/>
  <c r="L1221" i="47" s="1"/>
  <c r="L1222" i="47" s="1"/>
  <c r="L1223" i="47" s="1"/>
  <c r="L1224" i="47" s="1"/>
  <c r="L1225" i="47" s="1"/>
  <c r="L1226" i="47" s="1"/>
  <c r="L1227" i="47" s="1"/>
  <c r="L1228" i="47" s="1"/>
  <c r="M1109" i="47"/>
  <c r="M1110" i="47" s="1"/>
  <c r="M1111" i="47" s="1"/>
  <c r="M1112" i="47" s="1"/>
  <c r="M1113" i="47" s="1"/>
  <c r="M1114" i="47" s="1"/>
  <c r="M1115" i="47" s="1"/>
  <c r="M1116" i="47" s="1"/>
  <c r="M1117" i="47" s="1"/>
  <c r="M1118" i="47" s="1"/>
  <c r="M1119" i="47" s="1"/>
  <c r="M1120" i="47" s="1"/>
  <c r="M1121" i="47" s="1"/>
  <c r="M1122" i="47" s="1"/>
  <c r="M1123" i="47" s="1"/>
  <c r="M1124" i="47" s="1"/>
  <c r="M1125" i="47" s="1"/>
  <c r="M1126" i="47" s="1"/>
  <c r="M1127" i="47" s="1"/>
  <c r="M1128" i="47" s="1"/>
  <c r="M1129" i="47" s="1"/>
  <c r="M1130" i="47" s="1"/>
  <c r="M1131" i="47" s="1"/>
  <c r="M1132" i="47" s="1"/>
  <c r="M1133" i="47" s="1"/>
  <c r="M1134" i="47" s="1"/>
  <c r="M1135" i="47" s="1"/>
  <c r="M1136" i="47" s="1"/>
  <c r="M1137" i="47" s="1"/>
  <c r="M1138" i="47" s="1"/>
  <c r="M1139" i="47" s="1"/>
  <c r="M1140" i="47" s="1"/>
  <c r="M1141" i="47"/>
  <c r="M1142" i="47" s="1"/>
  <c r="M1143" i="47" s="1"/>
  <c r="M1144" i="47" s="1"/>
  <c r="M1145" i="47" s="1"/>
  <c r="M1146" i="47" s="1"/>
  <c r="M1147" i="47" s="1"/>
  <c r="M1148" i="47" s="1"/>
  <c r="M1149" i="47" s="1"/>
  <c r="M1150" i="47" s="1"/>
  <c r="M1151" i="47" s="1"/>
  <c r="M1152" i="47" s="1"/>
  <c r="M1153" i="47" s="1"/>
  <c r="M1154" i="47" s="1"/>
  <c r="M1155" i="47" s="1"/>
  <c r="M1156" i="47" s="1"/>
  <c r="M1157" i="47" s="1"/>
  <c r="M1158" i="47" s="1"/>
  <c r="M1159" i="47" s="1"/>
  <c r="M1160" i="47" s="1"/>
  <c r="M1161" i="47" s="1"/>
  <c r="M1162" i="47" s="1"/>
  <c r="M1163" i="47" s="1"/>
  <c r="M1164" i="47" s="1"/>
  <c r="M1165" i="47" s="1"/>
  <c r="M1166" i="47" s="1"/>
  <c r="M1167" i="47" s="1"/>
  <c r="M1168" i="47" s="1"/>
  <c r="M1169" i="47" s="1"/>
  <c r="M1170" i="47" s="1"/>
  <c r="M1171" i="47" s="1"/>
  <c r="M1172" i="47" s="1"/>
  <c r="M1173" i="47"/>
  <c r="M1174" i="47" s="1"/>
  <c r="M1175" i="47" s="1"/>
  <c r="M1176" i="47" s="1"/>
  <c r="M1177" i="47" s="1"/>
  <c r="M1178" i="47" s="1"/>
  <c r="M1179" i="47" s="1"/>
  <c r="M1180" i="47" s="1"/>
  <c r="M1181" i="47" s="1"/>
  <c r="M1182" i="47" s="1"/>
  <c r="M1183" i="47" s="1"/>
  <c r="M1184" i="47" s="1"/>
  <c r="M1185" i="47" s="1"/>
  <c r="M1186" i="47" s="1"/>
  <c r="M1187" i="47" s="1"/>
  <c r="M1188" i="47" s="1"/>
  <c r="M1189" i="47" s="1"/>
  <c r="M1190" i="47" s="1"/>
  <c r="M1191" i="47" s="1"/>
  <c r="M1192" i="47" s="1"/>
  <c r="M1193" i="47" s="1"/>
  <c r="M1194" i="47" s="1"/>
  <c r="M1195" i="47" s="1"/>
  <c r="M1196" i="47" s="1"/>
  <c r="M1197" i="47" s="1"/>
  <c r="M1198" i="47" s="1"/>
  <c r="M1199" i="47" s="1"/>
  <c r="M1200" i="47" s="1"/>
  <c r="M1201" i="47" s="1"/>
  <c r="M1202" i="47" s="1"/>
  <c r="M1203" i="47" s="1"/>
  <c r="M1204" i="47" s="1"/>
  <c r="M1205" i="47" s="1"/>
  <c r="M1206" i="47" s="1"/>
  <c r="M1207" i="47" s="1"/>
  <c r="M1208" i="47" s="1"/>
  <c r="M1209" i="47" s="1"/>
  <c r="M1210" i="47" s="1"/>
  <c r="M1211" i="47" s="1"/>
  <c r="M1212" i="47" s="1"/>
  <c r="M1213" i="47" s="1"/>
  <c r="M1214" i="47" s="1"/>
  <c r="M1215" i="47" s="1"/>
  <c r="M1216" i="47" s="1"/>
  <c r="M1217" i="47" s="1"/>
  <c r="M1218" i="47" s="1"/>
  <c r="M1219" i="47" s="1"/>
  <c r="M1220" i="47" s="1"/>
  <c r="M1221" i="47" s="1"/>
  <c r="M1222" i="47" s="1"/>
  <c r="M1223" i="47" s="1"/>
  <c r="M1224" i="47" s="1"/>
  <c r="M1225" i="47" s="1"/>
  <c r="M1226" i="47" s="1"/>
  <c r="M1227" i="47" s="1"/>
  <c r="M1228" i="47" s="1"/>
  <c r="M1229" i="47" s="1"/>
  <c r="M1230" i="47" s="1"/>
  <c r="M1231" i="47" s="1"/>
  <c r="M1232" i="47" s="1"/>
  <c r="M1233" i="47" s="1"/>
  <c r="M1234" i="47" s="1"/>
  <c r="M1235" i="47" s="1"/>
  <c r="M1236" i="47" s="1"/>
  <c r="M1237" i="47" s="1"/>
  <c r="M1238" i="47" s="1"/>
  <c r="M1239" i="47" s="1"/>
  <c r="M1240" i="47" s="1"/>
  <c r="M1241" i="47" s="1"/>
  <c r="M1242" i="47" s="1"/>
  <c r="M1243" i="47" s="1"/>
  <c r="M1244" i="47" s="1"/>
  <c r="M1245" i="47" s="1"/>
  <c r="M1246" i="47" s="1"/>
  <c r="M1247" i="47" s="1"/>
  <c r="M1248" i="47" s="1"/>
  <c r="M1249" i="47" s="1"/>
  <c r="M1250" i="47" s="1"/>
  <c r="M1251" i="47" s="1"/>
  <c r="M1252" i="47" s="1"/>
  <c r="M1253" i="47" s="1"/>
  <c r="M1254" i="47" s="1"/>
  <c r="M1255" i="47" s="1"/>
  <c r="M1256" i="47" s="1"/>
  <c r="M1257" i="47" s="1"/>
  <c r="M1258" i="47" s="1"/>
  <c r="M1259" i="47" s="1"/>
  <c r="M1260" i="47" s="1"/>
  <c r="M1261" i="47" s="1"/>
  <c r="M1262" i="47" s="1"/>
  <c r="M1263" i="47" s="1"/>
  <c r="M1264" i="47" s="1"/>
  <c r="M1265" i="47" s="1"/>
  <c r="M1266" i="47" s="1"/>
  <c r="M1267" i="47" s="1"/>
  <c r="M1268" i="47" s="1"/>
  <c r="M1269" i="47" s="1"/>
  <c r="M1270" i="47" s="1"/>
  <c r="M1271" i="47" s="1"/>
  <c r="M1272" i="47" s="1"/>
  <c r="M1273" i="47" s="1"/>
  <c r="M1274" i="47" s="1"/>
  <c r="M1275" i="47" s="1"/>
  <c r="M1276" i="47" s="1"/>
  <c r="M1277" i="47" s="1"/>
  <c r="M1278" i="47" s="1"/>
  <c r="M1279" i="47" s="1"/>
  <c r="M1280" i="47" s="1"/>
  <c r="M1281" i="47" s="1"/>
  <c r="M1282" i="47" s="1"/>
  <c r="M1283" i="47" s="1"/>
  <c r="M1284" i="47" s="1"/>
  <c r="M1285" i="47" s="1"/>
  <c r="M1286" i="47" s="1"/>
  <c r="M1287" i="47" s="1"/>
  <c r="M1288" i="47" s="1"/>
  <c r="M1289" i="47" s="1"/>
  <c r="M1290" i="47" s="1"/>
  <c r="M1291" i="47" s="1"/>
  <c r="M1292" i="47" s="1"/>
  <c r="M1293" i="47" s="1"/>
  <c r="M1294" i="47" s="1"/>
  <c r="M1295" i="47" s="1"/>
  <c r="M1296" i="47" s="1"/>
  <c r="M1297" i="47" s="1"/>
  <c r="M1298" i="47" s="1"/>
  <c r="M1299" i="47" s="1"/>
  <c r="M1300" i="47" s="1"/>
  <c r="M1301" i="47" s="1"/>
  <c r="M1302" i="47" s="1"/>
  <c r="M1303" i="47" s="1"/>
  <c r="M1304" i="47" s="1"/>
  <c r="M1305" i="47" s="1"/>
  <c r="M1306" i="47" s="1"/>
  <c r="M1307" i="47" s="1"/>
  <c r="M1308" i="47" s="1"/>
  <c r="M1309" i="47" s="1"/>
  <c r="M1310" i="47" s="1"/>
  <c r="M1311" i="47" s="1"/>
  <c r="M1312" i="47" s="1"/>
  <c r="M1313" i="47" s="1"/>
  <c r="M1314" i="47" s="1"/>
  <c r="M1315" i="47" s="1"/>
  <c r="M1316" i="47" s="1"/>
  <c r="M1317" i="47" s="1"/>
  <c r="M1318" i="47" s="1"/>
  <c r="M1319" i="47" s="1"/>
  <c r="M1320" i="47" s="1"/>
  <c r="M1321" i="47" s="1"/>
  <c r="M1322" i="47" s="1"/>
  <c r="M1323" i="47" s="1"/>
  <c r="M1324" i="47" s="1"/>
  <c r="M1325" i="47" s="1"/>
  <c r="M1326" i="47" s="1"/>
  <c r="M1327" i="47" s="1"/>
  <c r="M1328" i="47" s="1"/>
  <c r="M1329" i="47" s="1"/>
  <c r="M1330" i="47" s="1"/>
  <c r="M1331" i="47" s="1"/>
  <c r="M1332" i="47" s="1"/>
  <c r="M1333" i="47" s="1"/>
  <c r="M1334" i="47" s="1"/>
  <c r="M1335" i="47" s="1"/>
  <c r="M1336" i="47" s="1"/>
  <c r="M1337" i="47" s="1"/>
  <c r="M1338" i="47" s="1"/>
  <c r="M1339" i="47" s="1"/>
  <c r="M1340" i="47" s="1"/>
  <c r="M1341" i="47" s="1"/>
  <c r="M1342" i="47" s="1"/>
  <c r="M1343" i="47" s="1"/>
  <c r="M1344" i="47" s="1"/>
  <c r="M1345" i="47" s="1"/>
  <c r="M1346" i="47" s="1"/>
  <c r="M1347" i="47" s="1"/>
  <c r="M1348" i="47" s="1"/>
  <c r="M1349" i="47" s="1"/>
  <c r="M1350" i="47" s="1"/>
  <c r="M1351" i="47" s="1"/>
  <c r="M1352" i="47" s="1"/>
  <c r="M1353" i="47" s="1"/>
  <c r="M1354" i="47" s="1"/>
  <c r="M1355" i="47" s="1"/>
  <c r="M1356" i="47" s="1"/>
  <c r="M1357" i="47" s="1"/>
  <c r="M1358" i="47" s="1"/>
  <c r="M1359" i="47" s="1"/>
  <c r="M1360" i="47" s="1"/>
  <c r="M1361" i="47" s="1"/>
  <c r="M1362" i="47" s="1"/>
  <c r="M1363" i="47" s="1"/>
  <c r="M1364" i="47" s="1"/>
  <c r="M1365" i="47" s="1"/>
  <c r="M1366" i="47" s="1"/>
  <c r="M1367" i="47" s="1"/>
  <c r="M1368" i="47" s="1"/>
  <c r="M1369" i="47" s="1"/>
  <c r="M1370" i="47" s="1"/>
  <c r="M1371" i="47" s="1"/>
  <c r="M1372" i="47" s="1"/>
  <c r="M1373" i="47" s="1"/>
  <c r="M1374" i="47" s="1"/>
  <c r="M1375" i="47" s="1"/>
  <c r="M1376" i="47" s="1"/>
  <c r="M1377" i="47" s="1"/>
  <c r="M1378" i="47" s="1"/>
  <c r="M1379" i="47" s="1"/>
  <c r="M1380" i="47" s="1"/>
  <c r="M1381" i="47" s="1"/>
  <c r="M1382" i="47" s="1"/>
  <c r="M1383" i="47" s="1"/>
  <c r="M1384" i="47" s="1"/>
  <c r="M1385" i="47" s="1"/>
  <c r="M1386" i="47" s="1"/>
  <c r="M1387" i="47" s="1"/>
  <c r="M1388" i="47" s="1"/>
  <c r="M1389" i="47" s="1"/>
  <c r="M1390" i="47" s="1"/>
  <c r="M1391" i="47" s="1"/>
  <c r="M1392" i="47" s="1"/>
  <c r="M1393" i="47" s="1"/>
  <c r="M1394" i="47" s="1"/>
  <c r="M1395" i="47" s="1"/>
  <c r="M1396" i="47" s="1"/>
  <c r="M1397" i="47" s="1"/>
  <c r="M1398" i="47" s="1"/>
  <c r="M1399" i="47" s="1"/>
  <c r="M1400" i="47" s="1"/>
  <c r="M1401" i="47" s="1"/>
  <c r="M1402" i="47" s="1"/>
  <c r="M1403" i="47" s="1"/>
  <c r="M1404" i="47" s="1"/>
  <c r="M1405" i="47" s="1"/>
  <c r="M1406" i="47" s="1"/>
  <c r="M1407" i="47" s="1"/>
  <c r="M1408" i="47" s="1"/>
  <c r="M1409" i="47" s="1"/>
  <c r="M1410" i="47" s="1"/>
  <c r="M1411" i="47" s="1"/>
  <c r="M1412" i="47" s="1"/>
  <c r="M1413" i="47" s="1"/>
  <c r="M1414" i="47" s="1"/>
  <c r="M1415" i="47" s="1"/>
  <c r="M1416" i="47" s="1"/>
  <c r="M1417" i="47" s="1"/>
  <c r="M1418" i="47" s="1"/>
  <c r="M1419" i="47" s="1"/>
  <c r="M1420" i="47" s="1"/>
  <c r="M1421" i="47" s="1"/>
  <c r="M1422" i="47" s="1"/>
  <c r="M1423" i="47" s="1"/>
  <c r="M1424" i="47" s="1"/>
  <c r="M1425" i="47" s="1"/>
  <c r="M1426" i="47" s="1"/>
  <c r="M1427" i="47" s="1"/>
  <c r="M1428" i="47" s="1"/>
  <c r="M1429" i="47" s="1"/>
  <c r="M1430" i="47" s="1"/>
  <c r="M1431" i="47" s="1"/>
  <c r="M1432" i="47" s="1"/>
  <c r="M1433" i="47" s="1"/>
  <c r="M1434" i="47" s="1"/>
  <c r="M1435" i="47" s="1"/>
  <c r="M1436" i="47" s="1"/>
  <c r="M1437" i="47" s="1"/>
  <c r="M1438" i="47" s="1"/>
  <c r="M1439" i="47" s="1"/>
  <c r="M1440" i="47" s="1"/>
  <c r="M1441" i="47" s="1"/>
  <c r="M1442" i="47" s="1"/>
  <c r="M1443" i="47" s="1"/>
  <c r="M1444" i="47" s="1"/>
  <c r="M1445" i="47" s="1"/>
  <c r="M1446" i="47" s="1"/>
  <c r="M1447" i="47" s="1"/>
  <c r="M1448" i="47" s="1"/>
  <c r="M1449" i="47" s="1"/>
  <c r="M1450" i="47" s="1"/>
  <c r="M1451" i="47" s="1"/>
  <c r="M1452" i="47" s="1"/>
  <c r="M1453" i="47" s="1"/>
  <c r="M1454" i="47" s="1"/>
  <c r="M1455" i="47" s="1"/>
  <c r="M1456" i="47" s="1"/>
  <c r="M1457" i="47" s="1"/>
  <c r="M1458" i="47" s="1"/>
  <c r="M1459" i="47" s="1"/>
  <c r="M1460" i="47" s="1"/>
  <c r="M1461" i="47" s="1"/>
  <c r="M1462" i="47" s="1"/>
  <c r="L1229" i="47"/>
  <c r="L1230" i="47" s="1"/>
  <c r="L1231" i="47" s="1"/>
  <c r="L1232" i="47" s="1"/>
  <c r="L1233" i="47" s="1"/>
  <c r="L1234" i="47" s="1"/>
  <c r="L1235" i="47" s="1"/>
  <c r="L1236" i="47" s="1"/>
  <c r="L1237" i="47" s="1"/>
  <c r="L1238" i="47" s="1"/>
  <c r="L1239" i="47" s="1"/>
  <c r="L1240" i="47" s="1"/>
  <c r="L1241" i="47" s="1"/>
  <c r="L1242" i="47" s="1"/>
  <c r="L1243" i="47" s="1"/>
  <c r="L1244" i="47" s="1"/>
  <c r="L1245" i="47" s="1"/>
  <c r="L1246" i="47" s="1"/>
  <c r="L1247" i="47" s="1"/>
  <c r="L1248" i="47" s="1"/>
  <c r="L1249" i="47" s="1"/>
  <c r="L1250" i="47" s="1"/>
  <c r="L1251" i="47" s="1"/>
  <c r="L1252" i="47" s="1"/>
  <c r="L1253" i="47" s="1"/>
  <c r="L1254" i="47" s="1"/>
  <c r="L1255" i="47" s="1"/>
  <c r="L1256" i="47" s="1"/>
  <c r="L1257" i="47" s="1"/>
  <c r="L1258" i="47" s="1"/>
  <c r="L1259" i="47" s="1"/>
  <c r="L1260" i="47" s="1"/>
  <c r="L1261" i="47" s="1"/>
  <c r="L1262" i="47" s="1"/>
  <c r="L1263" i="47" s="1"/>
  <c r="L1264" i="47" s="1"/>
  <c r="L1265" i="47" s="1"/>
  <c r="L1266" i="47" s="1"/>
  <c r="L1267" i="47" s="1"/>
  <c r="L1268" i="47" s="1"/>
  <c r="L1269" i="47" s="1"/>
  <c r="L1270" i="47" s="1"/>
  <c r="L1271" i="47" s="1"/>
  <c r="L1272" i="47" s="1"/>
  <c r="L1273" i="47" s="1"/>
  <c r="L1274" i="47" s="1"/>
  <c r="L1275" i="47" s="1"/>
  <c r="L1276" i="47" s="1"/>
  <c r="L1277" i="47" s="1"/>
  <c r="L1278" i="47" s="1"/>
  <c r="L1279" i="47" s="1"/>
  <c r="L1280" i="47" s="1"/>
  <c r="L1281" i="47" s="1"/>
  <c r="L1282" i="47" s="1"/>
  <c r="L1283" i="47" s="1"/>
  <c r="L1284" i="47" s="1"/>
  <c r="L1285" i="47" s="1"/>
  <c r="L1286" i="47" s="1"/>
  <c r="L1287" i="47" s="1"/>
  <c r="L1288" i="47" s="1"/>
  <c r="L1289" i="47" s="1"/>
  <c r="L1290" i="47"/>
  <c r="L1291" i="47" s="1"/>
  <c r="L1292" i="47" s="1"/>
  <c r="L1293" i="47" s="1"/>
  <c r="L1294" i="47" s="1"/>
  <c r="L1295" i="47" s="1"/>
  <c r="L1296" i="47" s="1"/>
  <c r="L1297" i="47" s="1"/>
  <c r="L1298" i="47" s="1"/>
  <c r="L1299" i="47" s="1"/>
  <c r="L1300" i="47" s="1"/>
  <c r="L1301" i="47" s="1"/>
  <c r="L1302" i="47" s="1"/>
  <c r="L1303" i="47" s="1"/>
  <c r="L1304" i="47" s="1"/>
  <c r="L1305" i="47" s="1"/>
  <c r="L1306" i="47" s="1"/>
  <c r="L1307" i="47" s="1"/>
  <c r="L1308" i="47" s="1"/>
  <c r="L1309" i="47" s="1"/>
  <c r="L1310" i="47" s="1"/>
  <c r="L1311" i="47" s="1"/>
  <c r="L1312" i="47" s="1"/>
  <c r="L1313" i="47" s="1"/>
  <c r="L1314" i="47" s="1"/>
  <c r="L1315" i="47" s="1"/>
  <c r="L1316" i="47" s="1"/>
  <c r="L1317" i="47" s="1"/>
  <c r="L1318" i="47" s="1"/>
  <c r="L1319" i="47" s="1"/>
  <c r="L1320" i="47" s="1"/>
  <c r="L1321" i="47" s="1"/>
  <c r="L1322" i="47" s="1"/>
  <c r="L1323" i="47" s="1"/>
  <c r="L1324" i="47" s="1"/>
  <c r="L1325" i="47" s="1"/>
  <c r="L1326" i="47" s="1"/>
  <c r="L1327" i="47" s="1"/>
  <c r="L1328" i="47" s="1"/>
  <c r="L1329" i="47" s="1"/>
  <c r="L1330" i="47" s="1"/>
  <c r="L1331" i="47" s="1"/>
  <c r="L1332" i="47" s="1"/>
  <c r="L1333" i="47" s="1"/>
  <c r="L1334" i="47" s="1"/>
  <c r="L1335" i="47" s="1"/>
  <c r="L1336" i="47" s="1"/>
  <c r="L1337" i="47" s="1"/>
  <c r="L1338" i="47" s="1"/>
  <c r="L1339" i="47" s="1"/>
  <c r="L1340" i="47" s="1"/>
  <c r="L1341" i="47" s="1"/>
  <c r="L1342" i="47" s="1"/>
  <c r="L1343" i="47" s="1"/>
  <c r="L1344" i="47" s="1"/>
  <c r="L1345" i="47" s="1"/>
  <c r="L1346" i="47" s="1"/>
  <c r="L1347" i="47" s="1"/>
  <c r="L1348" i="47" s="1"/>
  <c r="L1349" i="47" s="1"/>
  <c r="L1350" i="47" s="1"/>
  <c r="L1351" i="47" s="1"/>
  <c r="L1352" i="47" s="1"/>
  <c r="L1353" i="47" s="1"/>
  <c r="L1354" i="47" s="1"/>
  <c r="L1355" i="47" s="1"/>
  <c r="L1356" i="47" s="1"/>
  <c r="L1357" i="47" s="1"/>
  <c r="L1358" i="47" s="1"/>
  <c r="L1359" i="47" s="1"/>
  <c r="L1360" i="47" s="1"/>
  <c r="L1361" i="47" s="1"/>
  <c r="L1362" i="47" s="1"/>
  <c r="L1363" i="47" s="1"/>
  <c r="L1364" i="47" s="1"/>
  <c r="L1365" i="47" s="1"/>
  <c r="L1366" i="47" s="1"/>
  <c r="L1367" i="47" s="1"/>
  <c r="L1368" i="47" s="1"/>
  <c r="L1369" i="47" s="1"/>
  <c r="L1370" i="47" s="1"/>
  <c r="L1371" i="47" s="1"/>
  <c r="L1372" i="47" s="1"/>
  <c r="L1373" i="47" s="1"/>
  <c r="L1374" i="47" s="1"/>
  <c r="L1375" i="47" s="1"/>
  <c r="L1376" i="47" s="1"/>
  <c r="L1377" i="47" s="1"/>
  <c r="L1378" i="47" s="1"/>
  <c r="L1379" i="47" s="1"/>
  <c r="L1380" i="47" s="1"/>
  <c r="L1381" i="47" s="1"/>
  <c r="L1382" i="47" s="1"/>
  <c r="L1383" i="47" s="1"/>
  <c r="L1384" i="47" s="1"/>
  <c r="L1385" i="47" s="1"/>
  <c r="L1386" i="47" s="1"/>
  <c r="L1387" i="47" s="1"/>
  <c r="L1388" i="47" s="1"/>
  <c r="L1389" i="47" s="1"/>
  <c r="L1390" i="47" s="1"/>
  <c r="L1391" i="47" s="1"/>
  <c r="L1392" i="47" s="1"/>
  <c r="L1393" i="47" s="1"/>
  <c r="L1394" i="47" s="1"/>
  <c r="L1395" i="47" s="1"/>
  <c r="L1396" i="47" s="1"/>
  <c r="L1397" i="47" s="1"/>
  <c r="L1398" i="47" s="1"/>
  <c r="L1399" i="47" s="1"/>
  <c r="L1400" i="47" s="1"/>
  <c r="L1401" i="47" s="1"/>
  <c r="L1402" i="47" s="1"/>
  <c r="L1403" i="47" s="1"/>
  <c r="L1404" i="47" s="1"/>
  <c r="L1405" i="47" s="1"/>
  <c r="L1406" i="47" s="1"/>
  <c r="L1407" i="47" s="1"/>
  <c r="L1408" i="47" s="1"/>
  <c r="L1409" i="47" s="1"/>
  <c r="L1410" i="47" s="1"/>
  <c r="L1411" i="47" s="1"/>
  <c r="L1412" i="47" s="1"/>
  <c r="L1413" i="47" s="1"/>
  <c r="L1414" i="47" s="1"/>
  <c r="L1415" i="47" s="1"/>
  <c r="L1416" i="47" s="1"/>
  <c r="L1417" i="47" s="1"/>
  <c r="L1418" i="47" s="1"/>
  <c r="L1419" i="47" s="1"/>
  <c r="L1420" i="47" s="1"/>
  <c r="L1421" i="47" s="1"/>
  <c r="L1422" i="47" s="1"/>
  <c r="L1423" i="47" s="1"/>
  <c r="L1424" i="47" s="1"/>
  <c r="L1425" i="47" s="1"/>
  <c r="L1426" i="47" s="1"/>
  <c r="L1427" i="47" s="1"/>
  <c r="L1428" i="47" s="1"/>
  <c r="L1429" i="47" s="1"/>
  <c r="L1430" i="47" s="1"/>
  <c r="L1431" i="47" s="1"/>
  <c r="L1432" i="47" s="1"/>
  <c r="L1433" i="47" s="1"/>
  <c r="L1434" i="47" s="1"/>
  <c r="L1435" i="47" s="1"/>
  <c r="L1436" i="47" s="1"/>
  <c r="L1437" i="47" s="1"/>
  <c r="L1438" i="47" s="1"/>
  <c r="L1439" i="47" s="1"/>
  <c r="L1440" i="47" s="1"/>
  <c r="L1441" i="47" s="1"/>
  <c r="L1442" i="47" s="1"/>
  <c r="L1443" i="47" s="1"/>
  <c r="L1444" i="47" s="1"/>
  <c r="L1445" i="47" s="1"/>
  <c r="L1446" i="47" s="1"/>
  <c r="L1447" i="47" s="1"/>
  <c r="L1448" i="47" s="1"/>
  <c r="L1449" i="47" s="1"/>
  <c r="L1450" i="47" s="1"/>
  <c r="L1451" i="47" s="1"/>
  <c r="L1452" i="47" s="1"/>
  <c r="L1453" i="47" s="1"/>
  <c r="L1454" i="47" s="1"/>
  <c r="L1455" i="47" s="1"/>
  <c r="L1456" i="47" s="1"/>
  <c r="L1457" i="47" s="1"/>
  <c r="L1458" i="47" s="1"/>
  <c r="L1459" i="47" s="1"/>
  <c r="L1460" i="47" s="1"/>
  <c r="L1461" i="47" s="1"/>
  <c r="L1462" i="47" s="1"/>
  <c r="M1099" i="47"/>
  <c r="L1099" i="47"/>
  <c r="M58" i="30" l="1"/>
  <c r="M28" i="30"/>
  <c r="M49" i="30"/>
  <c r="M59" i="30" s="1"/>
  <c r="L58" i="30"/>
  <c r="L28" i="30"/>
  <c r="L49" i="30"/>
  <c r="L59" i="30" s="1"/>
  <c r="F28" i="30"/>
  <c r="F49" i="30"/>
  <c r="H28" i="30"/>
  <c r="H49" i="30"/>
  <c r="E28" i="30"/>
  <c r="E49" i="30"/>
  <c r="G28" i="30"/>
  <c r="G49" i="30"/>
  <c r="I29" i="30"/>
  <c r="I50" i="30"/>
  <c r="D26" i="30"/>
  <c r="D48" i="30" s="1"/>
  <c r="E31" i="30"/>
  <c r="F31" i="30"/>
  <c r="G31" i="30"/>
  <c r="H31" i="30"/>
  <c r="I31" i="30"/>
  <c r="J31" i="30"/>
  <c r="J1341" i="47" s="1"/>
  <c r="J1342" i="47" s="1"/>
  <c r="J1343" i="47" s="1"/>
  <c r="J1344" i="47" s="1"/>
  <c r="J1345" i="47" s="1"/>
  <c r="J1346" i="47" s="1"/>
  <c r="J1347" i="47" s="1"/>
  <c r="J1348" i="47" s="1"/>
  <c r="J1349" i="47" s="1"/>
  <c r="J1350" i="47" s="1"/>
  <c r="J1351" i="47" s="1"/>
  <c r="J1352" i="47" s="1"/>
  <c r="J1353" i="47" s="1"/>
  <c r="J1354" i="47" s="1"/>
  <c r="J1355" i="47" s="1"/>
  <c r="J1356" i="47" s="1"/>
  <c r="J1357" i="47" s="1"/>
  <c r="J1358" i="47" s="1"/>
  <c r="J1359" i="47" s="1"/>
  <c r="J1360" i="47" s="1"/>
  <c r="J1361" i="47" s="1"/>
  <c r="J1362" i="47" s="1"/>
  <c r="J1363" i="47" s="1"/>
  <c r="J1364" i="47" s="1"/>
  <c r="J1365" i="47" s="1"/>
  <c r="J1366" i="47" s="1"/>
  <c r="J1367" i="47" s="1"/>
  <c r="J1368" i="47" s="1"/>
  <c r="J1369" i="47" s="1"/>
  <c r="J1370" i="47" s="1"/>
  <c r="K31" i="30"/>
  <c r="J1371" i="47" s="1"/>
  <c r="J1372" i="47" s="1"/>
  <c r="J1373" i="47" s="1"/>
  <c r="J1374" i="47" s="1"/>
  <c r="J1375" i="47" s="1"/>
  <c r="J1376" i="47" s="1"/>
  <c r="J1377" i="47" s="1"/>
  <c r="J1378" i="47" s="1"/>
  <c r="J1379" i="47" s="1"/>
  <c r="J1380" i="47" s="1"/>
  <c r="J1381" i="47" s="1"/>
  <c r="J1382" i="47" s="1"/>
  <c r="J1383" i="47" s="1"/>
  <c r="J1384" i="47" s="1"/>
  <c r="J1385" i="47" s="1"/>
  <c r="J1386" i="47" s="1"/>
  <c r="J1387" i="47" s="1"/>
  <c r="J1388" i="47" s="1"/>
  <c r="J1389" i="47" s="1"/>
  <c r="J1390" i="47" s="1"/>
  <c r="J1391" i="47" s="1"/>
  <c r="J1392" i="47" s="1"/>
  <c r="J1393" i="47" s="1"/>
  <c r="J1394" i="47" s="1"/>
  <c r="J1395" i="47" s="1"/>
  <c r="J1396" i="47" s="1"/>
  <c r="J1397" i="47" s="1"/>
  <c r="J1398" i="47" s="1"/>
  <c r="J1399" i="47" s="1"/>
  <c r="J1400" i="47" s="1"/>
  <c r="J1401" i="47" s="1"/>
  <c r="L31" i="30"/>
  <c r="M31" i="30"/>
  <c r="B33" i="30"/>
  <c r="C33" i="30"/>
  <c r="M53" i="30" l="1"/>
  <c r="M63" i="30" s="1"/>
  <c r="J1432" i="47"/>
  <c r="J1433" i="47" s="1"/>
  <c r="J1434" i="47" s="1"/>
  <c r="J1435" i="47" s="1"/>
  <c r="J1436" i="47" s="1"/>
  <c r="J1437" i="47" s="1"/>
  <c r="J1438" i="47" s="1"/>
  <c r="J1439" i="47" s="1"/>
  <c r="J1440" i="47" s="1"/>
  <c r="J1441" i="47" s="1"/>
  <c r="J1442" i="47" s="1"/>
  <c r="J1443" i="47" s="1"/>
  <c r="J1444" i="47" s="1"/>
  <c r="J1445" i="47" s="1"/>
  <c r="J1446" i="47" s="1"/>
  <c r="J1447" i="47" s="1"/>
  <c r="J1448" i="47" s="1"/>
  <c r="J1449" i="47" s="1"/>
  <c r="J1450" i="47" s="1"/>
  <c r="J1451" i="47" s="1"/>
  <c r="J1452" i="47" s="1"/>
  <c r="J1453" i="47" s="1"/>
  <c r="J1454" i="47" s="1"/>
  <c r="J1455" i="47" s="1"/>
  <c r="J1456" i="47" s="1"/>
  <c r="J1457" i="47" s="1"/>
  <c r="J1458" i="47" s="1"/>
  <c r="J1459" i="47" s="1"/>
  <c r="J1460" i="47" s="1"/>
  <c r="J1461" i="47" s="1"/>
  <c r="J1462" i="47" s="1"/>
  <c r="M29" i="30"/>
  <c r="M50" i="30"/>
  <c r="M60" i="30" s="1"/>
  <c r="J1402" i="47"/>
  <c r="J1403" i="47" s="1"/>
  <c r="J1404" i="47" s="1"/>
  <c r="J1405" i="47" s="1"/>
  <c r="J1406" i="47" s="1"/>
  <c r="J1407" i="47" s="1"/>
  <c r="J1408" i="47" s="1"/>
  <c r="J1409" i="47" s="1"/>
  <c r="J1410" i="47" s="1"/>
  <c r="J1411" i="47" s="1"/>
  <c r="J1412" i="47" s="1"/>
  <c r="J1413" i="47" s="1"/>
  <c r="J1414" i="47" s="1"/>
  <c r="J1415" i="47" s="1"/>
  <c r="J1416" i="47" s="1"/>
  <c r="J1417" i="47" s="1"/>
  <c r="J1418" i="47" s="1"/>
  <c r="J1419" i="47" s="1"/>
  <c r="J1420" i="47" s="1"/>
  <c r="J1421" i="47" s="1"/>
  <c r="J1422" i="47" s="1"/>
  <c r="J1423" i="47" s="1"/>
  <c r="J1424" i="47" s="1"/>
  <c r="J1425" i="47" s="1"/>
  <c r="J1426" i="47" s="1"/>
  <c r="J1427" i="47" s="1"/>
  <c r="J1428" i="47" s="1"/>
  <c r="J1429" i="47" s="1"/>
  <c r="J1430" i="47" s="1"/>
  <c r="J1431" i="47" s="1"/>
  <c r="L53" i="30"/>
  <c r="L63" i="30" s="1"/>
  <c r="L29" i="30"/>
  <c r="L50" i="30"/>
  <c r="J1310" i="47"/>
  <c r="J1311" i="47" s="1"/>
  <c r="J1312" i="47" s="1"/>
  <c r="J1313" i="47" s="1"/>
  <c r="J1314" i="47" s="1"/>
  <c r="J1315" i="47" s="1"/>
  <c r="J1316" i="47" s="1"/>
  <c r="J1317" i="47" s="1"/>
  <c r="J1318" i="47" s="1"/>
  <c r="J1319" i="47" s="1"/>
  <c r="J1320" i="47" s="1"/>
  <c r="J1321" i="47" s="1"/>
  <c r="J1322" i="47" s="1"/>
  <c r="J1323" i="47" s="1"/>
  <c r="J1324" i="47" s="1"/>
  <c r="J1325" i="47" s="1"/>
  <c r="J1326" i="47" s="1"/>
  <c r="J1327" i="47" s="1"/>
  <c r="J1328" i="47" s="1"/>
  <c r="J1329" i="47" s="1"/>
  <c r="J1330" i="47" s="1"/>
  <c r="J1331" i="47" s="1"/>
  <c r="J1332" i="47" s="1"/>
  <c r="J1333" i="47" s="1"/>
  <c r="J1334" i="47" s="1"/>
  <c r="J1335" i="47" s="1"/>
  <c r="J1336" i="47" s="1"/>
  <c r="J1337" i="47" s="1"/>
  <c r="J1338" i="47" s="1"/>
  <c r="J1339" i="47" s="1"/>
  <c r="J1340" i="47" s="1"/>
  <c r="I53" i="30"/>
  <c r="I63" i="30" s="1"/>
  <c r="J1188" i="47"/>
  <c r="J1189" i="47" s="1"/>
  <c r="J1190" i="47" s="1"/>
  <c r="J1191" i="47" s="1"/>
  <c r="J1192" i="47" s="1"/>
  <c r="J1193" i="47" s="1"/>
  <c r="J1194" i="47" s="1"/>
  <c r="J1195" i="47" s="1"/>
  <c r="J1196" i="47" s="1"/>
  <c r="J1197" i="47" s="1"/>
  <c r="J1198" i="47" s="1"/>
  <c r="J1199" i="47" s="1"/>
  <c r="J1200" i="47" s="1"/>
  <c r="J1201" i="47" s="1"/>
  <c r="J1202" i="47" s="1"/>
  <c r="J1203" i="47" s="1"/>
  <c r="J1204" i="47" s="1"/>
  <c r="J1205" i="47" s="1"/>
  <c r="J1206" i="47" s="1"/>
  <c r="J1207" i="47" s="1"/>
  <c r="J1208" i="47" s="1"/>
  <c r="J1209" i="47" s="1"/>
  <c r="J1210" i="47" s="1"/>
  <c r="J1211" i="47" s="1"/>
  <c r="J1212" i="47" s="1"/>
  <c r="J1213" i="47" s="1"/>
  <c r="J1214" i="47" s="1"/>
  <c r="J1215" i="47" s="1"/>
  <c r="J1216" i="47" s="1"/>
  <c r="J1217" i="47" s="1"/>
  <c r="E53" i="30"/>
  <c r="E63" i="30" s="1"/>
  <c r="I30" i="30"/>
  <c r="I52" i="30" s="1"/>
  <c r="I62" i="30" s="1"/>
  <c r="I51" i="30"/>
  <c r="I61" i="30" s="1"/>
  <c r="E29" i="30"/>
  <c r="E50" i="30"/>
  <c r="E60" i="30" s="1"/>
  <c r="F29" i="30"/>
  <c r="F50" i="30"/>
  <c r="F60" i="30" s="1"/>
  <c r="C67" i="30"/>
  <c r="C68" i="30" s="1"/>
  <c r="C26" i="30"/>
  <c r="J1279" i="47"/>
  <c r="J1280" i="47" s="1"/>
  <c r="J1281" i="47" s="1"/>
  <c r="J1282" i="47" s="1"/>
  <c r="J1283" i="47" s="1"/>
  <c r="J1284" i="47" s="1"/>
  <c r="J1285" i="47" s="1"/>
  <c r="J1286" i="47" s="1"/>
  <c r="J1287" i="47" s="1"/>
  <c r="J1288" i="47" s="1"/>
  <c r="J1289" i="47" s="1"/>
  <c r="J1290" i="47" s="1"/>
  <c r="J1291" i="47" s="1"/>
  <c r="J1292" i="47" s="1"/>
  <c r="J1293" i="47" s="1"/>
  <c r="J1294" i="47" s="1"/>
  <c r="J1295" i="47" s="1"/>
  <c r="J1296" i="47" s="1"/>
  <c r="J1297" i="47" s="1"/>
  <c r="J1298" i="47" s="1"/>
  <c r="J1299" i="47" s="1"/>
  <c r="J1300" i="47" s="1"/>
  <c r="J1301" i="47" s="1"/>
  <c r="J1302" i="47" s="1"/>
  <c r="J1303" i="47" s="1"/>
  <c r="J1304" i="47" s="1"/>
  <c r="J1305" i="47" s="1"/>
  <c r="J1306" i="47" s="1"/>
  <c r="J1307" i="47" s="1"/>
  <c r="J1308" i="47" s="1"/>
  <c r="J1309" i="47" s="1"/>
  <c r="H53" i="30"/>
  <c r="H63" i="30" s="1"/>
  <c r="D58" i="30"/>
  <c r="G59" i="30"/>
  <c r="H59" i="30"/>
  <c r="B67" i="30"/>
  <c r="B26" i="30"/>
  <c r="J1249" i="47"/>
  <c r="J1250" i="47" s="1"/>
  <c r="J1251" i="47" s="1"/>
  <c r="J1252" i="47" s="1"/>
  <c r="J1253" i="47" s="1"/>
  <c r="J1254" i="47" s="1"/>
  <c r="J1255" i="47" s="1"/>
  <c r="J1256" i="47" s="1"/>
  <c r="J1257" i="47" s="1"/>
  <c r="J1258" i="47" s="1"/>
  <c r="J1259" i="47" s="1"/>
  <c r="J1260" i="47" s="1"/>
  <c r="J1261" i="47" s="1"/>
  <c r="J1262" i="47" s="1"/>
  <c r="J1263" i="47" s="1"/>
  <c r="J1264" i="47" s="1"/>
  <c r="J1265" i="47" s="1"/>
  <c r="J1266" i="47" s="1"/>
  <c r="J1267" i="47" s="1"/>
  <c r="J1268" i="47" s="1"/>
  <c r="J1269" i="47" s="1"/>
  <c r="J1270" i="47" s="1"/>
  <c r="J1271" i="47" s="1"/>
  <c r="J1272" i="47" s="1"/>
  <c r="J1273" i="47" s="1"/>
  <c r="J1274" i="47" s="1"/>
  <c r="J1275" i="47" s="1"/>
  <c r="J1276" i="47" s="1"/>
  <c r="J1277" i="47" s="1"/>
  <c r="J1278" i="47" s="1"/>
  <c r="G53" i="30"/>
  <c r="G63" i="30" s="1"/>
  <c r="G29" i="30"/>
  <c r="G50" i="30"/>
  <c r="G60" i="30" s="1"/>
  <c r="H29" i="30"/>
  <c r="H50" i="30"/>
  <c r="H60" i="30" s="1"/>
  <c r="B31" i="30"/>
  <c r="J1218" i="47"/>
  <c r="J1219" i="47" s="1"/>
  <c r="J1220" i="47" s="1"/>
  <c r="J1221" i="47" s="1"/>
  <c r="J1222" i="47" s="1"/>
  <c r="J1223" i="47" s="1"/>
  <c r="J1224" i="47" s="1"/>
  <c r="J1225" i="47" s="1"/>
  <c r="J1226" i="47" s="1"/>
  <c r="J1227" i="47" s="1"/>
  <c r="J1228" i="47" s="1"/>
  <c r="J1229" i="47" s="1"/>
  <c r="J1230" i="47" s="1"/>
  <c r="J1231" i="47" s="1"/>
  <c r="J1232" i="47" s="1"/>
  <c r="J1233" i="47" s="1"/>
  <c r="J1234" i="47" s="1"/>
  <c r="J1235" i="47" s="1"/>
  <c r="J1236" i="47" s="1"/>
  <c r="J1237" i="47" s="1"/>
  <c r="J1238" i="47" s="1"/>
  <c r="J1239" i="47" s="1"/>
  <c r="J1240" i="47" s="1"/>
  <c r="J1241" i="47" s="1"/>
  <c r="J1242" i="47" s="1"/>
  <c r="J1243" i="47" s="1"/>
  <c r="J1244" i="47" s="1"/>
  <c r="J1245" i="47" s="1"/>
  <c r="J1246" i="47" s="1"/>
  <c r="J1247" i="47" s="1"/>
  <c r="J1248" i="47" s="1"/>
  <c r="F53" i="30"/>
  <c r="F63" i="30" s="1"/>
  <c r="I60" i="30"/>
  <c r="E59" i="30"/>
  <c r="F59" i="30"/>
  <c r="D27" i="30"/>
  <c r="K1157" i="47"/>
  <c r="K1158" i="47" s="1"/>
  <c r="K1159" i="47" s="1"/>
  <c r="K1160" i="47" s="1"/>
  <c r="K1161" i="47" s="1"/>
  <c r="K1162" i="47" s="1"/>
  <c r="K1163" i="47" s="1"/>
  <c r="K1164" i="47" s="1"/>
  <c r="K1165" i="47" s="1"/>
  <c r="K1166" i="47" s="1"/>
  <c r="K1167" i="47" s="1"/>
  <c r="K1168" i="47" s="1"/>
  <c r="K1169" i="47" s="1"/>
  <c r="K1170" i="47" s="1"/>
  <c r="K1171" i="47" s="1"/>
  <c r="K1172" i="47" s="1"/>
  <c r="K1173" i="47" s="1"/>
  <c r="K1174" i="47" s="1"/>
  <c r="K1175" i="47" s="1"/>
  <c r="K1176" i="47" s="1"/>
  <c r="K1177" i="47" s="1"/>
  <c r="K1178" i="47" s="1"/>
  <c r="K1179" i="47" s="1"/>
  <c r="K1180" i="47" s="1"/>
  <c r="K1181" i="47" s="1"/>
  <c r="K1182" i="47" s="1"/>
  <c r="K1183" i="47" s="1"/>
  <c r="K1184" i="47" s="1"/>
  <c r="K1185" i="47" s="1"/>
  <c r="K1186" i="47" s="1"/>
  <c r="K1187" i="47" s="1"/>
  <c r="D31" i="30"/>
  <c r="C31" i="30"/>
  <c r="M30" i="30" l="1"/>
  <c r="M52" i="30" s="1"/>
  <c r="M62" i="30" s="1"/>
  <c r="M51" i="30"/>
  <c r="L60" i="30"/>
  <c r="L30" i="30"/>
  <c r="L52" i="30" s="1"/>
  <c r="L62" i="30" s="1"/>
  <c r="L51" i="30"/>
  <c r="L61" i="30" s="1"/>
  <c r="C69" i="30"/>
  <c r="C70" i="30" s="1"/>
  <c r="N1129" i="47" s="1"/>
  <c r="N1130" i="47" s="1"/>
  <c r="N1131" i="47" s="1"/>
  <c r="N1132" i="47" s="1"/>
  <c r="N1133" i="47" s="1"/>
  <c r="N1134" i="47" s="1"/>
  <c r="N1135" i="47" s="1"/>
  <c r="N1136" i="47" s="1"/>
  <c r="N1137" i="47" s="1"/>
  <c r="N1138" i="47" s="1"/>
  <c r="N1139" i="47" s="1"/>
  <c r="N1140" i="47" s="1"/>
  <c r="N1141" i="47" s="1"/>
  <c r="N1142" i="47" s="1"/>
  <c r="N1143" i="47" s="1"/>
  <c r="N1144" i="47" s="1"/>
  <c r="N1145" i="47" s="1"/>
  <c r="N1146" i="47" s="1"/>
  <c r="N1147" i="47" s="1"/>
  <c r="N1148" i="47" s="1"/>
  <c r="N1149" i="47" s="1"/>
  <c r="N1150" i="47" s="1"/>
  <c r="N1151" i="47" s="1"/>
  <c r="N1152" i="47" s="1"/>
  <c r="N1153" i="47" s="1"/>
  <c r="N1154" i="47" s="1"/>
  <c r="N1155" i="47" s="1"/>
  <c r="N1156" i="47" s="1"/>
  <c r="I54" i="30"/>
  <c r="B53" i="30"/>
  <c r="J1098" i="47"/>
  <c r="J1099" i="47" s="1"/>
  <c r="J1100" i="47" s="1"/>
  <c r="J1101" i="47" s="1"/>
  <c r="J1102" i="47" s="1"/>
  <c r="J1103" i="47" s="1"/>
  <c r="J1104" i="47" s="1"/>
  <c r="J1105" i="47" s="1"/>
  <c r="J1106" i="47" s="1"/>
  <c r="J1107" i="47" s="1"/>
  <c r="J1108" i="47" s="1"/>
  <c r="J1109" i="47" s="1"/>
  <c r="J1110" i="47" s="1"/>
  <c r="J1111" i="47" s="1"/>
  <c r="J1112" i="47" s="1"/>
  <c r="J1113" i="47" s="1"/>
  <c r="J1114" i="47" s="1"/>
  <c r="J1115" i="47" s="1"/>
  <c r="J1116" i="47" s="1"/>
  <c r="J1117" i="47" s="1"/>
  <c r="J1118" i="47" s="1"/>
  <c r="J1119" i="47" s="1"/>
  <c r="J1120" i="47" s="1"/>
  <c r="J1121" i="47" s="1"/>
  <c r="J1122" i="47" s="1"/>
  <c r="J1123" i="47" s="1"/>
  <c r="J1124" i="47" s="1"/>
  <c r="J1125" i="47" s="1"/>
  <c r="J1126" i="47" s="1"/>
  <c r="J1127" i="47" s="1"/>
  <c r="J1128" i="47" s="1"/>
  <c r="G30" i="30"/>
  <c r="G52" i="30" s="1"/>
  <c r="G62" i="30" s="1"/>
  <c r="G51" i="30"/>
  <c r="G61" i="30" s="1"/>
  <c r="B68" i="30"/>
  <c r="B70" i="30" s="1"/>
  <c r="N1098" i="47" s="1"/>
  <c r="N1099" i="47" s="1"/>
  <c r="N1100" i="47" s="1"/>
  <c r="N1101" i="47" s="1"/>
  <c r="N1102" i="47" s="1"/>
  <c r="N1103" i="47" s="1"/>
  <c r="N1104" i="47" s="1"/>
  <c r="N1105" i="47" s="1"/>
  <c r="N1106" i="47" s="1"/>
  <c r="N1107" i="47" s="1"/>
  <c r="N1108" i="47" s="1"/>
  <c r="N1109" i="47" s="1"/>
  <c r="N1110" i="47" s="1"/>
  <c r="N1111" i="47" s="1"/>
  <c r="N1112" i="47" s="1"/>
  <c r="N1113" i="47" s="1"/>
  <c r="N1114" i="47" s="1"/>
  <c r="N1115" i="47" s="1"/>
  <c r="N1116" i="47" s="1"/>
  <c r="N1117" i="47" s="1"/>
  <c r="N1118" i="47" s="1"/>
  <c r="N1119" i="47" s="1"/>
  <c r="N1120" i="47" s="1"/>
  <c r="N1121" i="47" s="1"/>
  <c r="N1122" i="47" s="1"/>
  <c r="N1123" i="47" s="1"/>
  <c r="N1124" i="47" s="1"/>
  <c r="N1125" i="47" s="1"/>
  <c r="N1126" i="47" s="1"/>
  <c r="N1127" i="47" s="1"/>
  <c r="N1128" i="47" s="1"/>
  <c r="N67" i="30"/>
  <c r="N68" i="30" s="1"/>
  <c r="N1098" i="10" s="1"/>
  <c r="F30" i="30"/>
  <c r="F52" i="30" s="1"/>
  <c r="F62" i="30" s="1"/>
  <c r="F51" i="30"/>
  <c r="J1157" i="47"/>
  <c r="J1158" i="47" s="1"/>
  <c r="J1159" i="47" s="1"/>
  <c r="J1160" i="47" s="1"/>
  <c r="J1161" i="47" s="1"/>
  <c r="J1162" i="47" s="1"/>
  <c r="J1163" i="47" s="1"/>
  <c r="J1164" i="47" s="1"/>
  <c r="J1165" i="47" s="1"/>
  <c r="J1166" i="47" s="1"/>
  <c r="J1167" i="47" s="1"/>
  <c r="J1168" i="47" s="1"/>
  <c r="J1169" i="47" s="1"/>
  <c r="J1170" i="47" s="1"/>
  <c r="J1171" i="47" s="1"/>
  <c r="J1172" i="47" s="1"/>
  <c r="J1173" i="47" s="1"/>
  <c r="J1174" i="47" s="1"/>
  <c r="J1175" i="47" s="1"/>
  <c r="J1176" i="47" s="1"/>
  <c r="J1177" i="47" s="1"/>
  <c r="J1178" i="47" s="1"/>
  <c r="J1179" i="47" s="1"/>
  <c r="J1180" i="47" s="1"/>
  <c r="J1181" i="47" s="1"/>
  <c r="J1182" i="47" s="1"/>
  <c r="J1183" i="47" s="1"/>
  <c r="J1184" i="47" s="1"/>
  <c r="J1185" i="47" s="1"/>
  <c r="J1186" i="47" s="1"/>
  <c r="J1187" i="47" s="1"/>
  <c r="D53" i="30"/>
  <c r="D63" i="30" s="1"/>
  <c r="C48" i="30"/>
  <c r="C27" i="30"/>
  <c r="H30" i="30"/>
  <c r="H52" i="30" s="1"/>
  <c r="H62" i="30" s="1"/>
  <c r="H51" i="30"/>
  <c r="H61" i="30" s="1"/>
  <c r="E30" i="30"/>
  <c r="E52" i="30" s="1"/>
  <c r="E62" i="30" s="1"/>
  <c r="E51" i="30"/>
  <c r="E61" i="30" s="1"/>
  <c r="J1129" i="47"/>
  <c r="J1130" i="47" s="1"/>
  <c r="J1131" i="47" s="1"/>
  <c r="J1132" i="47" s="1"/>
  <c r="J1133" i="47" s="1"/>
  <c r="J1134" i="47" s="1"/>
  <c r="J1135" i="47" s="1"/>
  <c r="J1136" i="47" s="1"/>
  <c r="J1137" i="47" s="1"/>
  <c r="J1138" i="47" s="1"/>
  <c r="J1139" i="47" s="1"/>
  <c r="J1140" i="47" s="1"/>
  <c r="J1141" i="47" s="1"/>
  <c r="J1142" i="47" s="1"/>
  <c r="J1143" i="47" s="1"/>
  <c r="J1144" i="47" s="1"/>
  <c r="J1145" i="47" s="1"/>
  <c r="J1146" i="47" s="1"/>
  <c r="J1147" i="47" s="1"/>
  <c r="J1148" i="47" s="1"/>
  <c r="J1149" i="47" s="1"/>
  <c r="J1150" i="47" s="1"/>
  <c r="J1151" i="47" s="1"/>
  <c r="J1152" i="47" s="1"/>
  <c r="J1153" i="47" s="1"/>
  <c r="J1154" i="47" s="1"/>
  <c r="J1155" i="47" s="1"/>
  <c r="J1156" i="47" s="1"/>
  <c r="C53" i="30"/>
  <c r="C63" i="30" s="1"/>
  <c r="D28" i="30"/>
  <c r="D49" i="30"/>
  <c r="B27" i="30"/>
  <c r="B48" i="30"/>
  <c r="A1418" i="47"/>
  <c r="G1418" i="47"/>
  <c r="H1418" i="47"/>
  <c r="A1419" i="47"/>
  <c r="G1419" i="47"/>
  <c r="H1419" i="47"/>
  <c r="A1420" i="47"/>
  <c r="G1420" i="47"/>
  <c r="H1420" i="47"/>
  <c r="A1421" i="47"/>
  <c r="G1421" i="47"/>
  <c r="H1421" i="47"/>
  <c r="A1422" i="47"/>
  <c r="G1422" i="47"/>
  <c r="H1422" i="47"/>
  <c r="A1423" i="47"/>
  <c r="G1423" i="47"/>
  <c r="H1423" i="47"/>
  <c r="A1424" i="47"/>
  <c r="G1424" i="47"/>
  <c r="H1424" i="47"/>
  <c r="A1425" i="47"/>
  <c r="G1425" i="47"/>
  <c r="H1425" i="47"/>
  <c r="A1426" i="47"/>
  <c r="G1426" i="47"/>
  <c r="H1426" i="47"/>
  <c r="A1427" i="47"/>
  <c r="G1427" i="47"/>
  <c r="H1427" i="47"/>
  <c r="A1428" i="47"/>
  <c r="G1428" i="47"/>
  <c r="H1428" i="47"/>
  <c r="A1429" i="47"/>
  <c r="G1429" i="47"/>
  <c r="H1429" i="47"/>
  <c r="A1430" i="47"/>
  <c r="G1430" i="47"/>
  <c r="H1430" i="47"/>
  <c r="A1431" i="47"/>
  <c r="G1431" i="47"/>
  <c r="H1431" i="47"/>
  <c r="A1432" i="47"/>
  <c r="G1432" i="47"/>
  <c r="H1432" i="47"/>
  <c r="A1433" i="47"/>
  <c r="G1433" i="47"/>
  <c r="H1433" i="47"/>
  <c r="A1434" i="47"/>
  <c r="G1434" i="47"/>
  <c r="H1434" i="47"/>
  <c r="A1435" i="47"/>
  <c r="G1435" i="47"/>
  <c r="H1435" i="47"/>
  <c r="A1436" i="47"/>
  <c r="G1436" i="47"/>
  <c r="H1436" i="47"/>
  <c r="A1437" i="47"/>
  <c r="G1437" i="47"/>
  <c r="H1437" i="47"/>
  <c r="A1438" i="47"/>
  <c r="G1438" i="47"/>
  <c r="H1438" i="47"/>
  <c r="A1439" i="47"/>
  <c r="G1439" i="47"/>
  <c r="H1439" i="47"/>
  <c r="A1440" i="47"/>
  <c r="G1440" i="47"/>
  <c r="H1440" i="47"/>
  <c r="A1441" i="47"/>
  <c r="G1441" i="47"/>
  <c r="H1441" i="47"/>
  <c r="A1442" i="47"/>
  <c r="G1442" i="47"/>
  <c r="H1442" i="47"/>
  <c r="A1443" i="47"/>
  <c r="G1443" i="47"/>
  <c r="H1443" i="47"/>
  <c r="A1444" i="47"/>
  <c r="G1444" i="47"/>
  <c r="H1444" i="47"/>
  <c r="A1445" i="47"/>
  <c r="G1445" i="47"/>
  <c r="H1445" i="47"/>
  <c r="A1446" i="47"/>
  <c r="G1446" i="47"/>
  <c r="H1446" i="47"/>
  <c r="A1447" i="47"/>
  <c r="G1447" i="47"/>
  <c r="H1447" i="47"/>
  <c r="A1448" i="47"/>
  <c r="G1448" i="47"/>
  <c r="H1448" i="47"/>
  <c r="A1449" i="47"/>
  <c r="G1449" i="47"/>
  <c r="H1449" i="47"/>
  <c r="A1450" i="47"/>
  <c r="G1450" i="47"/>
  <c r="H1450" i="47"/>
  <c r="A1451" i="47"/>
  <c r="G1451" i="47"/>
  <c r="H1451" i="47"/>
  <c r="A1452" i="47"/>
  <c r="G1452" i="47"/>
  <c r="H1452" i="47"/>
  <c r="A1453" i="47"/>
  <c r="G1453" i="47"/>
  <c r="H1453" i="47"/>
  <c r="A1454" i="47"/>
  <c r="G1454" i="47"/>
  <c r="H1454" i="47"/>
  <c r="A1455" i="47"/>
  <c r="G1455" i="47"/>
  <c r="H1455" i="47"/>
  <c r="A1456" i="47"/>
  <c r="G1456" i="47"/>
  <c r="H1456" i="47"/>
  <c r="A1457" i="47"/>
  <c r="G1457" i="47"/>
  <c r="H1457" i="47"/>
  <c r="A1458" i="47"/>
  <c r="G1458" i="47"/>
  <c r="H1458" i="47"/>
  <c r="A1459" i="47"/>
  <c r="G1459" i="47"/>
  <c r="H1459" i="47"/>
  <c r="A1460" i="47"/>
  <c r="G1460" i="47"/>
  <c r="H1460" i="47"/>
  <c r="A1461" i="47"/>
  <c r="G1461" i="47"/>
  <c r="H1461" i="47"/>
  <c r="A1462" i="47"/>
  <c r="G1462" i="47"/>
  <c r="H1462" i="47"/>
  <c r="A1240" i="47"/>
  <c r="G1240" i="47"/>
  <c r="H1240" i="47"/>
  <c r="A1241" i="47"/>
  <c r="G1241" i="47"/>
  <c r="H1241" i="47"/>
  <c r="A1242" i="47"/>
  <c r="G1242" i="47"/>
  <c r="H1242" i="47"/>
  <c r="A1243" i="47"/>
  <c r="G1243" i="47"/>
  <c r="H1243" i="47"/>
  <c r="A1244" i="47"/>
  <c r="G1244" i="47"/>
  <c r="H1244" i="47"/>
  <c r="A1245" i="47"/>
  <c r="G1245" i="47"/>
  <c r="H1245" i="47"/>
  <c r="A1246" i="47"/>
  <c r="G1246" i="47"/>
  <c r="H1246" i="47"/>
  <c r="A1247" i="47"/>
  <c r="G1247" i="47"/>
  <c r="H1247" i="47"/>
  <c r="A1248" i="47"/>
  <c r="G1248" i="47"/>
  <c r="H1248" i="47"/>
  <c r="A1249" i="47"/>
  <c r="G1249" i="47"/>
  <c r="H1249" i="47"/>
  <c r="A1250" i="47"/>
  <c r="G1250" i="47"/>
  <c r="H1250" i="47"/>
  <c r="A1251" i="47"/>
  <c r="G1251" i="47"/>
  <c r="H1251" i="47"/>
  <c r="A1252" i="47"/>
  <c r="G1252" i="47"/>
  <c r="H1252" i="47"/>
  <c r="A1253" i="47"/>
  <c r="G1253" i="47"/>
  <c r="H1253" i="47"/>
  <c r="A1254" i="47"/>
  <c r="G1254" i="47"/>
  <c r="H1254" i="47"/>
  <c r="A1255" i="47"/>
  <c r="G1255" i="47"/>
  <c r="H1255" i="47"/>
  <c r="A1256" i="47"/>
  <c r="G1256" i="47"/>
  <c r="H1256" i="47"/>
  <c r="A1257" i="47"/>
  <c r="G1257" i="47"/>
  <c r="H1257" i="47"/>
  <c r="A1258" i="47"/>
  <c r="G1258" i="47"/>
  <c r="H1258" i="47"/>
  <c r="A1259" i="47"/>
  <c r="G1259" i="47"/>
  <c r="H1259" i="47"/>
  <c r="A1260" i="47"/>
  <c r="G1260" i="47"/>
  <c r="H1260" i="47"/>
  <c r="A1261" i="47"/>
  <c r="G1261" i="47"/>
  <c r="H1261" i="47"/>
  <c r="A1262" i="47"/>
  <c r="G1262" i="47"/>
  <c r="H1262" i="47"/>
  <c r="A1263" i="47"/>
  <c r="G1263" i="47"/>
  <c r="H1263" i="47"/>
  <c r="A1264" i="47"/>
  <c r="G1264" i="47"/>
  <c r="H1264" i="47"/>
  <c r="A1265" i="47"/>
  <c r="G1265" i="47"/>
  <c r="H1265" i="47"/>
  <c r="A1266" i="47"/>
  <c r="G1266" i="47"/>
  <c r="H1266" i="47"/>
  <c r="A1267" i="47"/>
  <c r="G1267" i="47"/>
  <c r="H1267" i="47"/>
  <c r="A1268" i="47"/>
  <c r="G1268" i="47"/>
  <c r="H1268" i="47"/>
  <c r="A1269" i="47"/>
  <c r="G1269" i="47"/>
  <c r="H1269" i="47"/>
  <c r="A1270" i="47"/>
  <c r="G1270" i="47"/>
  <c r="H1270" i="47"/>
  <c r="A1271" i="47"/>
  <c r="G1271" i="47"/>
  <c r="H1271" i="47"/>
  <c r="A1272" i="47"/>
  <c r="G1272" i="47"/>
  <c r="H1272" i="47"/>
  <c r="A1273" i="47"/>
  <c r="G1273" i="47"/>
  <c r="H1273" i="47"/>
  <c r="A1274" i="47"/>
  <c r="G1274" i="47"/>
  <c r="H1274" i="47"/>
  <c r="A1275" i="47"/>
  <c r="G1275" i="47"/>
  <c r="H1275" i="47"/>
  <c r="A1276" i="47"/>
  <c r="G1276" i="47"/>
  <c r="H1276" i="47"/>
  <c r="A1277" i="47"/>
  <c r="G1277" i="47"/>
  <c r="H1277" i="47"/>
  <c r="A1278" i="47"/>
  <c r="G1278" i="47"/>
  <c r="H1278" i="47"/>
  <c r="A1279" i="47"/>
  <c r="G1279" i="47"/>
  <c r="H1279" i="47"/>
  <c r="A1280" i="47"/>
  <c r="G1280" i="47"/>
  <c r="H1280" i="47"/>
  <c r="A1281" i="47"/>
  <c r="G1281" i="47"/>
  <c r="H1281" i="47"/>
  <c r="A1282" i="47"/>
  <c r="G1282" i="47"/>
  <c r="H1282" i="47"/>
  <c r="A1283" i="47"/>
  <c r="G1283" i="47"/>
  <c r="H1283" i="47"/>
  <c r="A1284" i="47"/>
  <c r="G1284" i="47"/>
  <c r="H1284" i="47"/>
  <c r="A1285" i="47"/>
  <c r="G1285" i="47"/>
  <c r="H1285" i="47"/>
  <c r="A1286" i="47"/>
  <c r="G1286" i="47"/>
  <c r="H1286" i="47"/>
  <c r="A1287" i="47"/>
  <c r="G1287" i="47"/>
  <c r="H1287" i="47"/>
  <c r="A1288" i="47"/>
  <c r="G1288" i="47"/>
  <c r="H1288" i="47"/>
  <c r="A1289" i="47"/>
  <c r="G1289" i="47"/>
  <c r="H1289" i="47"/>
  <c r="A1290" i="47"/>
  <c r="G1290" i="47"/>
  <c r="H1290" i="47"/>
  <c r="A1291" i="47"/>
  <c r="G1291" i="47"/>
  <c r="H1291" i="47"/>
  <c r="A1292" i="47"/>
  <c r="G1292" i="47"/>
  <c r="H1292" i="47"/>
  <c r="A1293" i="47"/>
  <c r="G1293" i="47"/>
  <c r="H1293" i="47"/>
  <c r="A1294" i="47"/>
  <c r="G1294" i="47"/>
  <c r="H1294" i="47"/>
  <c r="A1295" i="47"/>
  <c r="G1295" i="47"/>
  <c r="H1295" i="47"/>
  <c r="A1296" i="47"/>
  <c r="G1296" i="47"/>
  <c r="H1296" i="47"/>
  <c r="A1297" i="47"/>
  <c r="G1297" i="47"/>
  <c r="H1297" i="47"/>
  <c r="A1298" i="47"/>
  <c r="G1298" i="47"/>
  <c r="H1298" i="47"/>
  <c r="A1299" i="47"/>
  <c r="G1299" i="47"/>
  <c r="H1299" i="47"/>
  <c r="A1300" i="47"/>
  <c r="G1300" i="47"/>
  <c r="H1300" i="47"/>
  <c r="A1301" i="47"/>
  <c r="G1301" i="47"/>
  <c r="H1301" i="47"/>
  <c r="A1302" i="47"/>
  <c r="G1302" i="47"/>
  <c r="H1302" i="47"/>
  <c r="A1303" i="47"/>
  <c r="G1303" i="47"/>
  <c r="H1303" i="47"/>
  <c r="A1304" i="47"/>
  <c r="G1304" i="47"/>
  <c r="H1304" i="47"/>
  <c r="A1305" i="47"/>
  <c r="G1305" i="47"/>
  <c r="H1305" i="47"/>
  <c r="A1306" i="47"/>
  <c r="G1306" i="47"/>
  <c r="H1306" i="47"/>
  <c r="A1307" i="47"/>
  <c r="G1307" i="47"/>
  <c r="H1307" i="47"/>
  <c r="A1308" i="47"/>
  <c r="G1308" i="47"/>
  <c r="H1308" i="47"/>
  <c r="A1309" i="47"/>
  <c r="G1309" i="47"/>
  <c r="H1309" i="47"/>
  <c r="A1310" i="47"/>
  <c r="G1310" i="47"/>
  <c r="H1310" i="47"/>
  <c r="A1311" i="47"/>
  <c r="G1311" i="47"/>
  <c r="H1311" i="47"/>
  <c r="A1312" i="47"/>
  <c r="G1312" i="47"/>
  <c r="H1312" i="47"/>
  <c r="A1313" i="47"/>
  <c r="G1313" i="47"/>
  <c r="H1313" i="47"/>
  <c r="A1314" i="47"/>
  <c r="G1314" i="47"/>
  <c r="H1314" i="47"/>
  <c r="A1315" i="47"/>
  <c r="G1315" i="47"/>
  <c r="H1315" i="47"/>
  <c r="A1316" i="47"/>
  <c r="G1316" i="47"/>
  <c r="H1316" i="47"/>
  <c r="A1317" i="47"/>
  <c r="G1317" i="47"/>
  <c r="H1317" i="47"/>
  <c r="A1318" i="47"/>
  <c r="G1318" i="47"/>
  <c r="H1318" i="47"/>
  <c r="A1319" i="47"/>
  <c r="G1319" i="47"/>
  <c r="H1319" i="47"/>
  <c r="A1320" i="47"/>
  <c r="G1320" i="47"/>
  <c r="H1320" i="47"/>
  <c r="A1321" i="47"/>
  <c r="G1321" i="47"/>
  <c r="H1321" i="47"/>
  <c r="A1322" i="47"/>
  <c r="G1322" i="47"/>
  <c r="H1322" i="47"/>
  <c r="A1323" i="47"/>
  <c r="G1323" i="47"/>
  <c r="H1323" i="47"/>
  <c r="A1324" i="47"/>
  <c r="G1324" i="47"/>
  <c r="H1324" i="47"/>
  <c r="A1325" i="47"/>
  <c r="G1325" i="47"/>
  <c r="H1325" i="47"/>
  <c r="A1326" i="47"/>
  <c r="G1326" i="47"/>
  <c r="H1326" i="47"/>
  <c r="A1327" i="47"/>
  <c r="G1327" i="47"/>
  <c r="H1327" i="47"/>
  <c r="A1328" i="47"/>
  <c r="G1328" i="47"/>
  <c r="H1328" i="47"/>
  <c r="A1329" i="47"/>
  <c r="G1329" i="47"/>
  <c r="H1329" i="47"/>
  <c r="A1330" i="47"/>
  <c r="G1330" i="47"/>
  <c r="H1330" i="47"/>
  <c r="A1331" i="47"/>
  <c r="G1331" i="47"/>
  <c r="H1331" i="47"/>
  <c r="A1332" i="47"/>
  <c r="G1332" i="47"/>
  <c r="H1332" i="47"/>
  <c r="A1333" i="47"/>
  <c r="G1333" i="47"/>
  <c r="H1333" i="47"/>
  <c r="A1334" i="47"/>
  <c r="G1334" i="47"/>
  <c r="H1334" i="47"/>
  <c r="A1335" i="47"/>
  <c r="G1335" i="47"/>
  <c r="H1335" i="47"/>
  <c r="A1336" i="47"/>
  <c r="G1336" i="47"/>
  <c r="H1336" i="47"/>
  <c r="A1337" i="47"/>
  <c r="G1337" i="47"/>
  <c r="H1337" i="47"/>
  <c r="A1338" i="47"/>
  <c r="G1338" i="47"/>
  <c r="H1338" i="47"/>
  <c r="A1339" i="47"/>
  <c r="G1339" i="47"/>
  <c r="H1339" i="47"/>
  <c r="A1340" i="47"/>
  <c r="G1340" i="47"/>
  <c r="H1340" i="47"/>
  <c r="A1341" i="47"/>
  <c r="G1341" i="47"/>
  <c r="H1341" i="47"/>
  <c r="A1342" i="47"/>
  <c r="G1342" i="47"/>
  <c r="H1342" i="47"/>
  <c r="A1343" i="47"/>
  <c r="G1343" i="47"/>
  <c r="H1343" i="47"/>
  <c r="A1344" i="47"/>
  <c r="G1344" i="47"/>
  <c r="H1344" i="47"/>
  <c r="A1345" i="47"/>
  <c r="G1345" i="47"/>
  <c r="H1345" i="47"/>
  <c r="A1346" i="47"/>
  <c r="G1346" i="47"/>
  <c r="H1346" i="47"/>
  <c r="A1347" i="47"/>
  <c r="G1347" i="47"/>
  <c r="H1347" i="47"/>
  <c r="A1348" i="47"/>
  <c r="G1348" i="47"/>
  <c r="H1348" i="47"/>
  <c r="A1349" i="47"/>
  <c r="G1349" i="47"/>
  <c r="H1349" i="47"/>
  <c r="A1350" i="47"/>
  <c r="G1350" i="47"/>
  <c r="H1350" i="47"/>
  <c r="A1351" i="47"/>
  <c r="G1351" i="47"/>
  <c r="H1351" i="47"/>
  <c r="A1352" i="47"/>
  <c r="G1352" i="47"/>
  <c r="H1352" i="47"/>
  <c r="A1353" i="47"/>
  <c r="G1353" i="47"/>
  <c r="H1353" i="47"/>
  <c r="A1354" i="47"/>
  <c r="G1354" i="47"/>
  <c r="H1354" i="47"/>
  <c r="A1355" i="47"/>
  <c r="G1355" i="47"/>
  <c r="H1355" i="47"/>
  <c r="A1356" i="47"/>
  <c r="G1356" i="47"/>
  <c r="H1356" i="47"/>
  <c r="A1357" i="47"/>
  <c r="G1357" i="47"/>
  <c r="H1357" i="47"/>
  <c r="A1358" i="47"/>
  <c r="G1358" i="47"/>
  <c r="H1358" i="47"/>
  <c r="A1359" i="47"/>
  <c r="G1359" i="47"/>
  <c r="H1359" i="47"/>
  <c r="A1360" i="47"/>
  <c r="G1360" i="47"/>
  <c r="H1360" i="47"/>
  <c r="A1361" i="47"/>
  <c r="G1361" i="47"/>
  <c r="H1361" i="47"/>
  <c r="A1362" i="47"/>
  <c r="G1362" i="47"/>
  <c r="H1362" i="47"/>
  <c r="A1363" i="47"/>
  <c r="G1363" i="47"/>
  <c r="H1363" i="47"/>
  <c r="A1364" i="47"/>
  <c r="G1364" i="47"/>
  <c r="H1364" i="47"/>
  <c r="A1365" i="47"/>
  <c r="G1365" i="47"/>
  <c r="H1365" i="47"/>
  <c r="A1366" i="47"/>
  <c r="G1366" i="47"/>
  <c r="H1366" i="47"/>
  <c r="A1367" i="47"/>
  <c r="G1367" i="47"/>
  <c r="H1367" i="47"/>
  <c r="A1368" i="47"/>
  <c r="G1368" i="47"/>
  <c r="H1368" i="47"/>
  <c r="A1369" i="47"/>
  <c r="G1369" i="47"/>
  <c r="H1369" i="47"/>
  <c r="A1370" i="47"/>
  <c r="G1370" i="47"/>
  <c r="H1370" i="47"/>
  <c r="A1371" i="47"/>
  <c r="G1371" i="47"/>
  <c r="H1371" i="47"/>
  <c r="A1372" i="47"/>
  <c r="G1372" i="47"/>
  <c r="H1372" i="47"/>
  <c r="A1373" i="47"/>
  <c r="G1373" i="47"/>
  <c r="H1373" i="47"/>
  <c r="A1374" i="47"/>
  <c r="G1374" i="47"/>
  <c r="H1374" i="47"/>
  <c r="A1375" i="47"/>
  <c r="G1375" i="47"/>
  <c r="H1375" i="47"/>
  <c r="A1376" i="47"/>
  <c r="G1376" i="47"/>
  <c r="H1376" i="47"/>
  <c r="A1377" i="47"/>
  <c r="G1377" i="47"/>
  <c r="H1377" i="47"/>
  <c r="A1378" i="47"/>
  <c r="G1378" i="47"/>
  <c r="H1378" i="47"/>
  <c r="A1379" i="47"/>
  <c r="G1379" i="47"/>
  <c r="H1379" i="47"/>
  <c r="A1380" i="47"/>
  <c r="G1380" i="47"/>
  <c r="H1380" i="47"/>
  <c r="A1381" i="47"/>
  <c r="G1381" i="47"/>
  <c r="H1381" i="47"/>
  <c r="A1382" i="47"/>
  <c r="G1382" i="47"/>
  <c r="H1382" i="47"/>
  <c r="A1383" i="47"/>
  <c r="G1383" i="47"/>
  <c r="H1383" i="47"/>
  <c r="A1384" i="47"/>
  <c r="G1384" i="47"/>
  <c r="H1384" i="47"/>
  <c r="A1385" i="47"/>
  <c r="G1385" i="47"/>
  <c r="H1385" i="47"/>
  <c r="A1386" i="47"/>
  <c r="G1386" i="47"/>
  <c r="H1386" i="47"/>
  <c r="A1387" i="47"/>
  <c r="G1387" i="47"/>
  <c r="H1387" i="47"/>
  <c r="A1388" i="47"/>
  <c r="G1388" i="47"/>
  <c r="H1388" i="47"/>
  <c r="A1389" i="47"/>
  <c r="G1389" i="47"/>
  <c r="H1389" i="47"/>
  <c r="A1390" i="47"/>
  <c r="G1390" i="47"/>
  <c r="H1390" i="47"/>
  <c r="A1391" i="47"/>
  <c r="G1391" i="47"/>
  <c r="H1391" i="47"/>
  <c r="A1392" i="47"/>
  <c r="G1392" i="47"/>
  <c r="H1392" i="47"/>
  <c r="A1393" i="47"/>
  <c r="G1393" i="47"/>
  <c r="H1393" i="47"/>
  <c r="A1394" i="47"/>
  <c r="G1394" i="47"/>
  <c r="H1394" i="47"/>
  <c r="A1395" i="47"/>
  <c r="G1395" i="47"/>
  <c r="H1395" i="47"/>
  <c r="A1396" i="47"/>
  <c r="G1396" i="47"/>
  <c r="H1396" i="47"/>
  <c r="A1397" i="47"/>
  <c r="G1397" i="47"/>
  <c r="H1397" i="47"/>
  <c r="A1398" i="47"/>
  <c r="G1398" i="47"/>
  <c r="H1398" i="47"/>
  <c r="A1399" i="47"/>
  <c r="G1399" i="47"/>
  <c r="H1399" i="47"/>
  <c r="A1400" i="47"/>
  <c r="G1400" i="47"/>
  <c r="H1400" i="47"/>
  <c r="A1401" i="47"/>
  <c r="G1401" i="47"/>
  <c r="H1401" i="47"/>
  <c r="A1402" i="47"/>
  <c r="G1402" i="47"/>
  <c r="H1402" i="47"/>
  <c r="A1403" i="47"/>
  <c r="G1403" i="47"/>
  <c r="H1403" i="47"/>
  <c r="A1404" i="47"/>
  <c r="G1404" i="47"/>
  <c r="H1404" i="47"/>
  <c r="A1405" i="47"/>
  <c r="G1405" i="47"/>
  <c r="H1405" i="47"/>
  <c r="A1406" i="47"/>
  <c r="G1406" i="47"/>
  <c r="H1406" i="47"/>
  <c r="A1407" i="47"/>
  <c r="G1407" i="47"/>
  <c r="H1407" i="47"/>
  <c r="A1408" i="47"/>
  <c r="G1408" i="47"/>
  <c r="H1408" i="47"/>
  <c r="A1409" i="47"/>
  <c r="G1409" i="47"/>
  <c r="H1409" i="47"/>
  <c r="A1410" i="47"/>
  <c r="G1410" i="47"/>
  <c r="H1410" i="47"/>
  <c r="A1411" i="47"/>
  <c r="G1411" i="47"/>
  <c r="H1411" i="47"/>
  <c r="A1412" i="47"/>
  <c r="G1412" i="47"/>
  <c r="H1412" i="47"/>
  <c r="A1413" i="47"/>
  <c r="G1413" i="47"/>
  <c r="H1413" i="47"/>
  <c r="A1414" i="47"/>
  <c r="G1414" i="47"/>
  <c r="H1414" i="47"/>
  <c r="A1415" i="47"/>
  <c r="G1415" i="47"/>
  <c r="H1415" i="47"/>
  <c r="A1416" i="47"/>
  <c r="G1416" i="47"/>
  <c r="H1416" i="47"/>
  <c r="A1417" i="47"/>
  <c r="G1417" i="47"/>
  <c r="H1417" i="47"/>
  <c r="A1098" i="47"/>
  <c r="H1098" i="47"/>
  <c r="I1098" i="47"/>
  <c r="A1099" i="47"/>
  <c r="G1099" i="47"/>
  <c r="H1099" i="47"/>
  <c r="I1099" i="47"/>
  <c r="A1100" i="47"/>
  <c r="G1100" i="47"/>
  <c r="H1100" i="47"/>
  <c r="A1101" i="47"/>
  <c r="G1101" i="47"/>
  <c r="H1101" i="47"/>
  <c r="A1102" i="47"/>
  <c r="G1102" i="47"/>
  <c r="H1102" i="47"/>
  <c r="A1103" i="47"/>
  <c r="G1103" i="47"/>
  <c r="H1103" i="47"/>
  <c r="A1104" i="47"/>
  <c r="G1104" i="47"/>
  <c r="H1104" i="47"/>
  <c r="A1105" i="47"/>
  <c r="G1105" i="47"/>
  <c r="H1105" i="47"/>
  <c r="A1106" i="47"/>
  <c r="G1106" i="47"/>
  <c r="H1106" i="47"/>
  <c r="A1107" i="47"/>
  <c r="G1107" i="47"/>
  <c r="H1107" i="47"/>
  <c r="A1108" i="47"/>
  <c r="G1108" i="47"/>
  <c r="H1108" i="47"/>
  <c r="A1109" i="47"/>
  <c r="G1109" i="47"/>
  <c r="H1109" i="47"/>
  <c r="A1110" i="47"/>
  <c r="G1110" i="47"/>
  <c r="H1110" i="47"/>
  <c r="A1111" i="47"/>
  <c r="G1111" i="47"/>
  <c r="H1111" i="47"/>
  <c r="A1112" i="47"/>
  <c r="G1112" i="47"/>
  <c r="H1112" i="47"/>
  <c r="A1113" i="47"/>
  <c r="G1113" i="47"/>
  <c r="H1113" i="47"/>
  <c r="A1114" i="47"/>
  <c r="G1114" i="47"/>
  <c r="H1114" i="47"/>
  <c r="A1115" i="47"/>
  <c r="G1115" i="47"/>
  <c r="H1115" i="47"/>
  <c r="A1116" i="47"/>
  <c r="G1116" i="47"/>
  <c r="H1116" i="47"/>
  <c r="A1117" i="47"/>
  <c r="G1117" i="47"/>
  <c r="H1117" i="47"/>
  <c r="A1118" i="47"/>
  <c r="G1118" i="47"/>
  <c r="H1118" i="47"/>
  <c r="A1119" i="47"/>
  <c r="G1119" i="47"/>
  <c r="H1119" i="47"/>
  <c r="A1120" i="47"/>
  <c r="G1120" i="47"/>
  <c r="H1120" i="47"/>
  <c r="A1121" i="47"/>
  <c r="G1121" i="47"/>
  <c r="H1121" i="47"/>
  <c r="A1122" i="47"/>
  <c r="G1122" i="47"/>
  <c r="H1122" i="47"/>
  <c r="A1123" i="47"/>
  <c r="G1123" i="47"/>
  <c r="H1123" i="47"/>
  <c r="A1124" i="47"/>
  <c r="G1124" i="47"/>
  <c r="H1124" i="47"/>
  <c r="A1125" i="47"/>
  <c r="G1125" i="47"/>
  <c r="H1125" i="47"/>
  <c r="A1126" i="47"/>
  <c r="G1126" i="47"/>
  <c r="H1126" i="47"/>
  <c r="A1127" i="47"/>
  <c r="G1127" i="47"/>
  <c r="H1127" i="47"/>
  <c r="A1128" i="47"/>
  <c r="G1128" i="47"/>
  <c r="H1128" i="47"/>
  <c r="A1129" i="47"/>
  <c r="G1129" i="47"/>
  <c r="H1129" i="47"/>
  <c r="A1130" i="47"/>
  <c r="G1130" i="47"/>
  <c r="H1130" i="47"/>
  <c r="A1131" i="47"/>
  <c r="G1131" i="47"/>
  <c r="H1131" i="47"/>
  <c r="A1132" i="47"/>
  <c r="G1132" i="47"/>
  <c r="H1132" i="47"/>
  <c r="A1133" i="47"/>
  <c r="G1133" i="47"/>
  <c r="H1133" i="47"/>
  <c r="A1134" i="47"/>
  <c r="G1134" i="47"/>
  <c r="H1134" i="47"/>
  <c r="A1135" i="47"/>
  <c r="G1135" i="47"/>
  <c r="H1135" i="47"/>
  <c r="A1136" i="47"/>
  <c r="G1136" i="47"/>
  <c r="H1136" i="47"/>
  <c r="A1137" i="47"/>
  <c r="G1137" i="47"/>
  <c r="H1137" i="47"/>
  <c r="A1138" i="47"/>
  <c r="G1138" i="47"/>
  <c r="H1138" i="47"/>
  <c r="A1139" i="47"/>
  <c r="G1139" i="47"/>
  <c r="H1139" i="47"/>
  <c r="A1140" i="47"/>
  <c r="G1140" i="47"/>
  <c r="H1140" i="47"/>
  <c r="A1141" i="47"/>
  <c r="G1141" i="47"/>
  <c r="H1141" i="47"/>
  <c r="A1142" i="47"/>
  <c r="G1142" i="47"/>
  <c r="H1142" i="47"/>
  <c r="A1143" i="47"/>
  <c r="G1143" i="47"/>
  <c r="H1143" i="47"/>
  <c r="A1144" i="47"/>
  <c r="G1144" i="47"/>
  <c r="H1144" i="47"/>
  <c r="A1145" i="47"/>
  <c r="G1145" i="47"/>
  <c r="H1145" i="47"/>
  <c r="A1146" i="47"/>
  <c r="G1146" i="47"/>
  <c r="H1146" i="47"/>
  <c r="A1147" i="47"/>
  <c r="G1147" i="47"/>
  <c r="H1147" i="47"/>
  <c r="A1148" i="47"/>
  <c r="G1148" i="47"/>
  <c r="H1148" i="47"/>
  <c r="A1149" i="47"/>
  <c r="G1149" i="47"/>
  <c r="H1149" i="47"/>
  <c r="A1150" i="47"/>
  <c r="G1150" i="47"/>
  <c r="H1150" i="47"/>
  <c r="A1151" i="47"/>
  <c r="G1151" i="47"/>
  <c r="H1151" i="47"/>
  <c r="A1152" i="47"/>
  <c r="G1152" i="47"/>
  <c r="H1152" i="47"/>
  <c r="A1153" i="47"/>
  <c r="G1153" i="47"/>
  <c r="H1153" i="47"/>
  <c r="A1154" i="47"/>
  <c r="G1154" i="47"/>
  <c r="H1154" i="47"/>
  <c r="A1155" i="47"/>
  <c r="G1155" i="47"/>
  <c r="H1155" i="47"/>
  <c r="A1156" i="47"/>
  <c r="G1156" i="47"/>
  <c r="H1156" i="47"/>
  <c r="A1157" i="47"/>
  <c r="G1157" i="47"/>
  <c r="H1157" i="47"/>
  <c r="A1158" i="47"/>
  <c r="G1158" i="47"/>
  <c r="H1158" i="47"/>
  <c r="A1159" i="47"/>
  <c r="G1159" i="47"/>
  <c r="H1159" i="47"/>
  <c r="A1160" i="47"/>
  <c r="G1160" i="47"/>
  <c r="H1160" i="47"/>
  <c r="A1161" i="47"/>
  <c r="G1161" i="47"/>
  <c r="H1161" i="47"/>
  <c r="A1162" i="47"/>
  <c r="G1162" i="47"/>
  <c r="H1162" i="47"/>
  <c r="A1163" i="47"/>
  <c r="G1163" i="47"/>
  <c r="H1163" i="47"/>
  <c r="A1164" i="47"/>
  <c r="G1164" i="47"/>
  <c r="H1164" i="47"/>
  <c r="A1165" i="47"/>
  <c r="G1165" i="47"/>
  <c r="H1165" i="47"/>
  <c r="A1166" i="47"/>
  <c r="G1166" i="47"/>
  <c r="H1166" i="47"/>
  <c r="A1167" i="47"/>
  <c r="G1167" i="47"/>
  <c r="H1167" i="47"/>
  <c r="A1168" i="47"/>
  <c r="G1168" i="47"/>
  <c r="H1168" i="47"/>
  <c r="A1169" i="47"/>
  <c r="G1169" i="47"/>
  <c r="H1169" i="47"/>
  <c r="A1170" i="47"/>
  <c r="G1170" i="47"/>
  <c r="H1170" i="47"/>
  <c r="A1171" i="47"/>
  <c r="G1171" i="47"/>
  <c r="H1171" i="47"/>
  <c r="A1172" i="47"/>
  <c r="G1172" i="47"/>
  <c r="H1172" i="47"/>
  <c r="A1173" i="47"/>
  <c r="G1173" i="47"/>
  <c r="H1173" i="47"/>
  <c r="A1174" i="47"/>
  <c r="G1174" i="47"/>
  <c r="H1174" i="47"/>
  <c r="A1175" i="47"/>
  <c r="G1175" i="47"/>
  <c r="H1175" i="47"/>
  <c r="A1176" i="47"/>
  <c r="G1176" i="47"/>
  <c r="H1176" i="47"/>
  <c r="A1177" i="47"/>
  <c r="G1177" i="47"/>
  <c r="H1177" i="47"/>
  <c r="A1178" i="47"/>
  <c r="G1178" i="47"/>
  <c r="H1178" i="47"/>
  <c r="A1179" i="47"/>
  <c r="G1179" i="47"/>
  <c r="H1179" i="47"/>
  <c r="A1180" i="47"/>
  <c r="G1180" i="47"/>
  <c r="H1180" i="47"/>
  <c r="A1181" i="47"/>
  <c r="G1181" i="47"/>
  <c r="H1181" i="47"/>
  <c r="A1182" i="47"/>
  <c r="G1182" i="47"/>
  <c r="H1182" i="47"/>
  <c r="A1183" i="47"/>
  <c r="G1183" i="47"/>
  <c r="H1183" i="47"/>
  <c r="A1184" i="47"/>
  <c r="G1184" i="47"/>
  <c r="H1184" i="47"/>
  <c r="A1185" i="47"/>
  <c r="G1185" i="47"/>
  <c r="H1185" i="47"/>
  <c r="A1186" i="47"/>
  <c r="G1186" i="47"/>
  <c r="H1186" i="47"/>
  <c r="A1187" i="47"/>
  <c r="G1187" i="47"/>
  <c r="H1187" i="47"/>
  <c r="A1188" i="47"/>
  <c r="G1188" i="47"/>
  <c r="H1188" i="47"/>
  <c r="A1189" i="47"/>
  <c r="G1189" i="47"/>
  <c r="H1189" i="47"/>
  <c r="A1190" i="47"/>
  <c r="G1190" i="47"/>
  <c r="H1190" i="47"/>
  <c r="A1191" i="47"/>
  <c r="G1191" i="47"/>
  <c r="H1191" i="47"/>
  <c r="A1192" i="47"/>
  <c r="G1192" i="47"/>
  <c r="H1192" i="47"/>
  <c r="A1193" i="47"/>
  <c r="G1193" i="47"/>
  <c r="H1193" i="47"/>
  <c r="A1194" i="47"/>
  <c r="G1194" i="47"/>
  <c r="H1194" i="47"/>
  <c r="A1195" i="47"/>
  <c r="G1195" i="47"/>
  <c r="H1195" i="47"/>
  <c r="A1196" i="47"/>
  <c r="G1196" i="47"/>
  <c r="H1196" i="47"/>
  <c r="A1197" i="47"/>
  <c r="G1197" i="47"/>
  <c r="H1197" i="47"/>
  <c r="A1198" i="47"/>
  <c r="G1198" i="47"/>
  <c r="H1198" i="47"/>
  <c r="A1199" i="47"/>
  <c r="G1199" i="47"/>
  <c r="H1199" i="47"/>
  <c r="A1200" i="47"/>
  <c r="G1200" i="47"/>
  <c r="H1200" i="47"/>
  <c r="A1201" i="47"/>
  <c r="G1201" i="47"/>
  <c r="H1201" i="47"/>
  <c r="A1202" i="47"/>
  <c r="G1202" i="47"/>
  <c r="H1202" i="47"/>
  <c r="A1203" i="47"/>
  <c r="G1203" i="47"/>
  <c r="H1203" i="47"/>
  <c r="A1204" i="47"/>
  <c r="G1204" i="47"/>
  <c r="H1204" i="47"/>
  <c r="A1205" i="47"/>
  <c r="G1205" i="47"/>
  <c r="H1205" i="47"/>
  <c r="A1206" i="47"/>
  <c r="G1206" i="47"/>
  <c r="H1206" i="47"/>
  <c r="A1207" i="47"/>
  <c r="G1207" i="47"/>
  <c r="H1207" i="47"/>
  <c r="A1208" i="47"/>
  <c r="G1208" i="47"/>
  <c r="H1208" i="47"/>
  <c r="A1209" i="47"/>
  <c r="G1209" i="47"/>
  <c r="H1209" i="47"/>
  <c r="A1210" i="47"/>
  <c r="G1210" i="47"/>
  <c r="H1210" i="47"/>
  <c r="A1211" i="47"/>
  <c r="G1211" i="47"/>
  <c r="H1211" i="47"/>
  <c r="A1212" i="47"/>
  <c r="G1212" i="47"/>
  <c r="H1212" i="47"/>
  <c r="A1213" i="47"/>
  <c r="G1213" i="47"/>
  <c r="H1213" i="47"/>
  <c r="A1214" i="47"/>
  <c r="G1214" i="47"/>
  <c r="H1214" i="47"/>
  <c r="A1215" i="47"/>
  <c r="G1215" i="47"/>
  <c r="H1215" i="47"/>
  <c r="A1216" i="47"/>
  <c r="G1216" i="47"/>
  <c r="H1216" i="47"/>
  <c r="A1217" i="47"/>
  <c r="G1217" i="47"/>
  <c r="H1217" i="47"/>
  <c r="A1218" i="47"/>
  <c r="G1218" i="47"/>
  <c r="H1218" i="47"/>
  <c r="A1219" i="47"/>
  <c r="G1219" i="47"/>
  <c r="H1219" i="47"/>
  <c r="A1220" i="47"/>
  <c r="G1220" i="47"/>
  <c r="H1220" i="47"/>
  <c r="A1221" i="47"/>
  <c r="G1221" i="47"/>
  <c r="H1221" i="47"/>
  <c r="A1222" i="47"/>
  <c r="G1222" i="47"/>
  <c r="H1222" i="47"/>
  <c r="A1223" i="47"/>
  <c r="G1223" i="47"/>
  <c r="H1223" i="47"/>
  <c r="A1224" i="47"/>
  <c r="G1224" i="47"/>
  <c r="H1224" i="47"/>
  <c r="A1225" i="47"/>
  <c r="G1225" i="47"/>
  <c r="H1225" i="47"/>
  <c r="A1226" i="47"/>
  <c r="G1226" i="47"/>
  <c r="H1226" i="47"/>
  <c r="A1227" i="47"/>
  <c r="G1227" i="47"/>
  <c r="H1227" i="47"/>
  <c r="A1228" i="47"/>
  <c r="G1228" i="47"/>
  <c r="H1228" i="47"/>
  <c r="A1229" i="47"/>
  <c r="G1229" i="47"/>
  <c r="H1229" i="47"/>
  <c r="A1230" i="47"/>
  <c r="G1230" i="47"/>
  <c r="H1230" i="47"/>
  <c r="A1231" i="47"/>
  <c r="G1231" i="47"/>
  <c r="H1231" i="47"/>
  <c r="A1232" i="47"/>
  <c r="G1232" i="47"/>
  <c r="H1232" i="47"/>
  <c r="A1233" i="47"/>
  <c r="G1233" i="47"/>
  <c r="H1233" i="47"/>
  <c r="A1234" i="47"/>
  <c r="G1234" i="47"/>
  <c r="H1234" i="47"/>
  <c r="A1235" i="47"/>
  <c r="G1235" i="47"/>
  <c r="H1235" i="47"/>
  <c r="A1236" i="47"/>
  <c r="G1236" i="47"/>
  <c r="H1236" i="47"/>
  <c r="A1237" i="47"/>
  <c r="G1237" i="47"/>
  <c r="H1237" i="47"/>
  <c r="A1238" i="47"/>
  <c r="G1238" i="47"/>
  <c r="H1238" i="47"/>
  <c r="A1239" i="47"/>
  <c r="G1239" i="47"/>
  <c r="H1239" i="47"/>
  <c r="M61" i="30" l="1"/>
  <c r="M54" i="30"/>
  <c r="L54" i="30"/>
  <c r="D69" i="30"/>
  <c r="G54" i="30"/>
  <c r="D70" i="30"/>
  <c r="N1157" i="47" s="1"/>
  <c r="N1158" i="47" s="1"/>
  <c r="N1159" i="47" s="1"/>
  <c r="N1160" i="47" s="1"/>
  <c r="N1161" i="47" s="1"/>
  <c r="N1162" i="47" s="1"/>
  <c r="N1163" i="47" s="1"/>
  <c r="N1164" i="47" s="1"/>
  <c r="N1165" i="47" s="1"/>
  <c r="N1166" i="47" s="1"/>
  <c r="N1167" i="47" s="1"/>
  <c r="N1168" i="47" s="1"/>
  <c r="N1169" i="47" s="1"/>
  <c r="N1170" i="47" s="1"/>
  <c r="N1171" i="47" s="1"/>
  <c r="N1172" i="47" s="1"/>
  <c r="N1173" i="47" s="1"/>
  <c r="N1174" i="47" s="1"/>
  <c r="N1175" i="47" s="1"/>
  <c r="N1176" i="47" s="1"/>
  <c r="N1177" i="47" s="1"/>
  <c r="N1178" i="47" s="1"/>
  <c r="N1179" i="47" s="1"/>
  <c r="N1180" i="47" s="1"/>
  <c r="N1181" i="47" s="1"/>
  <c r="N1182" i="47" s="1"/>
  <c r="N1183" i="47" s="1"/>
  <c r="N1184" i="47" s="1"/>
  <c r="N1185" i="47" s="1"/>
  <c r="N1186" i="47" s="1"/>
  <c r="N1187" i="47" s="1"/>
  <c r="E69" i="30"/>
  <c r="D29" i="30"/>
  <c r="D50" i="30"/>
  <c r="D60" i="30" s="1"/>
  <c r="C49" i="30"/>
  <c r="C59" i="30" s="1"/>
  <c r="C28" i="30"/>
  <c r="B63" i="30"/>
  <c r="N53" i="30"/>
  <c r="N63" i="30" s="1"/>
  <c r="B58" i="30"/>
  <c r="N48" i="30"/>
  <c r="N58" i="30" s="1"/>
  <c r="C58" i="30"/>
  <c r="F61" i="30"/>
  <c r="F54" i="30"/>
  <c r="B28" i="30"/>
  <c r="B49" i="30"/>
  <c r="H54" i="30"/>
  <c r="D59" i="30"/>
  <c r="E54" i="3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F69" i="30" l="1"/>
  <c r="E70" i="30"/>
  <c r="N1188" i="47" s="1"/>
  <c r="N1189" i="47" s="1"/>
  <c r="N1190" i="47" s="1"/>
  <c r="N1191" i="47" s="1"/>
  <c r="N1192" i="47" s="1"/>
  <c r="N1193" i="47" s="1"/>
  <c r="N1194" i="47" s="1"/>
  <c r="N1195" i="47" s="1"/>
  <c r="N1196" i="47" s="1"/>
  <c r="N1197" i="47" s="1"/>
  <c r="N1198" i="47" s="1"/>
  <c r="N1199" i="47" s="1"/>
  <c r="N1200" i="47" s="1"/>
  <c r="N1201" i="47" s="1"/>
  <c r="N1202" i="47" s="1"/>
  <c r="N1203" i="47" s="1"/>
  <c r="N1204" i="47" s="1"/>
  <c r="N1205" i="47" s="1"/>
  <c r="N1206" i="47" s="1"/>
  <c r="N1207" i="47" s="1"/>
  <c r="N1208" i="47" s="1"/>
  <c r="N1209" i="47" s="1"/>
  <c r="N1210" i="47" s="1"/>
  <c r="N1211" i="47" s="1"/>
  <c r="N1212" i="47" s="1"/>
  <c r="N1213" i="47" s="1"/>
  <c r="N1214" i="47" s="1"/>
  <c r="N1215" i="47" s="1"/>
  <c r="N1216" i="47" s="1"/>
  <c r="N1217" i="47" s="1"/>
  <c r="C29" i="30"/>
  <c r="C50" i="30"/>
  <c r="B59" i="30"/>
  <c r="N49" i="30"/>
  <c r="N59" i="30" s="1"/>
  <c r="B29" i="30"/>
  <c r="B50" i="30"/>
  <c r="D30" i="30"/>
  <c r="D52" i="30" s="1"/>
  <c r="D62" i="30" s="1"/>
  <c r="D51" i="30"/>
  <c r="F718" i="50"/>
  <c r="F70" i="30" l="1"/>
  <c r="N1218" i="47" s="1"/>
  <c r="N1219" i="47" s="1"/>
  <c r="N1220" i="47" s="1"/>
  <c r="N1221" i="47" s="1"/>
  <c r="N1222" i="47" s="1"/>
  <c r="N1223" i="47" s="1"/>
  <c r="N1224" i="47" s="1"/>
  <c r="N1225" i="47" s="1"/>
  <c r="N1226" i="47" s="1"/>
  <c r="N1227" i="47" s="1"/>
  <c r="N1228" i="47" s="1"/>
  <c r="N1229" i="47" s="1"/>
  <c r="N1230" i="47" s="1"/>
  <c r="N1231" i="47" s="1"/>
  <c r="N1232" i="47" s="1"/>
  <c r="N1233" i="47" s="1"/>
  <c r="N1234" i="47" s="1"/>
  <c r="N1235" i="47" s="1"/>
  <c r="N1236" i="47" s="1"/>
  <c r="N1237" i="47" s="1"/>
  <c r="N1238" i="47" s="1"/>
  <c r="N1239" i="47" s="1"/>
  <c r="N1240" i="47" s="1"/>
  <c r="N1241" i="47" s="1"/>
  <c r="N1242" i="47" s="1"/>
  <c r="N1243" i="47" s="1"/>
  <c r="N1244" i="47" s="1"/>
  <c r="N1245" i="47" s="1"/>
  <c r="N1246" i="47" s="1"/>
  <c r="N1247" i="47" s="1"/>
  <c r="N1248" i="47" s="1"/>
  <c r="G69" i="30"/>
  <c r="D61" i="30"/>
  <c r="D54" i="30"/>
  <c r="C30" i="30"/>
  <c r="C51" i="30"/>
  <c r="C61" i="30" s="1"/>
  <c r="B60" i="30"/>
  <c r="N50" i="30"/>
  <c r="N60" i="30" s="1"/>
  <c r="B30" i="30"/>
  <c r="B51" i="30"/>
  <c r="C60" i="30"/>
  <c r="G1037" i="10"/>
  <c r="G70" i="30" l="1"/>
  <c r="N1249" i="47" s="1"/>
  <c r="N1250" i="47" s="1"/>
  <c r="N1251" i="47" s="1"/>
  <c r="N1252" i="47" s="1"/>
  <c r="N1253" i="47" s="1"/>
  <c r="N1254" i="47" s="1"/>
  <c r="N1255" i="47" s="1"/>
  <c r="N1256" i="47" s="1"/>
  <c r="N1257" i="47" s="1"/>
  <c r="N1258" i="47" s="1"/>
  <c r="N1259" i="47" s="1"/>
  <c r="N1260" i="47" s="1"/>
  <c r="N1261" i="47" s="1"/>
  <c r="N1262" i="47" s="1"/>
  <c r="N1263" i="47" s="1"/>
  <c r="N1264" i="47" s="1"/>
  <c r="N1265" i="47" s="1"/>
  <c r="N1266" i="47" s="1"/>
  <c r="N1267" i="47" s="1"/>
  <c r="N1268" i="47" s="1"/>
  <c r="N1269" i="47" s="1"/>
  <c r="N1270" i="47" s="1"/>
  <c r="N1271" i="47" s="1"/>
  <c r="N1272" i="47" s="1"/>
  <c r="N1273" i="47" s="1"/>
  <c r="N1274" i="47" s="1"/>
  <c r="N1275" i="47" s="1"/>
  <c r="N1276" i="47" s="1"/>
  <c r="N1277" i="47" s="1"/>
  <c r="N1278" i="47" s="1"/>
  <c r="H69" i="30"/>
  <c r="N51" i="30"/>
  <c r="N61" i="30" s="1"/>
  <c r="B61" i="30"/>
  <c r="B52" i="30"/>
  <c r="B54" i="30" s="1"/>
  <c r="K1098" i="47"/>
  <c r="K1099" i="47" s="1"/>
  <c r="K1100" i="47" s="1"/>
  <c r="K1101" i="47" s="1"/>
  <c r="K1102" i="47" s="1"/>
  <c r="K1103" i="47" s="1"/>
  <c r="K1104" i="47" s="1"/>
  <c r="K1105" i="47" s="1"/>
  <c r="K1106" i="47" s="1"/>
  <c r="K1107" i="47" s="1"/>
  <c r="K1108" i="47" s="1"/>
  <c r="K1109" i="47" s="1"/>
  <c r="K1110" i="47" s="1"/>
  <c r="K1111" i="47" s="1"/>
  <c r="K1112" i="47" s="1"/>
  <c r="K1113" i="47" s="1"/>
  <c r="K1114" i="47" s="1"/>
  <c r="K1115" i="47" s="1"/>
  <c r="K1116" i="47" s="1"/>
  <c r="K1117" i="47" s="1"/>
  <c r="K1118" i="47" s="1"/>
  <c r="K1119" i="47" s="1"/>
  <c r="K1120" i="47" s="1"/>
  <c r="K1121" i="47" s="1"/>
  <c r="K1122" i="47" s="1"/>
  <c r="K1123" i="47" s="1"/>
  <c r="K1124" i="47" s="1"/>
  <c r="K1125" i="47" s="1"/>
  <c r="K1126" i="47" s="1"/>
  <c r="K1127" i="47" s="1"/>
  <c r="K1128" i="47" s="1"/>
  <c r="C52" i="30"/>
  <c r="C62" i="30" s="1"/>
  <c r="K1129" i="47"/>
  <c r="K1130" i="47" s="1"/>
  <c r="K1131" i="47" s="1"/>
  <c r="K1132" i="47" s="1"/>
  <c r="K1133" i="47" s="1"/>
  <c r="K1134" i="47" s="1"/>
  <c r="K1135" i="47" s="1"/>
  <c r="K1136" i="47" s="1"/>
  <c r="K1137" i="47" s="1"/>
  <c r="K1138" i="47" s="1"/>
  <c r="K1139" i="47" s="1"/>
  <c r="K1140" i="47" s="1"/>
  <c r="K1141" i="47" s="1"/>
  <c r="K1142" i="47" s="1"/>
  <c r="K1143" i="47" s="1"/>
  <c r="K1144" i="47" s="1"/>
  <c r="K1145" i="47" s="1"/>
  <c r="K1146" i="47" s="1"/>
  <c r="K1147" i="47" s="1"/>
  <c r="K1148" i="47" s="1"/>
  <c r="K1149" i="47" s="1"/>
  <c r="K1150" i="47" s="1"/>
  <c r="K1151" i="47" s="1"/>
  <c r="K1152" i="47" s="1"/>
  <c r="K1153" i="47" s="1"/>
  <c r="K1154" i="47" s="1"/>
  <c r="K1155" i="47" s="1"/>
  <c r="K1156" i="47" s="1"/>
  <c r="G1011" i="10"/>
  <c r="I69" i="30" l="1"/>
  <c r="H70" i="30"/>
  <c r="N1279" i="47" s="1"/>
  <c r="N1280" i="47" s="1"/>
  <c r="N1281" i="47" s="1"/>
  <c r="N1282" i="47" s="1"/>
  <c r="N1283" i="47" s="1"/>
  <c r="N1284" i="47" s="1"/>
  <c r="N1285" i="47" s="1"/>
  <c r="N1286" i="47" s="1"/>
  <c r="N1287" i="47" s="1"/>
  <c r="N1288" i="47" s="1"/>
  <c r="N1289" i="47" s="1"/>
  <c r="N1290" i="47" s="1"/>
  <c r="N1291" i="47" s="1"/>
  <c r="N1292" i="47" s="1"/>
  <c r="N1293" i="47" s="1"/>
  <c r="N1294" i="47" s="1"/>
  <c r="N1295" i="47" s="1"/>
  <c r="N1296" i="47" s="1"/>
  <c r="N1297" i="47" s="1"/>
  <c r="N1298" i="47" s="1"/>
  <c r="N1299" i="47" s="1"/>
  <c r="N1300" i="47" s="1"/>
  <c r="N1301" i="47" s="1"/>
  <c r="N1302" i="47" s="1"/>
  <c r="N1303" i="47" s="1"/>
  <c r="N1304" i="47" s="1"/>
  <c r="N1305" i="47" s="1"/>
  <c r="N1306" i="47" s="1"/>
  <c r="N1307" i="47" s="1"/>
  <c r="N1308" i="47" s="1"/>
  <c r="N1309" i="47" s="1"/>
  <c r="C54" i="30"/>
  <c r="N54" i="30" s="1"/>
  <c r="N64" i="30" s="1"/>
  <c r="N52" i="30"/>
  <c r="N62" i="30" s="1"/>
  <c r="B62" i="30"/>
  <c r="A972" i="47"/>
  <c r="G972" i="47"/>
  <c r="H972" i="47"/>
  <c r="I972" i="47"/>
  <c r="A973" i="47"/>
  <c r="G973" i="47"/>
  <c r="H973" i="47"/>
  <c r="I973" i="47"/>
  <c r="A974" i="47"/>
  <c r="H974" i="47"/>
  <c r="A975" i="47"/>
  <c r="H975" i="47"/>
  <c r="A976" i="47"/>
  <c r="H976" i="47"/>
  <c r="A977" i="47"/>
  <c r="H977" i="47"/>
  <c r="A978" i="47"/>
  <c r="H978" i="47"/>
  <c r="A979" i="47"/>
  <c r="H979" i="47"/>
  <c r="A980" i="47"/>
  <c r="H980" i="47"/>
  <c r="A981" i="47"/>
  <c r="H981" i="47"/>
  <c r="A982" i="47"/>
  <c r="H982" i="47"/>
  <c r="A983" i="47"/>
  <c r="H983" i="47"/>
  <c r="A984" i="47"/>
  <c r="H984" i="47"/>
  <c r="A985" i="47"/>
  <c r="H985" i="47"/>
  <c r="A986" i="47"/>
  <c r="H986" i="47"/>
  <c r="A987" i="47"/>
  <c r="H987" i="47"/>
  <c r="A988" i="47"/>
  <c r="H988" i="47"/>
  <c r="A989" i="47"/>
  <c r="H989" i="47"/>
  <c r="A990" i="47"/>
  <c r="H990" i="47"/>
  <c r="A991" i="47"/>
  <c r="H991" i="47"/>
  <c r="A992" i="47"/>
  <c r="H992" i="47"/>
  <c r="A993" i="47"/>
  <c r="H993" i="47"/>
  <c r="A994" i="47"/>
  <c r="H994" i="47"/>
  <c r="A995" i="47"/>
  <c r="H995" i="47"/>
  <c r="A996" i="47"/>
  <c r="H996" i="47"/>
  <c r="A997" i="47"/>
  <c r="H997" i="47"/>
  <c r="A998" i="47"/>
  <c r="H998" i="47"/>
  <c r="A999" i="47"/>
  <c r="H999" i="47"/>
  <c r="A1000" i="47"/>
  <c r="H1000" i="47"/>
  <c r="A1001" i="47"/>
  <c r="H1001" i="47"/>
  <c r="A1002" i="47"/>
  <c r="H1002" i="47"/>
  <c r="A1003" i="47"/>
  <c r="H1003" i="47"/>
  <c r="A1004" i="47"/>
  <c r="H1004" i="47"/>
  <c r="A1005" i="47"/>
  <c r="H1005" i="47"/>
  <c r="A1006" i="47"/>
  <c r="H1006" i="47"/>
  <c r="A1007" i="47"/>
  <c r="H1007" i="47"/>
  <c r="A1008" i="47"/>
  <c r="H1008" i="47"/>
  <c r="A1009" i="47"/>
  <c r="H1009" i="47"/>
  <c r="A1010" i="47"/>
  <c r="H1010" i="47"/>
  <c r="A1011" i="47"/>
  <c r="H1011" i="47"/>
  <c r="A1012" i="47"/>
  <c r="H1012" i="47"/>
  <c r="A1013" i="47"/>
  <c r="H1013" i="47"/>
  <c r="A1014" i="47"/>
  <c r="H1014" i="47"/>
  <c r="A1015" i="47"/>
  <c r="H1015" i="47"/>
  <c r="A1016" i="47"/>
  <c r="H1016" i="47"/>
  <c r="A1017" i="47"/>
  <c r="H1017" i="47"/>
  <c r="A1018" i="47"/>
  <c r="H1018" i="47"/>
  <c r="A1019" i="47"/>
  <c r="H1019" i="47"/>
  <c r="A1020" i="47"/>
  <c r="H1020" i="47"/>
  <c r="A1021" i="47"/>
  <c r="H1021" i="47"/>
  <c r="A1022" i="47"/>
  <c r="H1022" i="47"/>
  <c r="A1023" i="47"/>
  <c r="H1023" i="47"/>
  <c r="A1024" i="47"/>
  <c r="H1024" i="47"/>
  <c r="A1025" i="47"/>
  <c r="H1025" i="47"/>
  <c r="A1026" i="47"/>
  <c r="H1026" i="47"/>
  <c r="A1027" i="47"/>
  <c r="H1027" i="47"/>
  <c r="A1028" i="47"/>
  <c r="H1028" i="47"/>
  <c r="A1029" i="47"/>
  <c r="H1029" i="47"/>
  <c r="A1030" i="47"/>
  <c r="H1030" i="47"/>
  <c r="A1031" i="47"/>
  <c r="H1031" i="47"/>
  <c r="A1032" i="47"/>
  <c r="H1032" i="47"/>
  <c r="A1033" i="47"/>
  <c r="H1033" i="47"/>
  <c r="A1034" i="47"/>
  <c r="H1034" i="47"/>
  <c r="A1035" i="47"/>
  <c r="H1035" i="47"/>
  <c r="A1036" i="47"/>
  <c r="H1036" i="47"/>
  <c r="A1037" i="47"/>
  <c r="H1037" i="47"/>
  <c r="A1038" i="47"/>
  <c r="H1038" i="47"/>
  <c r="A1039" i="47"/>
  <c r="H1039" i="47"/>
  <c r="A1040" i="47"/>
  <c r="H1040" i="47"/>
  <c r="A1041" i="47"/>
  <c r="H1041" i="47"/>
  <c r="A1042" i="47"/>
  <c r="H1042" i="47"/>
  <c r="A1043" i="47"/>
  <c r="H1043" i="47"/>
  <c r="A1044" i="47"/>
  <c r="H1044" i="47"/>
  <c r="A1045" i="47"/>
  <c r="H1045" i="47"/>
  <c r="A1046" i="47"/>
  <c r="H1046" i="47"/>
  <c r="A1047" i="47"/>
  <c r="H1047" i="47"/>
  <c r="A1048" i="47"/>
  <c r="H1048" i="47"/>
  <c r="A1049" i="47"/>
  <c r="H1049" i="47"/>
  <c r="A1050" i="47"/>
  <c r="H1050" i="47"/>
  <c r="A1051" i="47"/>
  <c r="H1051" i="47"/>
  <c r="A1052" i="47"/>
  <c r="H1052" i="47"/>
  <c r="A1053" i="47"/>
  <c r="H1053" i="47"/>
  <c r="A1054" i="47"/>
  <c r="H1054" i="47"/>
  <c r="A1055" i="47"/>
  <c r="H1055" i="47"/>
  <c r="A1056" i="47"/>
  <c r="H1056" i="47"/>
  <c r="A1057" i="47"/>
  <c r="H1057" i="47"/>
  <c r="A1058" i="47"/>
  <c r="H1058" i="47"/>
  <c r="A1059" i="47"/>
  <c r="H1059" i="47"/>
  <c r="A1060" i="47"/>
  <c r="H1060" i="47"/>
  <c r="A1061" i="47"/>
  <c r="H1061" i="47"/>
  <c r="A1062" i="47"/>
  <c r="H1062" i="47"/>
  <c r="A1063" i="47"/>
  <c r="H1063" i="47"/>
  <c r="A1064" i="47"/>
  <c r="H1064" i="47"/>
  <c r="A1065" i="47"/>
  <c r="H1065" i="47"/>
  <c r="A1066" i="47"/>
  <c r="H1066" i="47"/>
  <c r="A1067" i="47"/>
  <c r="H1067" i="47"/>
  <c r="A1068" i="47"/>
  <c r="H1068" i="47"/>
  <c r="A1069" i="47"/>
  <c r="H1069" i="47"/>
  <c r="A1070" i="47"/>
  <c r="H1070" i="47"/>
  <c r="A1071" i="47"/>
  <c r="H1071" i="47"/>
  <c r="A1072" i="47"/>
  <c r="H1072" i="47"/>
  <c r="A1073" i="47"/>
  <c r="H1073" i="47"/>
  <c r="A1074" i="47"/>
  <c r="H1074" i="47"/>
  <c r="A1075" i="47"/>
  <c r="H1075" i="47"/>
  <c r="A1076" i="47"/>
  <c r="H1076" i="47"/>
  <c r="A1077" i="47"/>
  <c r="H1077" i="47"/>
  <c r="A1078" i="47"/>
  <c r="H1078" i="47"/>
  <c r="A1079" i="47"/>
  <c r="H1079" i="47"/>
  <c r="A1080" i="47"/>
  <c r="H1080" i="47"/>
  <c r="A1081" i="47"/>
  <c r="H1081" i="47"/>
  <c r="A1082" i="47"/>
  <c r="H1082" i="47"/>
  <c r="A1083" i="47"/>
  <c r="H1083" i="47"/>
  <c r="A1084" i="47"/>
  <c r="H1084" i="47"/>
  <c r="A1085" i="47"/>
  <c r="H1085" i="47"/>
  <c r="A1086" i="47"/>
  <c r="H1086" i="47"/>
  <c r="A1087" i="47"/>
  <c r="H1087" i="47"/>
  <c r="A1088" i="47"/>
  <c r="H1088" i="47"/>
  <c r="A1089" i="47"/>
  <c r="H1089" i="47"/>
  <c r="A1090" i="47"/>
  <c r="H1090" i="47"/>
  <c r="A1091" i="47"/>
  <c r="H1091" i="47"/>
  <c r="A1092" i="47"/>
  <c r="H1092" i="47"/>
  <c r="A1093" i="47"/>
  <c r="H1093" i="47"/>
  <c r="A1094" i="47"/>
  <c r="H1094" i="47"/>
  <c r="A1095" i="47"/>
  <c r="H1095" i="47"/>
  <c r="A1096" i="47"/>
  <c r="H1096" i="47"/>
  <c r="A1097" i="47"/>
  <c r="H1097" i="47"/>
  <c r="C55" i="30" l="1"/>
  <c r="D55" i="30" s="1"/>
  <c r="E55" i="30" s="1"/>
  <c r="F55" i="30" s="1"/>
  <c r="G55" i="30" s="1"/>
  <c r="H55" i="30" s="1"/>
  <c r="I55" i="30" s="1"/>
  <c r="J55" i="30" s="1"/>
  <c r="K55" i="30" s="1"/>
  <c r="L55" i="30" s="1"/>
  <c r="M55" i="30" s="1"/>
  <c r="I70" i="30"/>
  <c r="N1310" i="47" s="1"/>
  <c r="N1311" i="47" s="1"/>
  <c r="N1312" i="47" s="1"/>
  <c r="N1313" i="47" s="1"/>
  <c r="N1314" i="47" s="1"/>
  <c r="N1315" i="47" s="1"/>
  <c r="N1316" i="47" s="1"/>
  <c r="N1317" i="47" s="1"/>
  <c r="N1318" i="47" s="1"/>
  <c r="N1319" i="47" s="1"/>
  <c r="N1320" i="47" s="1"/>
  <c r="N1321" i="47" s="1"/>
  <c r="N1322" i="47" s="1"/>
  <c r="N1323" i="47" s="1"/>
  <c r="N1324" i="47" s="1"/>
  <c r="N1325" i="47" s="1"/>
  <c r="N1326" i="47" s="1"/>
  <c r="N1327" i="47" s="1"/>
  <c r="N1328" i="47" s="1"/>
  <c r="N1329" i="47" s="1"/>
  <c r="N1330" i="47" s="1"/>
  <c r="N1331" i="47" s="1"/>
  <c r="N1332" i="47" s="1"/>
  <c r="N1333" i="47" s="1"/>
  <c r="N1334" i="47" s="1"/>
  <c r="N1335" i="47" s="1"/>
  <c r="N1336" i="47" s="1"/>
  <c r="N1337" i="47" s="1"/>
  <c r="N1338" i="47" s="1"/>
  <c r="N1339" i="47" s="1"/>
  <c r="N1340" i="47" s="1"/>
  <c r="J69" i="30"/>
  <c r="J70" i="30" l="1"/>
  <c r="N1341" i="47" s="1"/>
  <c r="N1342" i="47" s="1"/>
  <c r="N1343" i="47" s="1"/>
  <c r="N1344" i="47" s="1"/>
  <c r="N1345" i="47" s="1"/>
  <c r="N1346" i="47" s="1"/>
  <c r="N1347" i="47" s="1"/>
  <c r="N1348" i="47" s="1"/>
  <c r="N1349" i="47" s="1"/>
  <c r="N1350" i="47" s="1"/>
  <c r="N1351" i="47" s="1"/>
  <c r="N1352" i="47" s="1"/>
  <c r="N1353" i="47" s="1"/>
  <c r="N1354" i="47" s="1"/>
  <c r="N1355" i="47" s="1"/>
  <c r="N1356" i="47" s="1"/>
  <c r="N1357" i="47" s="1"/>
  <c r="N1358" i="47" s="1"/>
  <c r="N1359" i="47" s="1"/>
  <c r="N1360" i="47" s="1"/>
  <c r="N1361" i="47" s="1"/>
  <c r="N1362" i="47" s="1"/>
  <c r="N1363" i="47" s="1"/>
  <c r="N1364" i="47" s="1"/>
  <c r="N1365" i="47" s="1"/>
  <c r="N1366" i="47" s="1"/>
  <c r="N1367" i="47" s="1"/>
  <c r="N1368" i="47" s="1"/>
  <c r="N1369" i="47" s="1"/>
  <c r="N1370" i="47" s="1"/>
  <c r="K69" i="30"/>
  <c r="A884" i="47"/>
  <c r="G884" i="47"/>
  <c r="H884" i="47"/>
  <c r="I884" i="47"/>
  <c r="A885" i="47"/>
  <c r="G885" i="47"/>
  <c r="H885" i="47"/>
  <c r="I885" i="47"/>
  <c r="A886" i="47"/>
  <c r="G886" i="47"/>
  <c r="H886" i="47"/>
  <c r="I886" i="47"/>
  <c r="A887" i="47"/>
  <c r="G887" i="47"/>
  <c r="H887" i="47"/>
  <c r="I887" i="47"/>
  <c r="A888" i="47"/>
  <c r="G888" i="47"/>
  <c r="H888" i="47"/>
  <c r="I888" i="47"/>
  <c r="A889" i="47"/>
  <c r="G889" i="47"/>
  <c r="H889" i="47"/>
  <c r="I889" i="47"/>
  <c r="A890" i="47"/>
  <c r="H890" i="47"/>
  <c r="A891" i="47"/>
  <c r="H891" i="47"/>
  <c r="A892" i="47"/>
  <c r="H892" i="47"/>
  <c r="A893" i="47"/>
  <c r="H893" i="47"/>
  <c r="A894" i="47"/>
  <c r="H894" i="47"/>
  <c r="A895" i="47"/>
  <c r="H895" i="47"/>
  <c r="A896" i="47"/>
  <c r="H896" i="47"/>
  <c r="A897" i="47"/>
  <c r="H897" i="47"/>
  <c r="A898" i="47"/>
  <c r="H898" i="47"/>
  <c r="A899" i="47"/>
  <c r="H899" i="47"/>
  <c r="A900" i="47"/>
  <c r="H900" i="47"/>
  <c r="A901" i="47"/>
  <c r="H901" i="47"/>
  <c r="A902" i="47"/>
  <c r="H902" i="47"/>
  <c r="A903" i="47"/>
  <c r="H903" i="47"/>
  <c r="A904" i="47"/>
  <c r="H904" i="47"/>
  <c r="A905" i="47"/>
  <c r="H905" i="47"/>
  <c r="A906" i="47"/>
  <c r="H906" i="47"/>
  <c r="A907" i="47"/>
  <c r="H907" i="47"/>
  <c r="A908" i="47"/>
  <c r="H908" i="47"/>
  <c r="A909" i="47"/>
  <c r="H909" i="47"/>
  <c r="A910" i="47"/>
  <c r="H910" i="47"/>
  <c r="A911" i="47"/>
  <c r="H911" i="47"/>
  <c r="A912" i="47"/>
  <c r="H912" i="47"/>
  <c r="A913" i="47"/>
  <c r="H913" i="47"/>
  <c r="A914" i="47"/>
  <c r="H914" i="47"/>
  <c r="A915" i="47"/>
  <c r="H915" i="47"/>
  <c r="A916" i="47"/>
  <c r="H916" i="47"/>
  <c r="A917" i="47"/>
  <c r="H917" i="47"/>
  <c r="A918" i="47"/>
  <c r="H918" i="47"/>
  <c r="A919" i="47"/>
  <c r="H919" i="47"/>
  <c r="A920" i="47"/>
  <c r="H920" i="47"/>
  <c r="A921" i="47"/>
  <c r="H921" i="47"/>
  <c r="A922" i="47"/>
  <c r="H922" i="47"/>
  <c r="A923" i="47"/>
  <c r="H923" i="47"/>
  <c r="A924" i="47"/>
  <c r="H924" i="47"/>
  <c r="A925" i="47"/>
  <c r="H925" i="47"/>
  <c r="A926" i="47"/>
  <c r="H926" i="47"/>
  <c r="A927" i="47"/>
  <c r="H927" i="47"/>
  <c r="A928" i="47"/>
  <c r="H928" i="47"/>
  <c r="A929" i="47"/>
  <c r="H929" i="47"/>
  <c r="A930" i="47"/>
  <c r="H930" i="47"/>
  <c r="A931" i="47"/>
  <c r="H931" i="47"/>
  <c r="A932" i="47"/>
  <c r="H932" i="47"/>
  <c r="A933" i="47"/>
  <c r="H933" i="47"/>
  <c r="A934" i="47"/>
  <c r="H934" i="47"/>
  <c r="A935" i="47"/>
  <c r="H935" i="47"/>
  <c r="A936" i="47"/>
  <c r="H936" i="47"/>
  <c r="A937" i="47"/>
  <c r="H937" i="47"/>
  <c r="A938" i="47"/>
  <c r="H938" i="47"/>
  <c r="A939" i="47"/>
  <c r="H939" i="47"/>
  <c r="A940" i="47"/>
  <c r="H940" i="47"/>
  <c r="A941" i="47"/>
  <c r="H941" i="47"/>
  <c r="A942" i="47"/>
  <c r="H942" i="47"/>
  <c r="A943" i="47"/>
  <c r="H943" i="47"/>
  <c r="A944" i="47"/>
  <c r="H944" i="47"/>
  <c r="A945" i="47"/>
  <c r="H945" i="47"/>
  <c r="A946" i="47"/>
  <c r="H946" i="47"/>
  <c r="A947" i="47"/>
  <c r="H947" i="47"/>
  <c r="A948" i="47"/>
  <c r="H948" i="47"/>
  <c r="A949" i="47"/>
  <c r="H949" i="47"/>
  <c r="A950" i="47"/>
  <c r="H950" i="47"/>
  <c r="A951" i="47"/>
  <c r="H951" i="47"/>
  <c r="A952" i="47"/>
  <c r="H952" i="47"/>
  <c r="A953" i="47"/>
  <c r="H953" i="47"/>
  <c r="A954" i="47"/>
  <c r="H954" i="47"/>
  <c r="A955" i="47"/>
  <c r="H955" i="47"/>
  <c r="A956" i="47"/>
  <c r="H956" i="47"/>
  <c r="A957" i="47"/>
  <c r="H957" i="47"/>
  <c r="A958" i="47"/>
  <c r="H958" i="47"/>
  <c r="A959" i="47"/>
  <c r="H959" i="47"/>
  <c r="A960" i="47"/>
  <c r="H960" i="47"/>
  <c r="A961" i="47"/>
  <c r="H961" i="47"/>
  <c r="A962" i="47"/>
  <c r="H962" i="47"/>
  <c r="A963" i="47"/>
  <c r="H963" i="47"/>
  <c r="A964" i="47"/>
  <c r="H964" i="47"/>
  <c r="A965" i="47"/>
  <c r="H965" i="47"/>
  <c r="A966" i="47"/>
  <c r="H966" i="47"/>
  <c r="A967" i="47"/>
  <c r="H967" i="47"/>
  <c r="A968" i="47"/>
  <c r="H968" i="47"/>
  <c r="A969" i="47"/>
  <c r="H969" i="47"/>
  <c r="A970" i="47"/>
  <c r="H970" i="47"/>
  <c r="A971" i="47"/>
  <c r="H971" i="47"/>
  <c r="L69" i="30" l="1"/>
  <c r="K70" i="30"/>
  <c r="N1371" i="47" s="1"/>
  <c r="N1372" i="47" s="1"/>
  <c r="N1373" i="47" s="1"/>
  <c r="N1374" i="47" s="1"/>
  <c r="N1375" i="47" s="1"/>
  <c r="N1376" i="47" s="1"/>
  <c r="N1377" i="47" s="1"/>
  <c r="N1378" i="47" s="1"/>
  <c r="N1379" i="47" s="1"/>
  <c r="N1380" i="47" s="1"/>
  <c r="N1381" i="47" s="1"/>
  <c r="N1382" i="47" s="1"/>
  <c r="N1383" i="47" s="1"/>
  <c r="N1384" i="47" s="1"/>
  <c r="N1385" i="47" s="1"/>
  <c r="N1386" i="47" s="1"/>
  <c r="N1387" i="47" s="1"/>
  <c r="N1388" i="47" s="1"/>
  <c r="N1389" i="47" s="1"/>
  <c r="N1390" i="47" s="1"/>
  <c r="N1391" i="47" s="1"/>
  <c r="N1392" i="47" s="1"/>
  <c r="N1393" i="47" s="1"/>
  <c r="N1394" i="47" s="1"/>
  <c r="N1395" i="47" s="1"/>
  <c r="N1396" i="47" s="1"/>
  <c r="N1397" i="47" s="1"/>
  <c r="N1398" i="47" s="1"/>
  <c r="N1399" i="47" s="1"/>
  <c r="N1400" i="47" s="1"/>
  <c r="N1401" i="47" s="1"/>
  <c r="F741" i="50"/>
  <c r="B741" i="50"/>
  <c r="F740" i="50"/>
  <c r="P740" i="50" s="1"/>
  <c r="B740" i="50"/>
  <c r="F739" i="50"/>
  <c r="B739" i="50"/>
  <c r="F738" i="50"/>
  <c r="B738" i="50"/>
  <c r="F737" i="50"/>
  <c r="P737" i="50" s="1"/>
  <c r="B737" i="50"/>
  <c r="F736" i="50"/>
  <c r="B736" i="50"/>
  <c r="F735" i="50"/>
  <c r="B735" i="50"/>
  <c r="P734" i="50"/>
  <c r="F734" i="50"/>
  <c r="B734" i="50"/>
  <c r="F733" i="50"/>
  <c r="B733" i="50"/>
  <c r="F732" i="50"/>
  <c r="B732" i="50"/>
  <c r="F731" i="50"/>
  <c r="B731" i="50"/>
  <c r="F730" i="50"/>
  <c r="P730" i="50" s="1"/>
  <c r="B730" i="50"/>
  <c r="F729" i="50"/>
  <c r="P729" i="50" s="1"/>
  <c r="B729" i="50"/>
  <c r="F728" i="50"/>
  <c r="B728" i="50"/>
  <c r="F727" i="50"/>
  <c r="B727" i="50"/>
  <c r="F726" i="50"/>
  <c r="P726" i="50" s="1"/>
  <c r="B726" i="50"/>
  <c r="F725" i="50"/>
  <c r="P725" i="50" s="1"/>
  <c r="B725" i="50"/>
  <c r="F724" i="50"/>
  <c r="B724" i="50"/>
  <c r="F723" i="50"/>
  <c r="B723" i="50"/>
  <c r="F722" i="50"/>
  <c r="B722" i="50"/>
  <c r="F721" i="50"/>
  <c r="B721" i="50"/>
  <c r="F720" i="50"/>
  <c r="B720" i="50"/>
  <c r="F719" i="50"/>
  <c r="B719" i="50"/>
  <c r="P718" i="50"/>
  <c r="B718" i="50"/>
  <c r="F717" i="50"/>
  <c r="B717" i="50"/>
  <c r="F716" i="50"/>
  <c r="P716" i="50" s="1"/>
  <c r="B716" i="50"/>
  <c r="F715" i="50"/>
  <c r="P715" i="50" s="1"/>
  <c r="B715" i="50"/>
  <c r="P714" i="50"/>
  <c r="F714" i="50"/>
  <c r="B714" i="50"/>
  <c r="F713" i="50"/>
  <c r="P713" i="50" s="1"/>
  <c r="B713" i="50"/>
  <c r="F712" i="50"/>
  <c r="P712" i="50" s="1"/>
  <c r="B712" i="50"/>
  <c r="F711" i="50"/>
  <c r="B711" i="50"/>
  <c r="F710" i="50"/>
  <c r="P710" i="50" s="1"/>
  <c r="B710" i="50"/>
  <c r="F709" i="50"/>
  <c r="B709" i="50"/>
  <c r="F708" i="50"/>
  <c r="B708" i="50"/>
  <c r="P707" i="50"/>
  <c r="F707" i="50"/>
  <c r="E707" i="50"/>
  <c r="B707" i="50"/>
  <c r="P706" i="50"/>
  <c r="F706" i="50"/>
  <c r="B706" i="50"/>
  <c r="F705" i="50"/>
  <c r="P705" i="50" s="1"/>
  <c r="B705" i="50"/>
  <c r="F704" i="50"/>
  <c r="P704" i="50" s="1"/>
  <c r="B704" i="50"/>
  <c r="F703" i="50"/>
  <c r="B703" i="50"/>
  <c r="F702" i="50"/>
  <c r="P702" i="50" s="1"/>
  <c r="B702" i="50"/>
  <c r="P701" i="50"/>
  <c r="F701" i="50"/>
  <c r="B701" i="50"/>
  <c r="F700" i="50"/>
  <c r="P700" i="50" s="1"/>
  <c r="B700" i="50"/>
  <c r="F699" i="50"/>
  <c r="B699" i="50"/>
  <c r="F698" i="50"/>
  <c r="P698" i="50" s="1"/>
  <c r="B698" i="50"/>
  <c r="F697" i="50"/>
  <c r="B697" i="50"/>
  <c r="F696" i="50"/>
  <c r="P696" i="50" s="1"/>
  <c r="B696" i="50"/>
  <c r="F695" i="50"/>
  <c r="P695" i="50" s="1"/>
  <c r="B695" i="50"/>
  <c r="P694" i="50"/>
  <c r="F694" i="50"/>
  <c r="B694" i="50"/>
  <c r="F693" i="50"/>
  <c r="B693" i="50"/>
  <c r="F692" i="50"/>
  <c r="B692" i="50"/>
  <c r="F691" i="50"/>
  <c r="B691" i="50"/>
  <c r="F690" i="50"/>
  <c r="P690" i="50" s="1"/>
  <c r="B690" i="50"/>
  <c r="F689" i="50"/>
  <c r="B689" i="50"/>
  <c r="F688" i="50"/>
  <c r="B688" i="50"/>
  <c r="F687" i="50"/>
  <c r="P687" i="50" s="1"/>
  <c r="B687" i="50"/>
  <c r="F686" i="50"/>
  <c r="P686" i="50" s="1"/>
  <c r="B686" i="50"/>
  <c r="F685" i="50"/>
  <c r="B685" i="50"/>
  <c r="F684" i="50"/>
  <c r="B684" i="50"/>
  <c r="F683" i="50"/>
  <c r="P683" i="50" s="1"/>
  <c r="B683" i="50"/>
  <c r="F682" i="50"/>
  <c r="P682" i="50" s="1"/>
  <c r="B682" i="50"/>
  <c r="F681" i="50"/>
  <c r="B681" i="50"/>
  <c r="F680" i="50"/>
  <c r="B680" i="50"/>
  <c r="P679" i="50"/>
  <c r="F679" i="50"/>
  <c r="E679" i="50"/>
  <c r="H679" i="50" s="1"/>
  <c r="B679" i="50"/>
  <c r="P678" i="50"/>
  <c r="F678" i="50"/>
  <c r="B678" i="50"/>
  <c r="F677" i="50"/>
  <c r="B677" i="50"/>
  <c r="F676" i="50"/>
  <c r="B676" i="50"/>
  <c r="F675" i="50"/>
  <c r="P675" i="50" s="1"/>
  <c r="B675" i="50"/>
  <c r="F674" i="50"/>
  <c r="B674" i="50"/>
  <c r="F673" i="50"/>
  <c r="B673" i="50"/>
  <c r="F672" i="50"/>
  <c r="E672" i="50" s="1"/>
  <c r="B672" i="50"/>
  <c r="F671" i="50"/>
  <c r="B671" i="50"/>
  <c r="F670" i="50"/>
  <c r="P670" i="50" s="1"/>
  <c r="B670" i="50"/>
  <c r="F669" i="50"/>
  <c r="B669" i="50"/>
  <c r="F668" i="50"/>
  <c r="B668" i="50"/>
  <c r="F667" i="50"/>
  <c r="P667" i="50" s="1"/>
  <c r="B667" i="50"/>
  <c r="F666" i="50"/>
  <c r="P666" i="50" s="1"/>
  <c r="B666" i="50"/>
  <c r="F665" i="50"/>
  <c r="B665" i="50"/>
  <c r="F664" i="50"/>
  <c r="B664" i="50"/>
  <c r="F663" i="50"/>
  <c r="P663" i="50" s="1"/>
  <c r="B663" i="50"/>
  <c r="F662" i="50"/>
  <c r="P662" i="50" s="1"/>
  <c r="B662" i="50"/>
  <c r="F661" i="50"/>
  <c r="B661" i="50"/>
  <c r="F660" i="50"/>
  <c r="B660" i="50"/>
  <c r="P659" i="50"/>
  <c r="F659" i="50"/>
  <c r="B659" i="50"/>
  <c r="F658" i="50"/>
  <c r="P658" i="50" s="1"/>
  <c r="B658" i="50"/>
  <c r="F657" i="50"/>
  <c r="B657" i="50"/>
  <c r="F656" i="50"/>
  <c r="B656" i="50"/>
  <c r="F655" i="50"/>
  <c r="P655" i="50" s="1"/>
  <c r="B655" i="50"/>
  <c r="P654" i="50"/>
  <c r="F654" i="50"/>
  <c r="B654" i="50"/>
  <c r="F653" i="50"/>
  <c r="B653" i="50"/>
  <c r="F652" i="50"/>
  <c r="B652" i="50"/>
  <c r="F651" i="50"/>
  <c r="B651" i="50"/>
  <c r="F650" i="50"/>
  <c r="P650" i="50" s="1"/>
  <c r="B650" i="50"/>
  <c r="F649" i="50"/>
  <c r="B649" i="50"/>
  <c r="F648" i="50"/>
  <c r="B648" i="50"/>
  <c r="F647" i="50"/>
  <c r="P647" i="50" s="1"/>
  <c r="B647" i="50"/>
  <c r="F646" i="50"/>
  <c r="B646" i="50"/>
  <c r="F645" i="50"/>
  <c r="P645" i="50" s="1"/>
  <c r="B645" i="50"/>
  <c r="P644" i="50"/>
  <c r="F644" i="50"/>
  <c r="B644" i="50"/>
  <c r="F643" i="50"/>
  <c r="B643" i="50"/>
  <c r="F642" i="50"/>
  <c r="B642" i="50"/>
  <c r="F641" i="50"/>
  <c r="P641" i="50" s="1"/>
  <c r="B641" i="50"/>
  <c r="F640" i="50"/>
  <c r="P640" i="50" s="1"/>
  <c r="B640" i="50"/>
  <c r="F639" i="50"/>
  <c r="B639" i="50"/>
  <c r="F638" i="50"/>
  <c r="P638" i="50" s="1"/>
  <c r="B638" i="50"/>
  <c r="F637" i="50"/>
  <c r="B637" i="50"/>
  <c r="F636" i="50"/>
  <c r="P636" i="50" s="1"/>
  <c r="B636" i="50"/>
  <c r="F635" i="50"/>
  <c r="B635" i="50"/>
  <c r="F634" i="50"/>
  <c r="B634" i="50"/>
  <c r="F633" i="50"/>
  <c r="P633" i="50" s="1"/>
  <c r="B633" i="50"/>
  <c r="F632" i="50"/>
  <c r="P632" i="50" s="1"/>
  <c r="B632" i="50"/>
  <c r="F631" i="50"/>
  <c r="B631" i="50"/>
  <c r="F630" i="50"/>
  <c r="E630" i="50" s="1"/>
  <c r="B630" i="50"/>
  <c r="F629" i="50"/>
  <c r="P629" i="50" s="1"/>
  <c r="B629" i="50"/>
  <c r="F628" i="50"/>
  <c r="P628" i="50" s="1"/>
  <c r="B628" i="50"/>
  <c r="F627" i="50"/>
  <c r="B627" i="50"/>
  <c r="F626" i="50"/>
  <c r="B626" i="50"/>
  <c r="F625" i="50"/>
  <c r="P625" i="50" s="1"/>
  <c r="B625" i="50"/>
  <c r="F624" i="50"/>
  <c r="P624" i="50" s="1"/>
  <c r="B624" i="50"/>
  <c r="F623" i="50"/>
  <c r="B623" i="50"/>
  <c r="F622" i="50"/>
  <c r="E622" i="50" s="1"/>
  <c r="B622" i="50"/>
  <c r="F621" i="50"/>
  <c r="P621" i="50" s="1"/>
  <c r="B621" i="50"/>
  <c r="F620" i="50"/>
  <c r="P620" i="50" s="1"/>
  <c r="B620" i="50"/>
  <c r="F619" i="50"/>
  <c r="B619" i="50"/>
  <c r="F618" i="50"/>
  <c r="B618" i="50"/>
  <c r="F617" i="50"/>
  <c r="B617" i="50"/>
  <c r="F616" i="50"/>
  <c r="P616" i="50" s="1"/>
  <c r="B616" i="50"/>
  <c r="F615" i="50"/>
  <c r="B615" i="50"/>
  <c r="F614" i="50"/>
  <c r="B614" i="50"/>
  <c r="F613" i="50"/>
  <c r="P613" i="50" s="1"/>
  <c r="B613" i="50"/>
  <c r="F612" i="50"/>
  <c r="P612" i="50" s="1"/>
  <c r="B612" i="50"/>
  <c r="F611" i="50"/>
  <c r="B611" i="50"/>
  <c r="F610" i="50"/>
  <c r="B610" i="50"/>
  <c r="P609" i="50"/>
  <c r="F609" i="50"/>
  <c r="E609" i="50"/>
  <c r="B609" i="50"/>
  <c r="P608" i="50"/>
  <c r="F608" i="50"/>
  <c r="B608" i="50"/>
  <c r="F607" i="50"/>
  <c r="B607" i="50"/>
  <c r="F606" i="50"/>
  <c r="B606" i="50"/>
  <c r="F605" i="50"/>
  <c r="P605" i="50" s="1"/>
  <c r="B605" i="50"/>
  <c r="F604" i="50"/>
  <c r="P604" i="50" s="1"/>
  <c r="B604" i="50"/>
  <c r="F603" i="50"/>
  <c r="B603" i="50"/>
  <c r="F602" i="50"/>
  <c r="E602" i="50" s="1"/>
  <c r="B602" i="50"/>
  <c r="F601" i="50"/>
  <c r="P601" i="50" s="1"/>
  <c r="B601" i="50"/>
  <c r="P600" i="50"/>
  <c r="F600" i="50"/>
  <c r="B600" i="50"/>
  <c r="F599" i="50"/>
  <c r="B599" i="50"/>
  <c r="F598" i="50"/>
  <c r="B598" i="50"/>
  <c r="F597" i="50"/>
  <c r="P597" i="50" s="1"/>
  <c r="B597" i="50"/>
  <c r="F596" i="50"/>
  <c r="B596" i="50"/>
  <c r="F595" i="50"/>
  <c r="E595" i="50" s="1"/>
  <c r="H595" i="50" s="1"/>
  <c r="B595" i="50"/>
  <c r="F594" i="50"/>
  <c r="B594" i="50"/>
  <c r="F593" i="50"/>
  <c r="B593" i="50"/>
  <c r="F592" i="50"/>
  <c r="B592" i="50"/>
  <c r="F591" i="50"/>
  <c r="E592" i="50" s="1"/>
  <c r="B591" i="50"/>
  <c r="F590" i="50"/>
  <c r="P590" i="50" s="1"/>
  <c r="B590" i="50"/>
  <c r="F589" i="50"/>
  <c r="B589" i="50"/>
  <c r="F588" i="50"/>
  <c r="B588" i="50"/>
  <c r="F587" i="50"/>
  <c r="B587" i="50"/>
  <c r="F586" i="50"/>
  <c r="B586" i="50"/>
  <c r="F585" i="50"/>
  <c r="B585" i="50"/>
  <c r="F584" i="50"/>
  <c r="B584" i="50"/>
  <c r="F583" i="50"/>
  <c r="B583" i="50"/>
  <c r="F582" i="50"/>
  <c r="B582" i="50"/>
  <c r="F581" i="50"/>
  <c r="B581" i="50"/>
  <c r="F580" i="50"/>
  <c r="B580" i="50"/>
  <c r="F579" i="50"/>
  <c r="B579" i="50"/>
  <c r="F578" i="50"/>
  <c r="B578" i="50"/>
  <c r="F577" i="50"/>
  <c r="B577" i="50"/>
  <c r="F576" i="50"/>
  <c r="B576" i="50"/>
  <c r="F575" i="50"/>
  <c r="B575" i="50"/>
  <c r="F574" i="50"/>
  <c r="B574" i="50"/>
  <c r="F573" i="50"/>
  <c r="B573" i="50"/>
  <c r="F572" i="50"/>
  <c r="B572" i="50"/>
  <c r="F571" i="50"/>
  <c r="B571" i="50"/>
  <c r="F570" i="50"/>
  <c r="B570" i="50"/>
  <c r="F569" i="50"/>
  <c r="B569" i="50"/>
  <c r="F568" i="50"/>
  <c r="B568" i="50"/>
  <c r="F567" i="50"/>
  <c r="B567" i="50"/>
  <c r="F566" i="50"/>
  <c r="B566" i="50"/>
  <c r="F565" i="50"/>
  <c r="B565" i="50"/>
  <c r="F564" i="50"/>
  <c r="B564" i="50"/>
  <c r="F563" i="50"/>
  <c r="B563" i="50"/>
  <c r="F562" i="50"/>
  <c r="B562" i="50"/>
  <c r="F561" i="50"/>
  <c r="B561" i="50"/>
  <c r="F560" i="50"/>
  <c r="B560" i="50"/>
  <c r="F559" i="50"/>
  <c r="B559" i="50"/>
  <c r="F558" i="50"/>
  <c r="B558" i="50"/>
  <c r="F557" i="50"/>
  <c r="B557" i="50"/>
  <c r="F556" i="50"/>
  <c r="B556" i="50"/>
  <c r="F555" i="50"/>
  <c r="B555" i="50"/>
  <c r="F554" i="50"/>
  <c r="B554" i="50"/>
  <c r="F553" i="50"/>
  <c r="B553" i="50"/>
  <c r="F552" i="50"/>
  <c r="B552" i="50"/>
  <c r="F551" i="50"/>
  <c r="B551" i="50"/>
  <c r="F550" i="50"/>
  <c r="B550" i="50"/>
  <c r="F549" i="50"/>
  <c r="B549" i="50"/>
  <c r="F548" i="50"/>
  <c r="B548" i="50"/>
  <c r="F547" i="50"/>
  <c r="B547" i="50"/>
  <c r="F546" i="50"/>
  <c r="B546" i="50"/>
  <c r="F545" i="50"/>
  <c r="B545" i="50"/>
  <c r="F544" i="50"/>
  <c r="B544" i="50"/>
  <c r="F543" i="50"/>
  <c r="B543" i="50"/>
  <c r="F542" i="50"/>
  <c r="B542" i="50"/>
  <c r="F541" i="50"/>
  <c r="P541" i="50" s="1"/>
  <c r="B541" i="50"/>
  <c r="F540" i="50"/>
  <c r="P540" i="50" s="1"/>
  <c r="B540" i="50"/>
  <c r="F539" i="50"/>
  <c r="P539" i="50" s="1"/>
  <c r="B539" i="50"/>
  <c r="F538" i="50"/>
  <c r="P538" i="50" s="1"/>
  <c r="B538" i="50"/>
  <c r="F537" i="50"/>
  <c r="P537" i="50" s="1"/>
  <c r="B537" i="50"/>
  <c r="F536" i="50"/>
  <c r="P536" i="50" s="1"/>
  <c r="B536" i="50"/>
  <c r="F535" i="50"/>
  <c r="P535" i="50" s="1"/>
  <c r="B535" i="50"/>
  <c r="F534" i="50"/>
  <c r="P534" i="50" s="1"/>
  <c r="B534" i="50"/>
  <c r="F533" i="50"/>
  <c r="P533" i="50" s="1"/>
  <c r="B533" i="50"/>
  <c r="F532" i="50"/>
  <c r="P532" i="50" s="1"/>
  <c r="C532" i="50"/>
  <c r="B532" i="50"/>
  <c r="F531" i="50"/>
  <c r="P531" i="50" s="1"/>
  <c r="C531" i="50"/>
  <c r="B531" i="50"/>
  <c r="F530" i="50"/>
  <c r="P530" i="50" s="1"/>
  <c r="B530" i="50"/>
  <c r="F529" i="50"/>
  <c r="P529" i="50" s="1"/>
  <c r="B529" i="50"/>
  <c r="F528" i="50"/>
  <c r="P528" i="50" s="1"/>
  <c r="B528" i="50"/>
  <c r="F527" i="50"/>
  <c r="P527" i="50" s="1"/>
  <c r="B527" i="50"/>
  <c r="F526" i="50"/>
  <c r="P526" i="50" s="1"/>
  <c r="B526" i="50"/>
  <c r="P525" i="50"/>
  <c r="F525" i="50"/>
  <c r="C525" i="50"/>
  <c r="B525" i="50"/>
  <c r="P524" i="50"/>
  <c r="F524" i="50"/>
  <c r="C524" i="50"/>
  <c r="B524" i="50"/>
  <c r="F523" i="50"/>
  <c r="P523" i="50" s="1"/>
  <c r="B523" i="50"/>
  <c r="F522" i="50"/>
  <c r="P522" i="50" s="1"/>
  <c r="B522" i="50"/>
  <c r="F521" i="50"/>
  <c r="G521" i="50" s="1"/>
  <c r="G522" i="50" s="1"/>
  <c r="B521" i="50"/>
  <c r="F520" i="50"/>
  <c r="G520" i="50" s="1"/>
  <c r="B520" i="50"/>
  <c r="P519" i="50"/>
  <c r="F519" i="50"/>
  <c r="G519" i="50" s="1"/>
  <c r="B519" i="50"/>
  <c r="P518" i="50"/>
  <c r="F518" i="50"/>
  <c r="C518" i="50"/>
  <c r="B518" i="50"/>
  <c r="P517" i="50"/>
  <c r="F517" i="50"/>
  <c r="C517" i="50"/>
  <c r="B517" i="50"/>
  <c r="G516" i="50"/>
  <c r="F516" i="50"/>
  <c r="P516" i="50" s="1"/>
  <c r="B516" i="50"/>
  <c r="G515" i="50"/>
  <c r="F515" i="50"/>
  <c r="P515" i="50" s="1"/>
  <c r="B515" i="50"/>
  <c r="G514" i="50"/>
  <c r="F514" i="50"/>
  <c r="P514" i="50" s="1"/>
  <c r="B514" i="50"/>
  <c r="G513" i="50"/>
  <c r="F513" i="50"/>
  <c r="P513" i="50" s="1"/>
  <c r="B513" i="50"/>
  <c r="G512" i="50"/>
  <c r="F512" i="50"/>
  <c r="P512" i="50" s="1"/>
  <c r="B512" i="50"/>
  <c r="F511" i="50"/>
  <c r="P511" i="50" s="1"/>
  <c r="C511" i="50"/>
  <c r="B511" i="50"/>
  <c r="F510" i="50"/>
  <c r="P510" i="50" s="1"/>
  <c r="C510" i="50"/>
  <c r="B510" i="50"/>
  <c r="F509" i="50"/>
  <c r="G509" i="50" s="1"/>
  <c r="G510" i="50" s="1"/>
  <c r="B509" i="50"/>
  <c r="G508" i="50"/>
  <c r="F508" i="50"/>
  <c r="P508" i="50" s="1"/>
  <c r="B508" i="50"/>
  <c r="F507" i="50"/>
  <c r="B507" i="50"/>
  <c r="G506" i="50"/>
  <c r="F506" i="50"/>
  <c r="P506" i="50" s="1"/>
  <c r="B506" i="50"/>
  <c r="F505" i="50"/>
  <c r="B505" i="50"/>
  <c r="F504" i="50"/>
  <c r="P504" i="50" s="1"/>
  <c r="C504" i="50"/>
  <c r="B504" i="50"/>
  <c r="F503" i="50"/>
  <c r="C503" i="50"/>
  <c r="B503" i="50"/>
  <c r="F502" i="50"/>
  <c r="B502" i="50"/>
  <c r="G501" i="50"/>
  <c r="F501" i="50"/>
  <c r="P501" i="50" s="1"/>
  <c r="B501" i="50"/>
  <c r="F500" i="50"/>
  <c r="B500" i="50"/>
  <c r="G499" i="50"/>
  <c r="F499" i="50"/>
  <c r="P499" i="50" s="1"/>
  <c r="B499" i="50"/>
  <c r="F498" i="50"/>
  <c r="P498" i="50" s="1"/>
  <c r="B498" i="50"/>
  <c r="P497" i="50"/>
  <c r="F497" i="50"/>
  <c r="C497" i="50"/>
  <c r="B497" i="50"/>
  <c r="P496" i="50"/>
  <c r="F496" i="50"/>
  <c r="C496" i="50"/>
  <c r="B496" i="50"/>
  <c r="G495" i="50"/>
  <c r="F495" i="50"/>
  <c r="P495" i="50" s="1"/>
  <c r="B495" i="50"/>
  <c r="G494" i="50"/>
  <c r="F494" i="50"/>
  <c r="P494" i="50" s="1"/>
  <c r="B494" i="50"/>
  <c r="G493" i="50"/>
  <c r="F493" i="50"/>
  <c r="P493" i="50" s="1"/>
  <c r="B493" i="50"/>
  <c r="G492" i="50"/>
  <c r="F492" i="50"/>
  <c r="P492" i="50" s="1"/>
  <c r="B492" i="50"/>
  <c r="G491" i="50"/>
  <c r="F491" i="50"/>
  <c r="P491" i="50" s="1"/>
  <c r="B491" i="50"/>
  <c r="F490" i="50"/>
  <c r="P490" i="50" s="1"/>
  <c r="C490" i="50"/>
  <c r="B490" i="50"/>
  <c r="F489" i="50"/>
  <c r="P489" i="50" s="1"/>
  <c r="C489" i="50"/>
  <c r="B489" i="50"/>
  <c r="G488" i="50"/>
  <c r="F488" i="50"/>
  <c r="P488" i="50" s="1"/>
  <c r="B488" i="50"/>
  <c r="G487" i="50"/>
  <c r="F487" i="50"/>
  <c r="P487" i="50" s="1"/>
  <c r="B487" i="50"/>
  <c r="G486" i="50"/>
  <c r="F486" i="50"/>
  <c r="P486" i="50" s="1"/>
  <c r="B486" i="50"/>
  <c r="G485" i="50"/>
  <c r="F485" i="50"/>
  <c r="P485" i="50" s="1"/>
  <c r="B485" i="50"/>
  <c r="G484" i="50"/>
  <c r="F484" i="50"/>
  <c r="P484" i="50" s="1"/>
  <c r="B484" i="50"/>
  <c r="F483" i="50"/>
  <c r="P483" i="50" s="1"/>
  <c r="C483" i="50"/>
  <c r="B483" i="50"/>
  <c r="G482" i="50"/>
  <c r="F482" i="50"/>
  <c r="P482" i="50" s="1"/>
  <c r="C482" i="50"/>
  <c r="B482" i="50"/>
  <c r="P481" i="50"/>
  <c r="F481" i="50"/>
  <c r="G481" i="50" s="1"/>
  <c r="B481" i="50"/>
  <c r="F480" i="50"/>
  <c r="B480" i="50"/>
  <c r="F479" i="50"/>
  <c r="G479" i="50" s="1"/>
  <c r="B479" i="50"/>
  <c r="P478" i="50"/>
  <c r="F478" i="50"/>
  <c r="G478" i="50" s="1"/>
  <c r="B478" i="50"/>
  <c r="P477" i="50"/>
  <c r="F477" i="50"/>
  <c r="G477" i="50" s="1"/>
  <c r="B477" i="50"/>
  <c r="P476" i="50"/>
  <c r="F476" i="50"/>
  <c r="C476" i="50"/>
  <c r="B476" i="50"/>
  <c r="P475" i="50"/>
  <c r="F475" i="50"/>
  <c r="C475" i="50"/>
  <c r="B475" i="50"/>
  <c r="F474" i="50"/>
  <c r="B474" i="50"/>
  <c r="F473" i="50"/>
  <c r="G473" i="50" s="1"/>
  <c r="B473" i="50"/>
  <c r="P472" i="50"/>
  <c r="F472" i="50"/>
  <c r="G472" i="50" s="1"/>
  <c r="B472" i="50"/>
  <c r="P471" i="50"/>
  <c r="F471" i="50"/>
  <c r="G471" i="50" s="1"/>
  <c r="B471" i="50"/>
  <c r="F470" i="50"/>
  <c r="B470" i="50"/>
  <c r="P469" i="50"/>
  <c r="F469" i="50"/>
  <c r="C469" i="50"/>
  <c r="B469" i="50"/>
  <c r="F468" i="50"/>
  <c r="G468" i="50" s="1"/>
  <c r="C468" i="50"/>
  <c r="B468" i="50"/>
  <c r="G467" i="50"/>
  <c r="F467" i="50"/>
  <c r="P467" i="50" s="1"/>
  <c r="B467" i="50"/>
  <c r="G466" i="50"/>
  <c r="F466" i="50"/>
  <c r="P466" i="50" s="1"/>
  <c r="B466" i="50"/>
  <c r="G465" i="50"/>
  <c r="F465" i="50"/>
  <c r="P465" i="50" s="1"/>
  <c r="B465" i="50"/>
  <c r="P464" i="50"/>
  <c r="G464" i="50"/>
  <c r="F464" i="50"/>
  <c r="B464" i="50"/>
  <c r="F463" i="50"/>
  <c r="P463" i="50" s="1"/>
  <c r="C463" i="50"/>
  <c r="B463" i="50"/>
  <c r="F462" i="50"/>
  <c r="P462" i="50" s="1"/>
  <c r="C462" i="50"/>
  <c r="B462" i="50"/>
  <c r="F461" i="50"/>
  <c r="P461" i="50" s="1"/>
  <c r="C461" i="50"/>
  <c r="B461" i="50"/>
  <c r="P460" i="50"/>
  <c r="G460" i="50"/>
  <c r="F460" i="50"/>
  <c r="C460" i="50"/>
  <c r="B460" i="50"/>
  <c r="P459" i="50"/>
  <c r="F459" i="50"/>
  <c r="G459" i="50" s="1"/>
  <c r="B459" i="50"/>
  <c r="F458" i="50"/>
  <c r="G458" i="50" s="1"/>
  <c r="B458" i="50"/>
  <c r="F457" i="50"/>
  <c r="G457" i="50" s="1"/>
  <c r="B457" i="50"/>
  <c r="F456" i="50"/>
  <c r="G456" i="50" s="1"/>
  <c r="B456" i="50"/>
  <c r="F455" i="50"/>
  <c r="C455" i="50"/>
  <c r="B455" i="50"/>
  <c r="F454" i="50"/>
  <c r="C454" i="50"/>
  <c r="B454" i="50"/>
  <c r="F453" i="50"/>
  <c r="G453" i="50" s="1"/>
  <c r="B453" i="50"/>
  <c r="F452" i="50"/>
  <c r="G452" i="50" s="1"/>
  <c r="B452" i="50"/>
  <c r="F451" i="50"/>
  <c r="G451" i="50" s="1"/>
  <c r="D451" i="50" s="1"/>
  <c r="B451" i="50"/>
  <c r="F450" i="50"/>
  <c r="G450" i="50" s="1"/>
  <c r="B450" i="50"/>
  <c r="F449" i="50"/>
  <c r="G449" i="50" s="1"/>
  <c r="B449" i="50"/>
  <c r="F448" i="50"/>
  <c r="C448" i="50"/>
  <c r="B448" i="50"/>
  <c r="F447" i="50"/>
  <c r="C447" i="50"/>
  <c r="B447" i="50"/>
  <c r="F446" i="50"/>
  <c r="G446" i="50" s="1"/>
  <c r="B446" i="50"/>
  <c r="F445" i="50"/>
  <c r="G445" i="50" s="1"/>
  <c r="B445" i="50"/>
  <c r="F444" i="50"/>
  <c r="G444" i="50" s="1"/>
  <c r="B444" i="50"/>
  <c r="F443" i="50"/>
  <c r="G443" i="50" s="1"/>
  <c r="B443" i="50"/>
  <c r="F442" i="50"/>
  <c r="G442" i="50" s="1"/>
  <c r="B442" i="50"/>
  <c r="F441" i="50"/>
  <c r="C441" i="50"/>
  <c r="B441" i="50"/>
  <c r="F440" i="50"/>
  <c r="C440" i="50"/>
  <c r="B440" i="50"/>
  <c r="F439" i="50"/>
  <c r="B439" i="50"/>
  <c r="F438" i="50"/>
  <c r="B438" i="50"/>
  <c r="F437" i="50"/>
  <c r="B437" i="50"/>
  <c r="F436" i="50"/>
  <c r="B436" i="50"/>
  <c r="F435" i="50"/>
  <c r="B435" i="50"/>
  <c r="F434" i="50"/>
  <c r="C434" i="50"/>
  <c r="B434" i="50"/>
  <c r="F433" i="50"/>
  <c r="C433" i="50"/>
  <c r="B433" i="50"/>
  <c r="F432" i="50"/>
  <c r="B432" i="50"/>
  <c r="F431" i="50"/>
  <c r="B431" i="50"/>
  <c r="F430" i="50"/>
  <c r="B430" i="50"/>
  <c r="F429" i="50"/>
  <c r="B429" i="50"/>
  <c r="F428" i="50"/>
  <c r="B428" i="50"/>
  <c r="F427" i="50"/>
  <c r="C427" i="50"/>
  <c r="B427" i="50"/>
  <c r="F426" i="50"/>
  <c r="C426" i="50"/>
  <c r="B426" i="50"/>
  <c r="F425" i="50"/>
  <c r="B425" i="50"/>
  <c r="F424" i="50"/>
  <c r="B424" i="50"/>
  <c r="F423" i="50"/>
  <c r="B423" i="50"/>
  <c r="F422" i="50"/>
  <c r="B422" i="50"/>
  <c r="F421" i="50"/>
  <c r="B421" i="50"/>
  <c r="F420" i="50"/>
  <c r="C420" i="50"/>
  <c r="B420" i="50"/>
  <c r="F419" i="50"/>
  <c r="C419" i="50"/>
  <c r="B419" i="50"/>
  <c r="F418" i="50"/>
  <c r="B418" i="50"/>
  <c r="F417" i="50"/>
  <c r="B417" i="50"/>
  <c r="F416" i="50"/>
  <c r="B416" i="50"/>
  <c r="F415" i="50"/>
  <c r="B415" i="50"/>
  <c r="F414" i="50"/>
  <c r="B414" i="50"/>
  <c r="F413" i="50"/>
  <c r="C413" i="50"/>
  <c r="B413" i="50"/>
  <c r="F412" i="50"/>
  <c r="C412" i="50"/>
  <c r="B412" i="50"/>
  <c r="F411" i="50"/>
  <c r="B411" i="50"/>
  <c r="F410" i="50"/>
  <c r="B410" i="50"/>
  <c r="F409" i="50"/>
  <c r="B409" i="50"/>
  <c r="F408" i="50"/>
  <c r="B408" i="50"/>
  <c r="F407" i="50"/>
  <c r="B407" i="50"/>
  <c r="F406" i="50"/>
  <c r="C406" i="50"/>
  <c r="B406" i="50"/>
  <c r="F405" i="50"/>
  <c r="C405" i="50"/>
  <c r="B405" i="50"/>
  <c r="F404" i="50"/>
  <c r="B404" i="50"/>
  <c r="F403" i="50"/>
  <c r="B403" i="50"/>
  <c r="F402" i="50"/>
  <c r="B402" i="50"/>
  <c r="F401" i="50"/>
  <c r="B401" i="50"/>
  <c r="F400" i="50"/>
  <c r="B400" i="50"/>
  <c r="F399" i="50"/>
  <c r="C399" i="50"/>
  <c r="B399" i="50"/>
  <c r="F398" i="50"/>
  <c r="C398" i="50"/>
  <c r="B398" i="50"/>
  <c r="F397" i="50"/>
  <c r="B397" i="50"/>
  <c r="F396" i="50"/>
  <c r="B396" i="50"/>
  <c r="F395" i="50"/>
  <c r="B395" i="50"/>
  <c r="F394" i="50"/>
  <c r="B394" i="50"/>
  <c r="F393" i="50"/>
  <c r="B393" i="50"/>
  <c r="F392" i="50"/>
  <c r="C392" i="50"/>
  <c r="B392" i="50"/>
  <c r="F391" i="50"/>
  <c r="C391" i="50"/>
  <c r="B391" i="50"/>
  <c r="F390" i="50"/>
  <c r="B390" i="50"/>
  <c r="F389" i="50"/>
  <c r="B389" i="50"/>
  <c r="F388" i="50"/>
  <c r="B388" i="50"/>
  <c r="F387" i="50"/>
  <c r="B387" i="50"/>
  <c r="F386" i="50"/>
  <c r="B386" i="50"/>
  <c r="F385" i="50"/>
  <c r="C385" i="50"/>
  <c r="B385" i="50"/>
  <c r="F384" i="50"/>
  <c r="C384" i="50"/>
  <c r="B384" i="50"/>
  <c r="F383" i="50"/>
  <c r="B383" i="50"/>
  <c r="F382" i="50"/>
  <c r="B382" i="50"/>
  <c r="F381" i="50"/>
  <c r="B381" i="50"/>
  <c r="F380" i="50"/>
  <c r="B380" i="50"/>
  <c r="F379" i="50"/>
  <c r="B379" i="50"/>
  <c r="F378" i="50"/>
  <c r="C378" i="50"/>
  <c r="B378" i="50"/>
  <c r="F377" i="50"/>
  <c r="C377" i="50"/>
  <c r="B377" i="50"/>
  <c r="F376" i="50"/>
  <c r="C376" i="50"/>
  <c r="B376" i="50"/>
  <c r="F375" i="50"/>
  <c r="C375" i="50"/>
  <c r="B375" i="50"/>
  <c r="F374" i="50"/>
  <c r="B374" i="50"/>
  <c r="F373" i="50"/>
  <c r="B373" i="50"/>
  <c r="F372" i="50"/>
  <c r="B372" i="50"/>
  <c r="F371" i="50"/>
  <c r="C371" i="50"/>
  <c r="B371" i="50"/>
  <c r="F370" i="50"/>
  <c r="C370" i="50"/>
  <c r="B370" i="50"/>
  <c r="F369" i="50"/>
  <c r="C369" i="50"/>
  <c r="B369" i="50"/>
  <c r="F368" i="50"/>
  <c r="C368" i="50"/>
  <c r="B368" i="50"/>
  <c r="F367" i="50"/>
  <c r="B367" i="50"/>
  <c r="F366" i="50"/>
  <c r="B366" i="50"/>
  <c r="F365" i="50"/>
  <c r="B365" i="50"/>
  <c r="F364" i="50"/>
  <c r="C364" i="50"/>
  <c r="B364" i="50"/>
  <c r="F363" i="50"/>
  <c r="C363" i="50"/>
  <c r="B363" i="50"/>
  <c r="F362" i="50"/>
  <c r="B362" i="50"/>
  <c r="F361" i="50"/>
  <c r="B361" i="50"/>
  <c r="F360" i="50"/>
  <c r="B360" i="50"/>
  <c r="F359" i="50"/>
  <c r="B359" i="50"/>
  <c r="F358" i="50"/>
  <c r="B358" i="50"/>
  <c r="F357" i="50"/>
  <c r="C357" i="50"/>
  <c r="B357" i="50"/>
  <c r="F356" i="50"/>
  <c r="C356" i="50"/>
  <c r="B356" i="50"/>
  <c r="F355" i="50"/>
  <c r="B355" i="50"/>
  <c r="F354" i="50"/>
  <c r="B354" i="50"/>
  <c r="F353" i="50"/>
  <c r="B353" i="50"/>
  <c r="F352" i="50"/>
  <c r="B352" i="50"/>
  <c r="F351" i="50"/>
  <c r="B351" i="50"/>
  <c r="F350" i="50"/>
  <c r="C350" i="50"/>
  <c r="B350" i="50"/>
  <c r="F349" i="50"/>
  <c r="C349" i="50"/>
  <c r="B349" i="50"/>
  <c r="F348" i="50"/>
  <c r="B348" i="50"/>
  <c r="F347" i="50"/>
  <c r="B347" i="50"/>
  <c r="F346" i="50"/>
  <c r="B346" i="50"/>
  <c r="F345" i="50"/>
  <c r="B345" i="50"/>
  <c r="F344" i="50"/>
  <c r="B344" i="50"/>
  <c r="F343" i="50"/>
  <c r="C343" i="50"/>
  <c r="B343" i="50"/>
  <c r="F342" i="50"/>
  <c r="C342" i="50"/>
  <c r="B342" i="50"/>
  <c r="F341" i="50"/>
  <c r="B341" i="50"/>
  <c r="F340" i="50"/>
  <c r="B340" i="50"/>
  <c r="F339" i="50"/>
  <c r="B339" i="50"/>
  <c r="F338" i="50"/>
  <c r="B338" i="50"/>
  <c r="F337" i="50"/>
  <c r="B337" i="50"/>
  <c r="F336" i="50"/>
  <c r="C336" i="50"/>
  <c r="B336" i="50"/>
  <c r="F335" i="50"/>
  <c r="C335" i="50"/>
  <c r="B335" i="50"/>
  <c r="F334" i="50"/>
  <c r="B334" i="50"/>
  <c r="F333" i="50"/>
  <c r="B333" i="50"/>
  <c r="F332" i="50"/>
  <c r="B332" i="50"/>
  <c r="F331" i="50"/>
  <c r="B331" i="50"/>
  <c r="F330" i="50"/>
  <c r="B330" i="50"/>
  <c r="F329" i="50"/>
  <c r="C329" i="50"/>
  <c r="B329" i="50"/>
  <c r="F328" i="50"/>
  <c r="C328" i="50"/>
  <c r="B328" i="50"/>
  <c r="F327" i="50"/>
  <c r="B327" i="50"/>
  <c r="F326" i="50"/>
  <c r="B326" i="50"/>
  <c r="F325" i="50"/>
  <c r="B325" i="50"/>
  <c r="F324" i="50"/>
  <c r="B324" i="50"/>
  <c r="F323" i="50"/>
  <c r="B323" i="50"/>
  <c r="F322" i="50"/>
  <c r="C322" i="50"/>
  <c r="B322" i="50"/>
  <c r="F321" i="50"/>
  <c r="C321" i="50"/>
  <c r="B321" i="50"/>
  <c r="F320" i="50"/>
  <c r="B320" i="50"/>
  <c r="F319" i="50"/>
  <c r="B319" i="50"/>
  <c r="F318" i="50"/>
  <c r="B318" i="50"/>
  <c r="F317" i="50"/>
  <c r="B317" i="50"/>
  <c r="F316" i="50"/>
  <c r="B316" i="50"/>
  <c r="F315" i="50"/>
  <c r="C315" i="50"/>
  <c r="B315" i="50"/>
  <c r="F314" i="50"/>
  <c r="C314" i="50"/>
  <c r="B314" i="50"/>
  <c r="F313" i="50"/>
  <c r="B313" i="50"/>
  <c r="F312" i="50"/>
  <c r="B312" i="50"/>
  <c r="F311" i="50"/>
  <c r="B311" i="50"/>
  <c r="F310" i="50"/>
  <c r="B310" i="50"/>
  <c r="F309" i="50"/>
  <c r="B309" i="50"/>
  <c r="F308" i="50"/>
  <c r="C308" i="50"/>
  <c r="B308" i="50"/>
  <c r="F307" i="50"/>
  <c r="C307" i="50"/>
  <c r="B307" i="50"/>
  <c r="F306" i="50"/>
  <c r="B306" i="50"/>
  <c r="F305" i="50"/>
  <c r="B305" i="50"/>
  <c r="F304" i="50"/>
  <c r="B304" i="50"/>
  <c r="F303" i="50"/>
  <c r="B303" i="50"/>
  <c r="F302" i="50"/>
  <c r="B302" i="50"/>
  <c r="F301" i="50"/>
  <c r="C301" i="50"/>
  <c r="B301" i="50"/>
  <c r="F300" i="50"/>
  <c r="C300" i="50"/>
  <c r="B300" i="50"/>
  <c r="F299" i="50"/>
  <c r="B299" i="50"/>
  <c r="F298" i="50"/>
  <c r="B298" i="50"/>
  <c r="F297" i="50"/>
  <c r="B297" i="50"/>
  <c r="F296" i="50"/>
  <c r="B296" i="50"/>
  <c r="F295" i="50"/>
  <c r="B295" i="50"/>
  <c r="F294" i="50"/>
  <c r="C294" i="50"/>
  <c r="B294" i="50"/>
  <c r="F293" i="50"/>
  <c r="C293" i="50"/>
  <c r="B293" i="50"/>
  <c r="F292" i="50"/>
  <c r="B292" i="50"/>
  <c r="F291" i="50"/>
  <c r="B291" i="50"/>
  <c r="F290" i="50"/>
  <c r="B290" i="50"/>
  <c r="F289" i="50"/>
  <c r="B289" i="50"/>
  <c r="F288" i="50"/>
  <c r="B288" i="50"/>
  <c r="F287" i="50"/>
  <c r="C287" i="50"/>
  <c r="B287" i="50"/>
  <c r="F286" i="50"/>
  <c r="C286" i="50"/>
  <c r="B286" i="50"/>
  <c r="F285" i="50"/>
  <c r="B285" i="50"/>
  <c r="F284" i="50"/>
  <c r="B284" i="50"/>
  <c r="F283" i="50"/>
  <c r="B283" i="50"/>
  <c r="F282" i="50"/>
  <c r="B282" i="50"/>
  <c r="F281" i="50"/>
  <c r="B281" i="50"/>
  <c r="F280" i="50"/>
  <c r="C280" i="50"/>
  <c r="B280" i="50"/>
  <c r="F279" i="50"/>
  <c r="P279" i="50" s="1"/>
  <c r="C279" i="50"/>
  <c r="B279" i="50"/>
  <c r="F278" i="50"/>
  <c r="B278" i="50"/>
  <c r="F277" i="50"/>
  <c r="B277" i="50"/>
  <c r="F276" i="50"/>
  <c r="B276" i="50"/>
  <c r="F275" i="50"/>
  <c r="B275" i="50"/>
  <c r="F274" i="50"/>
  <c r="B274" i="50"/>
  <c r="F273" i="50"/>
  <c r="C273" i="50"/>
  <c r="B273" i="50"/>
  <c r="P272" i="50"/>
  <c r="F272" i="50"/>
  <c r="C272" i="50"/>
  <c r="B272" i="50"/>
  <c r="F271" i="50"/>
  <c r="B271" i="50"/>
  <c r="F270" i="50"/>
  <c r="B270" i="50"/>
  <c r="F269" i="50"/>
  <c r="B269" i="50"/>
  <c r="F268" i="50"/>
  <c r="B268" i="50"/>
  <c r="F267" i="50"/>
  <c r="B267" i="50"/>
  <c r="F266" i="50"/>
  <c r="C266" i="50"/>
  <c r="B266" i="50"/>
  <c r="F265" i="50"/>
  <c r="P265" i="50" s="1"/>
  <c r="C265" i="50"/>
  <c r="B265" i="50"/>
  <c r="F264" i="50"/>
  <c r="B264" i="50"/>
  <c r="F263" i="50"/>
  <c r="B263" i="50"/>
  <c r="F262" i="50"/>
  <c r="B262" i="50"/>
  <c r="F261" i="50"/>
  <c r="B261" i="50"/>
  <c r="F260" i="50"/>
  <c r="B260" i="50"/>
  <c r="F259" i="50"/>
  <c r="C259" i="50"/>
  <c r="B259" i="50"/>
  <c r="P258" i="50"/>
  <c r="F258" i="50"/>
  <c r="C258" i="50"/>
  <c r="B258" i="50"/>
  <c r="F257" i="50"/>
  <c r="B257" i="50"/>
  <c r="F256" i="50"/>
  <c r="B256" i="50"/>
  <c r="G255" i="50"/>
  <c r="F255" i="50"/>
  <c r="B255" i="50"/>
  <c r="F254" i="50"/>
  <c r="B254" i="50"/>
  <c r="F253" i="50"/>
  <c r="P253" i="50" s="1"/>
  <c r="B253" i="50"/>
  <c r="F252" i="50"/>
  <c r="P252" i="50" s="1"/>
  <c r="C252" i="50"/>
  <c r="B252" i="50"/>
  <c r="F251" i="50"/>
  <c r="P251" i="50" s="1"/>
  <c r="C251" i="50"/>
  <c r="B251" i="50"/>
  <c r="G250" i="50"/>
  <c r="F250" i="50"/>
  <c r="P250" i="50" s="1"/>
  <c r="B250" i="50"/>
  <c r="F249" i="50"/>
  <c r="B249" i="50"/>
  <c r="G248" i="50"/>
  <c r="F248" i="50"/>
  <c r="P248" i="50" s="1"/>
  <c r="B248" i="50"/>
  <c r="F247" i="50"/>
  <c r="B247" i="50"/>
  <c r="G246" i="50"/>
  <c r="F246" i="50"/>
  <c r="P246" i="50" s="1"/>
  <c r="B246" i="50"/>
  <c r="F245" i="50"/>
  <c r="P245" i="50" s="1"/>
  <c r="C245" i="50"/>
  <c r="B245" i="50"/>
  <c r="F244" i="50"/>
  <c r="P244" i="50" s="1"/>
  <c r="C244" i="50"/>
  <c r="B244" i="50"/>
  <c r="G243" i="50"/>
  <c r="G244" i="50" s="1"/>
  <c r="F243" i="50"/>
  <c r="P243" i="50" s="1"/>
  <c r="B243" i="50"/>
  <c r="F242" i="50"/>
  <c r="B242" i="50"/>
  <c r="G241" i="50"/>
  <c r="F241" i="50"/>
  <c r="P241" i="50" s="1"/>
  <c r="B241" i="50"/>
  <c r="F240" i="50"/>
  <c r="B240" i="50"/>
  <c r="G239" i="50"/>
  <c r="F239" i="50"/>
  <c r="P239" i="50" s="1"/>
  <c r="B239" i="50"/>
  <c r="F238" i="50"/>
  <c r="P238" i="50" s="1"/>
  <c r="C238" i="50"/>
  <c r="B238" i="50"/>
  <c r="F237" i="50"/>
  <c r="P237" i="50" s="1"/>
  <c r="C237" i="50"/>
  <c r="B237" i="50"/>
  <c r="F236" i="50"/>
  <c r="B236" i="50"/>
  <c r="G235" i="50"/>
  <c r="F235" i="50"/>
  <c r="P235" i="50" s="1"/>
  <c r="B235" i="50"/>
  <c r="F234" i="50"/>
  <c r="C234" i="50"/>
  <c r="B234" i="50"/>
  <c r="F233" i="50"/>
  <c r="P233" i="50" s="1"/>
  <c r="C233" i="50"/>
  <c r="B233" i="50"/>
  <c r="F232" i="50"/>
  <c r="D232" i="50" s="1"/>
  <c r="C232" i="50"/>
  <c r="B232" i="50"/>
  <c r="P231" i="50"/>
  <c r="F231" i="50"/>
  <c r="C231" i="50"/>
  <c r="B231" i="50"/>
  <c r="F230" i="50"/>
  <c r="C230" i="50"/>
  <c r="B230" i="50"/>
  <c r="G229" i="50"/>
  <c r="F229" i="50"/>
  <c r="P229" i="50" s="1"/>
  <c r="E229" i="50"/>
  <c r="C229" i="50"/>
  <c r="B229" i="50"/>
  <c r="F228" i="50"/>
  <c r="C228" i="50"/>
  <c r="B228" i="50"/>
  <c r="P227" i="50"/>
  <c r="F227" i="50"/>
  <c r="G227" i="50" s="1"/>
  <c r="C227" i="50"/>
  <c r="B227" i="50"/>
  <c r="F226" i="50"/>
  <c r="C226" i="50"/>
  <c r="B226" i="50"/>
  <c r="F225" i="50"/>
  <c r="C225" i="50"/>
  <c r="B225" i="50"/>
  <c r="F224" i="50"/>
  <c r="C224" i="50"/>
  <c r="B224" i="50"/>
  <c r="P223" i="50"/>
  <c r="F223" i="50"/>
  <c r="C223" i="50"/>
  <c r="B223" i="50"/>
  <c r="F222" i="50"/>
  <c r="C222" i="50"/>
  <c r="B222" i="50"/>
  <c r="G221" i="50"/>
  <c r="F221" i="50"/>
  <c r="P221" i="50" s="1"/>
  <c r="E221" i="50"/>
  <c r="I221" i="50" s="1"/>
  <c r="C221" i="50"/>
  <c r="B221" i="50"/>
  <c r="F220" i="50"/>
  <c r="D220" i="50"/>
  <c r="C220" i="50"/>
  <c r="B220" i="50"/>
  <c r="P219" i="50"/>
  <c r="G219" i="50"/>
  <c r="F219" i="50"/>
  <c r="C219" i="50"/>
  <c r="B219" i="50"/>
  <c r="F218" i="50"/>
  <c r="C218" i="50"/>
  <c r="B218" i="50"/>
  <c r="F217" i="50"/>
  <c r="C217" i="50"/>
  <c r="B217" i="50"/>
  <c r="F216" i="50"/>
  <c r="C216" i="50"/>
  <c r="B216" i="50"/>
  <c r="P215" i="50"/>
  <c r="G215" i="50"/>
  <c r="F215" i="50"/>
  <c r="C215" i="50"/>
  <c r="B215" i="50"/>
  <c r="F214" i="50"/>
  <c r="C214" i="50"/>
  <c r="B214" i="50"/>
  <c r="P213" i="50"/>
  <c r="G213" i="50"/>
  <c r="F213" i="50"/>
  <c r="C213" i="50"/>
  <c r="B213" i="50"/>
  <c r="F212" i="50"/>
  <c r="D213" i="50" s="1"/>
  <c r="C212" i="50"/>
  <c r="B212" i="50"/>
  <c r="P211" i="50"/>
  <c r="G211" i="50"/>
  <c r="F211" i="50"/>
  <c r="C211" i="50"/>
  <c r="B211" i="50"/>
  <c r="F210" i="50"/>
  <c r="C210" i="50"/>
  <c r="B210" i="50"/>
  <c r="F209" i="50"/>
  <c r="C209" i="50"/>
  <c r="B209" i="50"/>
  <c r="F208" i="50"/>
  <c r="C208" i="50"/>
  <c r="B208" i="50"/>
  <c r="P207" i="50"/>
  <c r="G207" i="50"/>
  <c r="F207" i="50"/>
  <c r="C207" i="50"/>
  <c r="B207" i="50"/>
  <c r="F206" i="50"/>
  <c r="C206" i="50"/>
  <c r="B206" i="50"/>
  <c r="P205" i="50"/>
  <c r="G205" i="50"/>
  <c r="F205" i="50"/>
  <c r="E205" i="50"/>
  <c r="C205" i="50"/>
  <c r="B205" i="50"/>
  <c r="F204" i="50"/>
  <c r="C204" i="50"/>
  <c r="B204" i="50"/>
  <c r="F203" i="50"/>
  <c r="C203" i="50"/>
  <c r="B203" i="50"/>
  <c r="F202" i="50"/>
  <c r="C202" i="50"/>
  <c r="B202" i="50"/>
  <c r="F201" i="50"/>
  <c r="P201" i="50" s="1"/>
  <c r="C201" i="50"/>
  <c r="B201" i="50"/>
  <c r="F200" i="50"/>
  <c r="C200" i="50"/>
  <c r="B200" i="50"/>
  <c r="P199" i="50"/>
  <c r="F199" i="50"/>
  <c r="G199" i="50" s="1"/>
  <c r="C199" i="50"/>
  <c r="B199" i="50"/>
  <c r="F198" i="50"/>
  <c r="C198" i="50"/>
  <c r="B198" i="50"/>
  <c r="P197" i="50"/>
  <c r="F197" i="50"/>
  <c r="G197" i="50" s="1"/>
  <c r="C197" i="50"/>
  <c r="B197" i="50"/>
  <c r="F196" i="50"/>
  <c r="C196" i="50"/>
  <c r="B196" i="50"/>
  <c r="P195" i="50"/>
  <c r="F195" i="50"/>
  <c r="C195" i="50"/>
  <c r="B195" i="50"/>
  <c r="F194" i="50"/>
  <c r="C194" i="50"/>
  <c r="B194" i="50"/>
  <c r="G193" i="50"/>
  <c r="F193" i="50"/>
  <c r="P193" i="50" s="1"/>
  <c r="C193" i="50"/>
  <c r="B193" i="50"/>
  <c r="F192" i="50"/>
  <c r="C192" i="50"/>
  <c r="B192" i="50"/>
  <c r="P191" i="50"/>
  <c r="F191" i="50"/>
  <c r="G191" i="50" s="1"/>
  <c r="C191" i="50"/>
  <c r="B191" i="50"/>
  <c r="F190" i="50"/>
  <c r="C190" i="50"/>
  <c r="B190" i="50"/>
  <c r="P189" i="50"/>
  <c r="F189" i="50"/>
  <c r="E189" i="50"/>
  <c r="C189" i="50"/>
  <c r="B189" i="50"/>
  <c r="F188" i="50"/>
  <c r="C188" i="50"/>
  <c r="B188" i="50"/>
  <c r="P187" i="50"/>
  <c r="F187" i="50"/>
  <c r="G187" i="50" s="1"/>
  <c r="C187" i="50"/>
  <c r="B187" i="50"/>
  <c r="F186" i="50"/>
  <c r="C186" i="50"/>
  <c r="B186" i="50"/>
  <c r="F185" i="50"/>
  <c r="C185" i="50"/>
  <c r="B185" i="50"/>
  <c r="F184" i="50"/>
  <c r="C184" i="50"/>
  <c r="B184" i="50"/>
  <c r="F183" i="50"/>
  <c r="G183" i="50" s="1"/>
  <c r="C183" i="50"/>
  <c r="B183" i="50"/>
  <c r="F182" i="50"/>
  <c r="C182" i="50"/>
  <c r="B182" i="50"/>
  <c r="P181" i="50"/>
  <c r="F181" i="50"/>
  <c r="E181" i="50"/>
  <c r="C181" i="50"/>
  <c r="B181" i="50"/>
  <c r="F180" i="50"/>
  <c r="D180" i="50"/>
  <c r="C180" i="50"/>
  <c r="B180" i="50"/>
  <c r="P179" i="50"/>
  <c r="G179" i="50"/>
  <c r="F179" i="50"/>
  <c r="C179" i="50"/>
  <c r="B179" i="50"/>
  <c r="F178" i="50"/>
  <c r="C178" i="50"/>
  <c r="B178" i="50"/>
  <c r="P177" i="50"/>
  <c r="G177" i="50"/>
  <c r="F177" i="50"/>
  <c r="C177" i="50"/>
  <c r="B177" i="50"/>
  <c r="F176" i="50"/>
  <c r="C176" i="50"/>
  <c r="B176" i="50"/>
  <c r="P175" i="50"/>
  <c r="F175" i="50"/>
  <c r="C175" i="50"/>
  <c r="B175" i="50"/>
  <c r="F174" i="50"/>
  <c r="C174" i="50"/>
  <c r="B174" i="50"/>
  <c r="P173" i="50"/>
  <c r="G173" i="50"/>
  <c r="F173" i="50"/>
  <c r="C173" i="50"/>
  <c r="B173" i="50"/>
  <c r="F172" i="50"/>
  <c r="D173" i="50" s="1"/>
  <c r="C172" i="50"/>
  <c r="B172" i="50"/>
  <c r="G171" i="50"/>
  <c r="F171" i="50"/>
  <c r="P171" i="50" s="1"/>
  <c r="C171" i="50"/>
  <c r="B171" i="50"/>
  <c r="F170" i="50"/>
  <c r="C170" i="50"/>
  <c r="B170" i="50"/>
  <c r="P169" i="50"/>
  <c r="G169" i="50"/>
  <c r="F169" i="50"/>
  <c r="C169" i="50"/>
  <c r="B169" i="50"/>
  <c r="F168" i="50"/>
  <c r="D169" i="50" s="1"/>
  <c r="C168" i="50"/>
  <c r="B168" i="50"/>
  <c r="F167" i="50"/>
  <c r="P167" i="50" s="1"/>
  <c r="C167" i="50"/>
  <c r="B167" i="50"/>
  <c r="F166" i="50"/>
  <c r="C166" i="50"/>
  <c r="B166" i="50"/>
  <c r="F165" i="50"/>
  <c r="G165" i="50" s="1"/>
  <c r="C165" i="50"/>
  <c r="B165" i="50"/>
  <c r="F164" i="50"/>
  <c r="D164" i="50"/>
  <c r="C164" i="50"/>
  <c r="B164" i="50"/>
  <c r="P163" i="50"/>
  <c r="G163" i="50"/>
  <c r="F163" i="50"/>
  <c r="C163" i="50"/>
  <c r="B163" i="50"/>
  <c r="F162" i="50"/>
  <c r="D162" i="50" s="1"/>
  <c r="C162" i="50"/>
  <c r="B162" i="50"/>
  <c r="P161" i="50"/>
  <c r="F161" i="50"/>
  <c r="C161" i="50"/>
  <c r="B161" i="50"/>
  <c r="F160" i="50"/>
  <c r="C160" i="50"/>
  <c r="B160" i="50"/>
  <c r="P159" i="50"/>
  <c r="G159" i="50"/>
  <c r="F159" i="50"/>
  <c r="C159" i="50"/>
  <c r="B159" i="50"/>
  <c r="F158" i="50"/>
  <c r="C158" i="50"/>
  <c r="B158" i="50"/>
  <c r="P157" i="50"/>
  <c r="G157" i="50"/>
  <c r="F157" i="50"/>
  <c r="C157" i="50"/>
  <c r="B157" i="50"/>
  <c r="F156" i="50"/>
  <c r="C156" i="50"/>
  <c r="B156" i="50"/>
  <c r="H155" i="50"/>
  <c r="F155" i="50"/>
  <c r="P155" i="50" s="1"/>
  <c r="B155" i="50"/>
  <c r="H154" i="50"/>
  <c r="F154" i="50"/>
  <c r="P154" i="50" s="1"/>
  <c r="B154" i="50"/>
  <c r="H153" i="50"/>
  <c r="F153" i="50"/>
  <c r="P153" i="50" s="1"/>
  <c r="B153" i="50"/>
  <c r="P152" i="50"/>
  <c r="H152" i="50"/>
  <c r="G152" i="50"/>
  <c r="I152" i="50" s="1"/>
  <c r="F152" i="50"/>
  <c r="B152" i="50"/>
  <c r="H151" i="50"/>
  <c r="F151" i="50"/>
  <c r="B151" i="50"/>
  <c r="P150" i="50"/>
  <c r="H150" i="50"/>
  <c r="G150" i="50"/>
  <c r="I150" i="50" s="1"/>
  <c r="F150" i="50"/>
  <c r="B150" i="50"/>
  <c r="H149" i="50"/>
  <c r="F149" i="50"/>
  <c r="B149" i="50"/>
  <c r="P148" i="50"/>
  <c r="H148" i="50"/>
  <c r="G148" i="50"/>
  <c r="I148" i="50" s="1"/>
  <c r="F148" i="50"/>
  <c r="B148" i="50"/>
  <c r="H147" i="50"/>
  <c r="F147" i="50"/>
  <c r="P147" i="50" s="1"/>
  <c r="B147" i="50"/>
  <c r="H146" i="50"/>
  <c r="F146" i="50"/>
  <c r="P146" i="50" s="1"/>
  <c r="B146" i="50"/>
  <c r="H145" i="50"/>
  <c r="F145" i="50"/>
  <c r="B145" i="50"/>
  <c r="P144" i="50"/>
  <c r="H144" i="50"/>
  <c r="G144" i="50"/>
  <c r="I144" i="50" s="1"/>
  <c r="F144" i="50"/>
  <c r="B144" i="50"/>
  <c r="H143" i="50"/>
  <c r="F143" i="50"/>
  <c r="B143" i="50"/>
  <c r="P142" i="50"/>
  <c r="H142" i="50"/>
  <c r="G142" i="50"/>
  <c r="I142" i="50" s="1"/>
  <c r="F142" i="50"/>
  <c r="B142" i="50"/>
  <c r="H141" i="50"/>
  <c r="F141" i="50"/>
  <c r="B141" i="50"/>
  <c r="P140" i="50"/>
  <c r="H140" i="50"/>
  <c r="F140" i="50"/>
  <c r="B140" i="50"/>
  <c r="P139" i="50"/>
  <c r="H139" i="50"/>
  <c r="F139" i="50"/>
  <c r="B139" i="50"/>
  <c r="P138" i="50"/>
  <c r="H138" i="50"/>
  <c r="G138" i="50"/>
  <c r="I138" i="50" s="1"/>
  <c r="F138" i="50"/>
  <c r="B138" i="50"/>
  <c r="H137" i="50"/>
  <c r="F137" i="50"/>
  <c r="B137" i="50"/>
  <c r="P136" i="50"/>
  <c r="H136" i="50"/>
  <c r="G136" i="50"/>
  <c r="I136" i="50" s="1"/>
  <c r="F136" i="50"/>
  <c r="B136" i="50"/>
  <c r="H135" i="50"/>
  <c r="F135" i="50"/>
  <c r="B135" i="50"/>
  <c r="P134" i="50"/>
  <c r="H134" i="50"/>
  <c r="F134" i="50"/>
  <c r="B134" i="50"/>
  <c r="P133" i="50"/>
  <c r="H133" i="50"/>
  <c r="F133" i="50"/>
  <c r="B133" i="50"/>
  <c r="P132" i="50"/>
  <c r="H132" i="50"/>
  <c r="F132" i="50"/>
  <c r="B132" i="50"/>
  <c r="P131" i="50"/>
  <c r="H131" i="50"/>
  <c r="F131" i="50"/>
  <c r="B131" i="50"/>
  <c r="P130" i="50"/>
  <c r="H130" i="50"/>
  <c r="G130" i="50"/>
  <c r="G131" i="50" s="1"/>
  <c r="F130" i="50"/>
  <c r="B130" i="50"/>
  <c r="H129" i="50"/>
  <c r="F129" i="50"/>
  <c r="B129" i="50"/>
  <c r="P128" i="50"/>
  <c r="H128" i="50"/>
  <c r="G128" i="50"/>
  <c r="I128" i="50" s="1"/>
  <c r="F128" i="50"/>
  <c r="B128" i="50"/>
  <c r="H127" i="50"/>
  <c r="F127" i="50"/>
  <c r="B127" i="50"/>
  <c r="P126" i="50"/>
  <c r="H126" i="50"/>
  <c r="F126" i="50"/>
  <c r="B126" i="50"/>
  <c r="P125" i="50"/>
  <c r="H125" i="50"/>
  <c r="F125" i="50"/>
  <c r="B125" i="50"/>
  <c r="P124" i="50"/>
  <c r="H124" i="50"/>
  <c r="G124" i="50"/>
  <c r="I124" i="50" s="1"/>
  <c r="F124" i="50"/>
  <c r="B124" i="50"/>
  <c r="H123" i="50"/>
  <c r="F123" i="50"/>
  <c r="B123" i="50"/>
  <c r="P122" i="50"/>
  <c r="H122" i="50"/>
  <c r="G122" i="50"/>
  <c r="I122" i="50" s="1"/>
  <c r="F122" i="50"/>
  <c r="B122" i="50"/>
  <c r="H121" i="50"/>
  <c r="F121" i="50"/>
  <c r="B121" i="50"/>
  <c r="P120" i="50"/>
  <c r="H120" i="50"/>
  <c r="G120" i="50"/>
  <c r="I120" i="50" s="1"/>
  <c r="F120" i="50"/>
  <c r="B120" i="50"/>
  <c r="H119" i="50"/>
  <c r="F119" i="50"/>
  <c r="P119" i="50" s="1"/>
  <c r="B119" i="50"/>
  <c r="H118" i="50"/>
  <c r="F118" i="50"/>
  <c r="P118" i="50" s="1"/>
  <c r="B118" i="50"/>
  <c r="H117" i="50"/>
  <c r="F117" i="50"/>
  <c r="B117" i="50"/>
  <c r="P116" i="50"/>
  <c r="H116" i="50"/>
  <c r="G116" i="50"/>
  <c r="I116" i="50" s="1"/>
  <c r="F116" i="50"/>
  <c r="B116" i="50"/>
  <c r="H115" i="50"/>
  <c r="F115" i="50"/>
  <c r="B115" i="50"/>
  <c r="H114" i="50"/>
  <c r="F114" i="50"/>
  <c r="P114" i="50" s="1"/>
  <c r="B114" i="50"/>
  <c r="H113" i="50"/>
  <c r="F113" i="50"/>
  <c r="B113" i="50"/>
  <c r="H112" i="50"/>
  <c r="F112" i="50"/>
  <c r="P112" i="50" s="1"/>
  <c r="B112" i="50"/>
  <c r="H111" i="50"/>
  <c r="F111" i="50"/>
  <c r="P111" i="50" s="1"/>
  <c r="B111" i="50"/>
  <c r="P110" i="50"/>
  <c r="H110" i="50"/>
  <c r="F110" i="50"/>
  <c r="G110" i="50" s="1"/>
  <c r="B110" i="50"/>
  <c r="I109" i="50"/>
  <c r="H109" i="50"/>
  <c r="G109" i="50"/>
  <c r="F109" i="50"/>
  <c r="P109" i="50" s="1"/>
  <c r="B109" i="50"/>
  <c r="P108" i="50"/>
  <c r="H108" i="50"/>
  <c r="F108" i="50"/>
  <c r="G108" i="50" s="1"/>
  <c r="I108" i="50" s="1"/>
  <c r="B108" i="50"/>
  <c r="I107" i="50"/>
  <c r="H107" i="50"/>
  <c r="G107" i="50"/>
  <c r="F107" i="50"/>
  <c r="P107" i="50" s="1"/>
  <c r="B107" i="50"/>
  <c r="P106" i="50"/>
  <c r="H106" i="50"/>
  <c r="F106" i="50"/>
  <c r="B106" i="50"/>
  <c r="P105" i="50"/>
  <c r="H105" i="50"/>
  <c r="F105" i="50"/>
  <c r="B105" i="50"/>
  <c r="P104" i="50"/>
  <c r="H104" i="50"/>
  <c r="F104" i="50"/>
  <c r="B104" i="50"/>
  <c r="P103" i="50"/>
  <c r="H103" i="50"/>
  <c r="F103" i="50"/>
  <c r="B103" i="50"/>
  <c r="H102" i="50"/>
  <c r="F102" i="50"/>
  <c r="G102" i="50" s="1"/>
  <c r="B102" i="50"/>
  <c r="I101" i="50"/>
  <c r="H101" i="50"/>
  <c r="G101" i="50"/>
  <c r="F101" i="50"/>
  <c r="P101" i="50" s="1"/>
  <c r="B101" i="50"/>
  <c r="H100" i="50"/>
  <c r="F100" i="50"/>
  <c r="G100" i="50" s="1"/>
  <c r="I100" i="50" s="1"/>
  <c r="B100" i="50"/>
  <c r="I99" i="50"/>
  <c r="H99" i="50"/>
  <c r="G99" i="50"/>
  <c r="F99" i="50"/>
  <c r="P99" i="50" s="1"/>
  <c r="B99" i="50"/>
  <c r="P98" i="50"/>
  <c r="H98" i="50"/>
  <c r="F98" i="50"/>
  <c r="B98" i="50"/>
  <c r="P97" i="50"/>
  <c r="H97" i="50"/>
  <c r="F97" i="50"/>
  <c r="B97" i="50"/>
  <c r="P96" i="50"/>
  <c r="H96" i="50"/>
  <c r="F96" i="50"/>
  <c r="G96" i="50" s="1"/>
  <c r="B96" i="50"/>
  <c r="I95" i="50"/>
  <c r="H95" i="50"/>
  <c r="G95" i="50"/>
  <c r="F95" i="50"/>
  <c r="P95" i="50" s="1"/>
  <c r="B95" i="50"/>
  <c r="P94" i="50"/>
  <c r="H94" i="50"/>
  <c r="F94" i="50"/>
  <c r="G94" i="50" s="1"/>
  <c r="I94" i="50" s="1"/>
  <c r="B94" i="50"/>
  <c r="I93" i="50"/>
  <c r="H93" i="50"/>
  <c r="G93" i="50"/>
  <c r="F93" i="50"/>
  <c r="P93" i="50" s="1"/>
  <c r="B93" i="50"/>
  <c r="H92" i="50"/>
  <c r="F92" i="50"/>
  <c r="G92" i="50" s="1"/>
  <c r="I92" i="50" s="1"/>
  <c r="B92" i="50"/>
  <c r="H91" i="50"/>
  <c r="F91" i="50"/>
  <c r="P91" i="50" s="1"/>
  <c r="B91" i="50"/>
  <c r="H90" i="50"/>
  <c r="F90" i="50"/>
  <c r="P90" i="50" s="1"/>
  <c r="B90" i="50"/>
  <c r="I89" i="50"/>
  <c r="H89" i="50"/>
  <c r="G89" i="50"/>
  <c r="F89" i="50"/>
  <c r="P89" i="50" s="1"/>
  <c r="B89" i="50"/>
  <c r="P88" i="50"/>
  <c r="H88" i="50"/>
  <c r="F88" i="50"/>
  <c r="G88" i="50" s="1"/>
  <c r="I88" i="50" s="1"/>
  <c r="B88" i="50"/>
  <c r="I87" i="50"/>
  <c r="H87" i="50"/>
  <c r="G87" i="50"/>
  <c r="F87" i="50"/>
  <c r="P87" i="50" s="1"/>
  <c r="B87" i="50"/>
  <c r="H86" i="50"/>
  <c r="F86" i="50"/>
  <c r="G86" i="50" s="1"/>
  <c r="I86" i="50" s="1"/>
  <c r="B86" i="50"/>
  <c r="I85" i="50"/>
  <c r="H85" i="50"/>
  <c r="G85" i="50"/>
  <c r="F85" i="50"/>
  <c r="P85" i="50" s="1"/>
  <c r="B85" i="50"/>
  <c r="P84" i="50"/>
  <c r="H84" i="50"/>
  <c r="F84" i="50"/>
  <c r="B84" i="50"/>
  <c r="P83" i="50"/>
  <c r="H83" i="50"/>
  <c r="F83" i="50"/>
  <c r="B83" i="50"/>
  <c r="H82" i="50"/>
  <c r="F82" i="50"/>
  <c r="G82" i="50" s="1"/>
  <c r="B82" i="50"/>
  <c r="I81" i="50"/>
  <c r="H81" i="50"/>
  <c r="G81" i="50"/>
  <c r="F81" i="50"/>
  <c r="P81" i="50" s="1"/>
  <c r="B81" i="50"/>
  <c r="P80" i="50"/>
  <c r="H80" i="50"/>
  <c r="F80" i="50"/>
  <c r="G80" i="50" s="1"/>
  <c r="I80" i="50" s="1"/>
  <c r="B80" i="50"/>
  <c r="I79" i="50"/>
  <c r="H79" i="50"/>
  <c r="G79" i="50"/>
  <c r="F79" i="50"/>
  <c r="P79" i="50" s="1"/>
  <c r="B79" i="50"/>
  <c r="P78" i="50"/>
  <c r="H78" i="50"/>
  <c r="F78" i="50"/>
  <c r="G78" i="50" s="1"/>
  <c r="I78" i="50" s="1"/>
  <c r="B78" i="50"/>
  <c r="H77" i="50"/>
  <c r="F77" i="50"/>
  <c r="P77" i="50" s="1"/>
  <c r="B77" i="50"/>
  <c r="H76" i="50"/>
  <c r="F76" i="50"/>
  <c r="P76" i="50" s="1"/>
  <c r="B76" i="50"/>
  <c r="I75" i="50"/>
  <c r="H75" i="50"/>
  <c r="G75" i="50"/>
  <c r="F75" i="50"/>
  <c r="P75" i="50" s="1"/>
  <c r="B75" i="50"/>
  <c r="P74" i="50"/>
  <c r="H74" i="50"/>
  <c r="F74" i="50"/>
  <c r="G74" i="50" s="1"/>
  <c r="I74" i="50" s="1"/>
  <c r="B74" i="50"/>
  <c r="I73" i="50"/>
  <c r="H73" i="50"/>
  <c r="G73" i="50"/>
  <c r="F73" i="50"/>
  <c r="P73" i="50" s="1"/>
  <c r="B73" i="50"/>
  <c r="P72" i="50"/>
  <c r="H72" i="50"/>
  <c r="F72" i="50"/>
  <c r="G72" i="50" s="1"/>
  <c r="I72" i="50" s="1"/>
  <c r="B72" i="50"/>
  <c r="I71" i="50"/>
  <c r="H71" i="50"/>
  <c r="G71" i="50"/>
  <c r="F71" i="50"/>
  <c r="P71" i="50" s="1"/>
  <c r="B71" i="50"/>
  <c r="P70" i="50"/>
  <c r="H70" i="50"/>
  <c r="F70" i="50"/>
  <c r="B70" i="50"/>
  <c r="P69" i="50"/>
  <c r="H69" i="50"/>
  <c r="F69" i="50"/>
  <c r="B69" i="50"/>
  <c r="H68" i="50"/>
  <c r="F68" i="50"/>
  <c r="G68" i="50" s="1"/>
  <c r="B68" i="50"/>
  <c r="I67" i="50"/>
  <c r="H67" i="50"/>
  <c r="G67" i="50"/>
  <c r="F67" i="50"/>
  <c r="P67" i="50" s="1"/>
  <c r="B67" i="50"/>
  <c r="H66" i="50"/>
  <c r="F66" i="50"/>
  <c r="G66" i="50" s="1"/>
  <c r="I66" i="50" s="1"/>
  <c r="B66" i="50"/>
  <c r="I65" i="50"/>
  <c r="H65" i="50"/>
  <c r="G65" i="50"/>
  <c r="F65" i="50"/>
  <c r="P65" i="50" s="1"/>
  <c r="B65" i="50"/>
  <c r="P64" i="50"/>
  <c r="H64" i="50"/>
  <c r="F64" i="50"/>
  <c r="B64" i="50"/>
  <c r="P63" i="50"/>
  <c r="H63" i="50"/>
  <c r="F63" i="50"/>
  <c r="B63" i="50"/>
  <c r="P62" i="50"/>
  <c r="H62" i="50"/>
  <c r="F62" i="50"/>
  <c r="B62" i="50"/>
  <c r="P61" i="50"/>
  <c r="H61" i="50"/>
  <c r="F61" i="50"/>
  <c r="G61" i="50" s="1"/>
  <c r="B61" i="50"/>
  <c r="I60" i="50"/>
  <c r="H60" i="50"/>
  <c r="G60" i="50"/>
  <c r="F60" i="50"/>
  <c r="P60" i="50" s="1"/>
  <c r="B60" i="50"/>
  <c r="P59" i="50"/>
  <c r="H59" i="50"/>
  <c r="F59" i="50"/>
  <c r="G59" i="50" s="1"/>
  <c r="I59" i="50" s="1"/>
  <c r="B59" i="50"/>
  <c r="I58" i="50"/>
  <c r="H58" i="50"/>
  <c r="G58" i="50"/>
  <c r="F58" i="50"/>
  <c r="P58" i="50" s="1"/>
  <c r="B58" i="50"/>
  <c r="H57" i="50"/>
  <c r="F57" i="50"/>
  <c r="G57" i="50" s="1"/>
  <c r="I57" i="50" s="1"/>
  <c r="B57" i="50"/>
  <c r="H56" i="50"/>
  <c r="F56" i="50"/>
  <c r="P56" i="50" s="1"/>
  <c r="B56" i="50"/>
  <c r="H55" i="50"/>
  <c r="F55" i="50"/>
  <c r="P55" i="50" s="1"/>
  <c r="B55" i="50"/>
  <c r="I54" i="50"/>
  <c r="H54" i="50"/>
  <c r="G54" i="50"/>
  <c r="F54" i="50"/>
  <c r="P54" i="50" s="1"/>
  <c r="B54" i="50"/>
  <c r="P53" i="50"/>
  <c r="H53" i="50"/>
  <c r="F53" i="50"/>
  <c r="G53" i="50" s="1"/>
  <c r="I53" i="50" s="1"/>
  <c r="B53" i="50"/>
  <c r="I52" i="50"/>
  <c r="H52" i="50"/>
  <c r="G52" i="50"/>
  <c r="F52" i="50"/>
  <c r="P52" i="50" s="1"/>
  <c r="B52" i="50"/>
  <c r="H51" i="50"/>
  <c r="F51" i="50"/>
  <c r="G51" i="50" s="1"/>
  <c r="I51" i="50" s="1"/>
  <c r="B51" i="50"/>
  <c r="I50" i="50"/>
  <c r="H50" i="50"/>
  <c r="G50" i="50"/>
  <c r="F50" i="50"/>
  <c r="P50" i="50" s="1"/>
  <c r="B50" i="50"/>
  <c r="P49" i="50"/>
  <c r="H49" i="50"/>
  <c r="F49" i="50"/>
  <c r="B49" i="50"/>
  <c r="P48" i="50"/>
  <c r="H48" i="50"/>
  <c r="F48" i="50"/>
  <c r="B48" i="50"/>
  <c r="H47" i="50"/>
  <c r="F47" i="50"/>
  <c r="G47" i="50" s="1"/>
  <c r="B47" i="50"/>
  <c r="I46" i="50"/>
  <c r="H46" i="50"/>
  <c r="G46" i="50"/>
  <c r="F46" i="50"/>
  <c r="P46" i="50" s="1"/>
  <c r="B46" i="50"/>
  <c r="P45" i="50"/>
  <c r="H45" i="50"/>
  <c r="F45" i="50"/>
  <c r="G45" i="50" s="1"/>
  <c r="I45" i="50" s="1"/>
  <c r="B45" i="50"/>
  <c r="I44" i="50"/>
  <c r="H44" i="50"/>
  <c r="G44" i="50"/>
  <c r="F44" i="50"/>
  <c r="P44" i="50" s="1"/>
  <c r="B44" i="50"/>
  <c r="P43" i="50"/>
  <c r="H43" i="50"/>
  <c r="F43" i="50"/>
  <c r="G43" i="50" s="1"/>
  <c r="I43" i="50" s="1"/>
  <c r="B43" i="50"/>
  <c r="H42" i="50"/>
  <c r="F42" i="50"/>
  <c r="P42" i="50" s="1"/>
  <c r="B42" i="50"/>
  <c r="H41" i="50"/>
  <c r="F41" i="50"/>
  <c r="P41" i="50" s="1"/>
  <c r="B41" i="50"/>
  <c r="I40" i="50"/>
  <c r="H40" i="50"/>
  <c r="G40" i="50"/>
  <c r="F40" i="50"/>
  <c r="P40" i="50" s="1"/>
  <c r="B40" i="50"/>
  <c r="P39" i="50"/>
  <c r="H39" i="50"/>
  <c r="F39" i="50"/>
  <c r="G39" i="50" s="1"/>
  <c r="I39" i="50" s="1"/>
  <c r="B39" i="50"/>
  <c r="I38" i="50"/>
  <c r="H38" i="50"/>
  <c r="G38" i="50"/>
  <c r="F38" i="50"/>
  <c r="P38" i="50" s="1"/>
  <c r="B38" i="50"/>
  <c r="P37" i="50"/>
  <c r="H37" i="50"/>
  <c r="F37" i="50"/>
  <c r="G37" i="50" s="1"/>
  <c r="I37" i="50" s="1"/>
  <c r="B37" i="50"/>
  <c r="I36" i="50"/>
  <c r="H36" i="50"/>
  <c r="G36" i="50"/>
  <c r="F36" i="50"/>
  <c r="P36" i="50" s="1"/>
  <c r="B36" i="50"/>
  <c r="P35" i="50"/>
  <c r="H35" i="50"/>
  <c r="F35" i="50"/>
  <c r="B35" i="50"/>
  <c r="P34" i="50"/>
  <c r="H34" i="50"/>
  <c r="F34" i="50"/>
  <c r="B34" i="50"/>
  <c r="H33" i="50"/>
  <c r="F33" i="50"/>
  <c r="P33" i="50" s="1"/>
  <c r="B33" i="50"/>
  <c r="I32" i="50"/>
  <c r="H32" i="50"/>
  <c r="G32" i="50"/>
  <c r="F32" i="50"/>
  <c r="P32" i="50" s="1"/>
  <c r="B32" i="50"/>
  <c r="P31" i="50"/>
  <c r="H31" i="50"/>
  <c r="G31" i="50"/>
  <c r="I31" i="50" s="1"/>
  <c r="F31" i="50"/>
  <c r="B31" i="50"/>
  <c r="I30" i="50"/>
  <c r="H30" i="50"/>
  <c r="G30" i="50"/>
  <c r="F30" i="50"/>
  <c r="P30" i="50" s="1"/>
  <c r="B30" i="50"/>
  <c r="H29" i="50"/>
  <c r="F29" i="50"/>
  <c r="P29" i="50" s="1"/>
  <c r="B29" i="50"/>
  <c r="H28" i="50"/>
  <c r="F28" i="50"/>
  <c r="P28" i="50" s="1"/>
  <c r="B28" i="50"/>
  <c r="H27" i="50"/>
  <c r="F27" i="50"/>
  <c r="P27" i="50" s="1"/>
  <c r="B27" i="50"/>
  <c r="I26" i="50"/>
  <c r="H26" i="50"/>
  <c r="G26" i="50"/>
  <c r="F26" i="50"/>
  <c r="P26" i="50" s="1"/>
  <c r="B26" i="50"/>
  <c r="H25" i="50"/>
  <c r="F25" i="50"/>
  <c r="P25" i="50" s="1"/>
  <c r="B25" i="50"/>
  <c r="I24" i="50"/>
  <c r="H24" i="50"/>
  <c r="G24" i="50"/>
  <c r="F24" i="50"/>
  <c r="P24" i="50" s="1"/>
  <c r="B24" i="50"/>
  <c r="P23" i="50"/>
  <c r="H23" i="50"/>
  <c r="G23" i="50"/>
  <c r="I23" i="50" s="1"/>
  <c r="F23" i="50"/>
  <c r="B23" i="50"/>
  <c r="I22" i="50"/>
  <c r="H22" i="50"/>
  <c r="G22" i="50"/>
  <c r="F22" i="50"/>
  <c r="P22" i="50" s="1"/>
  <c r="B22" i="50"/>
  <c r="P21" i="50"/>
  <c r="H21" i="50"/>
  <c r="F21" i="50"/>
  <c r="B21" i="50"/>
  <c r="P20" i="50"/>
  <c r="H20" i="50"/>
  <c r="F20" i="50"/>
  <c r="B20" i="50"/>
  <c r="H19" i="50"/>
  <c r="F19" i="50"/>
  <c r="P19" i="50" s="1"/>
  <c r="B19" i="50"/>
  <c r="I18" i="50"/>
  <c r="H18" i="50"/>
  <c r="G18" i="50"/>
  <c r="F18" i="50"/>
  <c r="P18" i="50" s="1"/>
  <c r="B18" i="50"/>
  <c r="P17" i="50"/>
  <c r="H17" i="50"/>
  <c r="G17" i="50"/>
  <c r="I17" i="50" s="1"/>
  <c r="F17" i="50"/>
  <c r="B17" i="50"/>
  <c r="I16" i="50"/>
  <c r="H16" i="50"/>
  <c r="G16" i="50"/>
  <c r="F16" i="50"/>
  <c r="P16" i="50" s="1"/>
  <c r="B16" i="50"/>
  <c r="H15" i="50"/>
  <c r="F15" i="50"/>
  <c r="P15" i="50" s="1"/>
  <c r="B15" i="50"/>
  <c r="H14" i="50"/>
  <c r="F14" i="50"/>
  <c r="P14" i="50" s="1"/>
  <c r="B14" i="50"/>
  <c r="H13" i="50"/>
  <c r="F13" i="50"/>
  <c r="P13" i="50" s="1"/>
  <c r="B13" i="50"/>
  <c r="K12" i="50"/>
  <c r="L12" i="50" s="1"/>
  <c r="H12" i="50"/>
  <c r="F12" i="50"/>
  <c r="B12" i="50"/>
  <c r="L11" i="50"/>
  <c r="K11" i="50"/>
  <c r="H11" i="50"/>
  <c r="F11" i="50"/>
  <c r="G11" i="50" s="1"/>
  <c r="I11" i="50" s="1"/>
  <c r="J11" i="50" s="1"/>
  <c r="B11" i="50"/>
  <c r="C8" i="50"/>
  <c r="C254" i="50" s="1"/>
  <c r="P12" i="50" l="1"/>
  <c r="G12" i="50"/>
  <c r="G15" i="50"/>
  <c r="I15" i="50" s="1"/>
  <c r="G19" i="50"/>
  <c r="G69" i="50"/>
  <c r="I68" i="50"/>
  <c r="G103" i="50"/>
  <c r="G104" i="50" s="1"/>
  <c r="I102" i="50"/>
  <c r="P113" i="50"/>
  <c r="G113" i="50"/>
  <c r="I113" i="50" s="1"/>
  <c r="E185" i="50"/>
  <c r="G185" i="50"/>
  <c r="P185" i="50"/>
  <c r="P507" i="50"/>
  <c r="G507" i="50"/>
  <c r="E508" i="50" s="1"/>
  <c r="P674" i="50"/>
  <c r="E675" i="50"/>
  <c r="H675" i="50" s="1"/>
  <c r="P47" i="50"/>
  <c r="P66" i="50"/>
  <c r="P82" i="50"/>
  <c r="P100" i="50"/>
  <c r="E209" i="50"/>
  <c r="P209" i="50"/>
  <c r="G225" i="50"/>
  <c r="P225" i="50"/>
  <c r="G470" i="50"/>
  <c r="P470" i="50"/>
  <c r="G480" i="50"/>
  <c r="E480" i="50" s="1"/>
  <c r="P480" i="50"/>
  <c r="G48" i="50"/>
  <c r="I47" i="50"/>
  <c r="G83" i="50"/>
  <c r="G84" i="50" s="1"/>
  <c r="I84" i="50" s="1"/>
  <c r="I82" i="50"/>
  <c r="G474" i="50"/>
  <c r="P474" i="50"/>
  <c r="G25" i="50"/>
  <c r="I25" i="50" s="1"/>
  <c r="G29" i="50"/>
  <c r="I29" i="50" s="1"/>
  <c r="G33" i="50"/>
  <c r="P51" i="50"/>
  <c r="P57" i="50"/>
  <c r="G62" i="50"/>
  <c r="I61" i="50"/>
  <c r="P68" i="50"/>
  <c r="P86" i="50"/>
  <c r="P92" i="50"/>
  <c r="G97" i="50"/>
  <c r="I96" i="50"/>
  <c r="P102" i="50"/>
  <c r="G111" i="50"/>
  <c r="I110" i="50"/>
  <c r="P203" i="50"/>
  <c r="D204" i="50"/>
  <c r="D205" i="50" s="1"/>
  <c r="E206" i="50" s="1"/>
  <c r="P149" i="50"/>
  <c r="G149" i="50"/>
  <c r="I149" i="50" s="1"/>
  <c r="P240" i="50"/>
  <c r="G240" i="50"/>
  <c r="E241" i="50" s="1"/>
  <c r="E741" i="50"/>
  <c r="H741" i="50" s="1"/>
  <c r="P741" i="50"/>
  <c r="G114" i="50"/>
  <c r="I114" i="50" s="1"/>
  <c r="D156" i="50"/>
  <c r="D157" i="50" s="1"/>
  <c r="D158" i="50" s="1"/>
  <c r="D159" i="50" s="1"/>
  <c r="D160" i="50" s="1"/>
  <c r="D161" i="50" s="1"/>
  <c r="E162" i="50" s="1"/>
  <c r="P165" i="50"/>
  <c r="P183" i="50"/>
  <c r="D193" i="50"/>
  <c r="D194" i="50" s="1"/>
  <c r="D195" i="50" s="1"/>
  <c r="D196" i="50" s="1"/>
  <c r="E197" i="50" s="1"/>
  <c r="D192" i="50"/>
  <c r="E193" i="50" s="1"/>
  <c r="D200" i="50"/>
  <c r="E217" i="50"/>
  <c r="P217" i="50"/>
  <c r="I229" i="50"/>
  <c r="P236" i="50"/>
  <c r="G236" i="50"/>
  <c r="P242" i="50"/>
  <c r="G242" i="50"/>
  <c r="E242" i="50" s="1"/>
  <c r="P249" i="50"/>
  <c r="G249" i="50"/>
  <c r="E445" i="50"/>
  <c r="E457" i="50"/>
  <c r="H457" i="50" s="1"/>
  <c r="P468" i="50"/>
  <c r="P473" i="50"/>
  <c r="P479" i="50"/>
  <c r="G496" i="50"/>
  <c r="G497" i="50" s="1"/>
  <c r="P500" i="50"/>
  <c r="G500" i="50"/>
  <c r="P503" i="50"/>
  <c r="G503" i="50"/>
  <c r="G504" i="50" s="1"/>
  <c r="E504" i="50" s="1"/>
  <c r="P509" i="50"/>
  <c r="P520" i="50"/>
  <c r="E617" i="50"/>
  <c r="H617" i="50" s="1"/>
  <c r="P617" i="50"/>
  <c r="P637" i="50"/>
  <c r="E637" i="50"/>
  <c r="H637" i="50" s="1"/>
  <c r="E671" i="50"/>
  <c r="H671" i="50" s="1"/>
  <c r="P671" i="50"/>
  <c r="G115" i="50"/>
  <c r="I115" i="50" s="1"/>
  <c r="P115" i="50"/>
  <c r="P117" i="50"/>
  <c r="G117" i="50"/>
  <c r="I117" i="50" s="1"/>
  <c r="G151" i="50"/>
  <c r="I151" i="50" s="1"/>
  <c r="P151" i="50"/>
  <c r="D177" i="50"/>
  <c r="D178" i="50" s="1"/>
  <c r="E179" i="50" s="1"/>
  <c r="D176" i="50"/>
  <c r="E177" i="50" s="1"/>
  <c r="D184" i="50"/>
  <c r="G201" i="50"/>
  <c r="E201" i="50"/>
  <c r="I201" i="50" s="1"/>
  <c r="G233" i="50"/>
  <c r="I233" i="50" s="1"/>
  <c r="E233" i="50"/>
  <c r="P247" i="50"/>
  <c r="G247" i="50"/>
  <c r="E248" i="50" s="1"/>
  <c r="G27" i="50"/>
  <c r="G28" i="50" s="1"/>
  <c r="I28" i="50" s="1"/>
  <c r="G41" i="50"/>
  <c r="G55" i="50"/>
  <c r="G76" i="50"/>
  <c r="G77" i="50" s="1"/>
  <c r="I77" i="50" s="1"/>
  <c r="G90" i="50"/>
  <c r="G91" i="50" s="1"/>
  <c r="I91" i="50" s="1"/>
  <c r="G121" i="50"/>
  <c r="I121" i="50" s="1"/>
  <c r="P121" i="50"/>
  <c r="P123" i="50"/>
  <c r="G123" i="50"/>
  <c r="I123" i="50" s="1"/>
  <c r="G127" i="50"/>
  <c r="I127" i="50" s="1"/>
  <c r="P127" i="50"/>
  <c r="P129" i="50"/>
  <c r="G129" i="50"/>
  <c r="I129" i="50" s="1"/>
  <c r="G135" i="50"/>
  <c r="I135" i="50" s="1"/>
  <c r="P135" i="50"/>
  <c r="P137" i="50"/>
  <c r="G137" i="50"/>
  <c r="I137" i="50" s="1"/>
  <c r="G141" i="50"/>
  <c r="I141" i="50" s="1"/>
  <c r="P141" i="50"/>
  <c r="P143" i="50"/>
  <c r="G143" i="50"/>
  <c r="I143" i="50" s="1"/>
  <c r="G145" i="50"/>
  <c r="G146" i="50" s="1"/>
  <c r="G147" i="50" s="1"/>
  <c r="I147" i="50" s="1"/>
  <c r="P145" i="50"/>
  <c r="P254" i="50"/>
  <c r="G254" i="50"/>
  <c r="P502" i="50"/>
  <c r="G502" i="50"/>
  <c r="P505" i="50"/>
  <c r="G505" i="50"/>
  <c r="G517" i="50"/>
  <c r="G518" i="50" s="1"/>
  <c r="P651" i="50"/>
  <c r="E651" i="50"/>
  <c r="H651" i="50" s="1"/>
  <c r="E664" i="50"/>
  <c r="P738" i="50"/>
  <c r="D197" i="50"/>
  <c r="D198" i="50" s="1"/>
  <c r="D199" i="50" s="1"/>
  <c r="E200" i="50" s="1"/>
  <c r="D225" i="50"/>
  <c r="E601" i="50"/>
  <c r="E734" i="50"/>
  <c r="H734" i="50" s="1"/>
  <c r="L70" i="30"/>
  <c r="M69" i="30"/>
  <c r="M70" i="30" s="1"/>
  <c r="P733" i="50"/>
  <c r="P722" i="50"/>
  <c r="P719" i="50"/>
  <c r="E712" i="50"/>
  <c r="H712" i="50" s="1"/>
  <c r="P711" i="50"/>
  <c r="E684" i="50"/>
  <c r="H684" i="50" s="1"/>
  <c r="E683" i="50"/>
  <c r="H683" i="50" s="1"/>
  <c r="E656" i="50"/>
  <c r="E633" i="50"/>
  <c r="H633" i="50" s="1"/>
  <c r="E629" i="50"/>
  <c r="H629" i="50" s="1"/>
  <c r="E625" i="50"/>
  <c r="H625" i="50" s="1"/>
  <c r="E626" i="50"/>
  <c r="E613" i="50"/>
  <c r="H613" i="50" s="1"/>
  <c r="P596" i="50"/>
  <c r="E591" i="50"/>
  <c r="H591" i="50" s="1"/>
  <c r="P591" i="50"/>
  <c r="P521" i="50"/>
  <c r="D181" i="50"/>
  <c r="D182" i="50" s="1"/>
  <c r="E183" i="50" s="1"/>
  <c r="D221" i="50"/>
  <c r="D222" i="50" s="1"/>
  <c r="D223" i="50" s="1"/>
  <c r="D224" i="50" s="1"/>
  <c r="E225" i="50" s="1"/>
  <c r="D201" i="50"/>
  <c r="D202" i="50" s="1"/>
  <c r="D203" i="50" s="1"/>
  <c r="E204" i="50" s="1"/>
  <c r="D233" i="50"/>
  <c r="D234" i="50" s="1"/>
  <c r="I27" i="50"/>
  <c r="G42" i="50"/>
  <c r="I42" i="50" s="1"/>
  <c r="I41" i="50"/>
  <c r="G56" i="50"/>
  <c r="I56" i="50" s="1"/>
  <c r="I55" i="50"/>
  <c r="I90" i="50"/>
  <c r="I146" i="50"/>
  <c r="G49" i="50"/>
  <c r="I49" i="50" s="1"/>
  <c r="I48" i="50"/>
  <c r="G63" i="50"/>
  <c r="I62" i="50"/>
  <c r="G70" i="50"/>
  <c r="I70" i="50" s="1"/>
  <c r="I69" i="50"/>
  <c r="G98" i="50"/>
  <c r="I98" i="50" s="1"/>
  <c r="I97" i="50"/>
  <c r="G112" i="50"/>
  <c r="I112" i="50" s="1"/>
  <c r="I111" i="50"/>
  <c r="I131" i="50"/>
  <c r="G132" i="50"/>
  <c r="G153" i="50"/>
  <c r="E170" i="50"/>
  <c r="D170" i="50"/>
  <c r="E171" i="50" s="1"/>
  <c r="P170" i="50"/>
  <c r="G170" i="50"/>
  <c r="D190" i="50"/>
  <c r="E191" i="50" s="1"/>
  <c r="P190" i="50"/>
  <c r="G190" i="50"/>
  <c r="E198" i="50"/>
  <c r="E199" i="50"/>
  <c r="P198" i="50"/>
  <c r="G198" i="50"/>
  <c r="D206" i="50"/>
  <c r="E207" i="50" s="1"/>
  <c r="P206" i="50"/>
  <c r="G206" i="50"/>
  <c r="E219" i="50"/>
  <c r="D218" i="50"/>
  <c r="D219" i="50" s="1"/>
  <c r="E220" i="50" s="1"/>
  <c r="P218" i="50"/>
  <c r="G218" i="50"/>
  <c r="E226" i="50"/>
  <c r="D226" i="50"/>
  <c r="E227" i="50" s="1"/>
  <c r="P226" i="50"/>
  <c r="G226" i="50"/>
  <c r="H233" i="50"/>
  <c r="E234" i="50"/>
  <c r="P234" i="50"/>
  <c r="G234" i="50"/>
  <c r="D235" i="50" s="1"/>
  <c r="C235" i="50"/>
  <c r="E236" i="50"/>
  <c r="C239" i="50"/>
  <c r="C241" i="50"/>
  <c r="C243" i="50"/>
  <c r="E244" i="50"/>
  <c r="C247" i="50"/>
  <c r="C249" i="50"/>
  <c r="D250" i="50"/>
  <c r="C253" i="50"/>
  <c r="C255" i="50"/>
  <c r="G260" i="50"/>
  <c r="P260" i="50"/>
  <c r="G264" i="50"/>
  <c r="G265" i="50" s="1"/>
  <c r="G266" i="50" s="1"/>
  <c r="P264" i="50"/>
  <c r="G275" i="50"/>
  <c r="P275" i="50"/>
  <c r="P335" i="50"/>
  <c r="O11" i="50"/>
  <c r="O12" i="50" s="1"/>
  <c r="O13" i="50" s="1"/>
  <c r="P156" i="50"/>
  <c r="G156" i="50"/>
  <c r="E156" i="50"/>
  <c r="E157" i="50"/>
  <c r="P160" i="50"/>
  <c r="G160" i="50"/>
  <c r="G161" i="50" s="1"/>
  <c r="E160" i="50"/>
  <c r="E161" i="50"/>
  <c r="D165" i="50"/>
  <c r="E166" i="50" s="1"/>
  <c r="P164" i="50"/>
  <c r="G164" i="50"/>
  <c r="E165" i="50"/>
  <c r="E182" i="50"/>
  <c r="P182" i="50"/>
  <c r="D185" i="50"/>
  <c r="D186" i="50" s="1"/>
  <c r="E187" i="50" s="1"/>
  <c r="H189" i="50"/>
  <c r="E210" i="50"/>
  <c r="P210" i="50"/>
  <c r="H217" i="50"/>
  <c r="P259" i="50"/>
  <c r="G263" i="50"/>
  <c r="P263" i="50"/>
  <c r="G274" i="50"/>
  <c r="P274" i="50"/>
  <c r="G278" i="50"/>
  <c r="P278" i="50"/>
  <c r="P321" i="50"/>
  <c r="G125" i="50"/>
  <c r="G139" i="50"/>
  <c r="E178" i="50"/>
  <c r="P178" i="50"/>
  <c r="G178" i="50"/>
  <c r="H205" i="50"/>
  <c r="I130" i="50"/>
  <c r="I145" i="50"/>
  <c r="E167" i="50"/>
  <c r="D166" i="50"/>
  <c r="D167" i="50" s="1"/>
  <c r="D168" i="50" s="1"/>
  <c r="E169" i="50" s="1"/>
  <c r="P166" i="50"/>
  <c r="G166" i="50"/>
  <c r="E174" i="50"/>
  <c r="E175" i="50"/>
  <c r="D174" i="50"/>
  <c r="P174" i="50"/>
  <c r="G174" i="50"/>
  <c r="G175" i="50" s="1"/>
  <c r="H181" i="50"/>
  <c r="E194" i="50"/>
  <c r="E195" i="50"/>
  <c r="P194" i="50"/>
  <c r="G194" i="50"/>
  <c r="H201" i="50"/>
  <c r="E202" i="50"/>
  <c r="E203" i="50"/>
  <c r="P202" i="50"/>
  <c r="G202" i="50"/>
  <c r="G203" i="50" s="1"/>
  <c r="H209" i="50"/>
  <c r="H221" i="50"/>
  <c r="E222" i="50"/>
  <c r="E223" i="50"/>
  <c r="P222" i="50"/>
  <c r="G222" i="50"/>
  <c r="H229" i="50"/>
  <c r="E230" i="50"/>
  <c r="E231" i="50"/>
  <c r="P230" i="50"/>
  <c r="G230" i="50"/>
  <c r="G231" i="50" s="1"/>
  <c r="C236" i="50"/>
  <c r="G237" i="50"/>
  <c r="C240" i="50"/>
  <c r="C242" i="50"/>
  <c r="G245" i="50"/>
  <c r="E246" i="50" s="1"/>
  <c r="C246" i="50"/>
  <c r="C248" i="50"/>
  <c r="D249" i="50"/>
  <c r="C250" i="50"/>
  <c r="G251" i="50"/>
  <c r="D255" i="50"/>
  <c r="G262" i="50"/>
  <c r="P262" i="50"/>
  <c r="P273" i="50"/>
  <c r="G277" i="50"/>
  <c r="P277" i="50"/>
  <c r="P307" i="50"/>
  <c r="C527" i="50"/>
  <c r="C523" i="50"/>
  <c r="C519" i="50"/>
  <c r="C520" i="50"/>
  <c r="C526" i="50"/>
  <c r="C522" i="50"/>
  <c r="C514" i="50"/>
  <c r="C492" i="50"/>
  <c r="C439" i="50"/>
  <c r="C438" i="50"/>
  <c r="C437" i="50"/>
  <c r="C436" i="50"/>
  <c r="C435" i="50"/>
  <c r="C432" i="50"/>
  <c r="C431" i="50"/>
  <c r="C430" i="50"/>
  <c r="C429" i="50"/>
  <c r="C428" i="50"/>
  <c r="C425" i="50"/>
  <c r="C424" i="50"/>
  <c r="C423" i="50"/>
  <c r="C422" i="50"/>
  <c r="C421" i="50"/>
  <c r="C418" i="50"/>
  <c r="C417" i="50"/>
  <c r="C416" i="50"/>
  <c r="C415" i="50"/>
  <c r="C414" i="50"/>
  <c r="C411" i="50"/>
  <c r="C410" i="50"/>
  <c r="C409" i="50"/>
  <c r="C408" i="50"/>
  <c r="C407" i="50"/>
  <c r="C404" i="50"/>
  <c r="C403" i="50"/>
  <c r="C402" i="50"/>
  <c r="C401" i="50"/>
  <c r="C400" i="50"/>
  <c r="C397" i="50"/>
  <c r="C396" i="50"/>
  <c r="C395" i="50"/>
  <c r="C394" i="50"/>
  <c r="C393" i="50"/>
  <c r="C390" i="50"/>
  <c r="C389" i="50"/>
  <c r="C388" i="50"/>
  <c r="C387" i="50"/>
  <c r="C386" i="50"/>
  <c r="C383" i="50"/>
  <c r="C382" i="50"/>
  <c r="C381" i="50"/>
  <c r="C380" i="50"/>
  <c r="C379" i="50"/>
  <c r="C374" i="50"/>
  <c r="C373" i="50"/>
  <c r="C372" i="50"/>
  <c r="C367" i="50"/>
  <c r="C366" i="50"/>
  <c r="C365" i="50"/>
  <c r="C362" i="50"/>
  <c r="C361" i="50"/>
  <c r="C360" i="50"/>
  <c r="C359" i="50"/>
  <c r="C358" i="50"/>
  <c r="C355" i="50"/>
  <c r="C354" i="50"/>
  <c r="C353" i="50"/>
  <c r="C352" i="50"/>
  <c r="C351" i="50"/>
  <c r="C348" i="50"/>
  <c r="C347" i="50"/>
  <c r="C346" i="50"/>
  <c r="C345" i="50"/>
  <c r="C344" i="50"/>
  <c r="C515" i="50"/>
  <c r="C508" i="50"/>
  <c r="C506" i="50"/>
  <c r="C502" i="50"/>
  <c r="C500" i="50"/>
  <c r="C493" i="50"/>
  <c r="C488" i="50"/>
  <c r="C486" i="50"/>
  <c r="C484" i="50"/>
  <c r="C480" i="50"/>
  <c r="C478" i="50"/>
  <c r="C474" i="50"/>
  <c r="C472" i="50"/>
  <c r="C470" i="50"/>
  <c r="C466" i="50"/>
  <c r="C464" i="50"/>
  <c r="C516" i="50"/>
  <c r="C513" i="50"/>
  <c r="C509" i="50"/>
  <c r="C507" i="50"/>
  <c r="C505" i="50"/>
  <c r="C501" i="50"/>
  <c r="C499" i="50"/>
  <c r="C495" i="50"/>
  <c r="C491" i="50"/>
  <c r="C487" i="50"/>
  <c r="C485" i="50"/>
  <c r="C481" i="50"/>
  <c r="C479" i="50"/>
  <c r="C477" i="50"/>
  <c r="C473" i="50"/>
  <c r="C471" i="50"/>
  <c r="C467" i="50"/>
  <c r="C465" i="50"/>
  <c r="C459" i="50"/>
  <c r="C458" i="50"/>
  <c r="C457" i="50"/>
  <c r="C456" i="50"/>
  <c r="C453" i="50"/>
  <c r="C452" i="50"/>
  <c r="E452" i="50" s="1"/>
  <c r="C451" i="50"/>
  <c r="C450" i="50"/>
  <c r="C449" i="50"/>
  <c r="C446" i="50"/>
  <c r="C445" i="50"/>
  <c r="C444" i="50"/>
  <c r="C443" i="50"/>
  <c r="C442" i="50"/>
  <c r="C521" i="50"/>
  <c r="C498" i="50"/>
  <c r="C494" i="50"/>
  <c r="C512" i="50"/>
  <c r="C341" i="50"/>
  <c r="C340" i="50"/>
  <c r="C339" i="50"/>
  <c r="C338" i="50"/>
  <c r="C337" i="50"/>
  <c r="C334" i="50"/>
  <c r="C333" i="50"/>
  <c r="C332" i="50"/>
  <c r="C331" i="50"/>
  <c r="C330" i="50"/>
  <c r="C327" i="50"/>
  <c r="C326" i="50"/>
  <c r="C325" i="50"/>
  <c r="C324" i="50"/>
  <c r="C323" i="50"/>
  <c r="C320" i="50"/>
  <c r="C319" i="50"/>
  <c r="C318" i="50"/>
  <c r="C317" i="50"/>
  <c r="C316" i="50"/>
  <c r="C313" i="50"/>
  <c r="C312" i="50"/>
  <c r="C311" i="50"/>
  <c r="C310" i="50"/>
  <c r="C309" i="50"/>
  <c r="C306" i="50"/>
  <c r="C305" i="50"/>
  <c r="C304" i="50"/>
  <c r="C303" i="50"/>
  <c r="C302" i="50"/>
  <c r="C299" i="50"/>
  <c r="C298" i="50"/>
  <c r="C297" i="50"/>
  <c r="C296" i="50"/>
  <c r="C295" i="50"/>
  <c r="C292" i="50"/>
  <c r="C291" i="50"/>
  <c r="C290" i="50"/>
  <c r="C289" i="50"/>
  <c r="C288" i="50"/>
  <c r="C285" i="50"/>
  <c r="C284" i="50"/>
  <c r="C283" i="50"/>
  <c r="C282" i="50"/>
  <c r="C281" i="50"/>
  <c r="C278" i="50"/>
  <c r="C277" i="50"/>
  <c r="C276" i="50"/>
  <c r="C275" i="50"/>
  <c r="C274" i="50"/>
  <c r="C271" i="50"/>
  <c r="C270" i="50"/>
  <c r="C269" i="50"/>
  <c r="C268" i="50"/>
  <c r="C267" i="50"/>
  <c r="C264" i="50"/>
  <c r="C263" i="50"/>
  <c r="C262" i="50"/>
  <c r="C261" i="50"/>
  <c r="C260" i="50"/>
  <c r="C257" i="50"/>
  <c r="C256" i="50"/>
  <c r="P11" i="50"/>
  <c r="Q11" i="50" s="1"/>
  <c r="Q12" i="50" s="1"/>
  <c r="Q13" i="50" s="1"/>
  <c r="Q14" i="50" s="1"/>
  <c r="Q15" i="50" s="1"/>
  <c r="Q16" i="50" s="1"/>
  <c r="Q17" i="50" s="1"/>
  <c r="Q18" i="50" s="1"/>
  <c r="Q19" i="50" s="1"/>
  <c r="Q20" i="50" s="1"/>
  <c r="Q21" i="50" s="1"/>
  <c r="Q22" i="50" s="1"/>
  <c r="Q23" i="50" s="1"/>
  <c r="Q24" i="50" s="1"/>
  <c r="Q25" i="50" s="1"/>
  <c r="Q26" i="50" s="1"/>
  <c r="Q27" i="50" s="1"/>
  <c r="Q28" i="50" s="1"/>
  <c r="Q29" i="50" s="1"/>
  <c r="Q30" i="50" s="1"/>
  <c r="Q31" i="50" s="1"/>
  <c r="Q32" i="50" s="1"/>
  <c r="Q33" i="50" s="1"/>
  <c r="Q34" i="50" s="1"/>
  <c r="Q35" i="50" s="1"/>
  <c r="Q36" i="50" s="1"/>
  <c r="Q37" i="50" s="1"/>
  <c r="Q38" i="50" s="1"/>
  <c r="Q39" i="50" s="1"/>
  <c r="Q40" i="50" s="1"/>
  <c r="Q41" i="50" s="1"/>
  <c r="Q42" i="50" s="1"/>
  <c r="Q43" i="50" s="1"/>
  <c r="Q44" i="50" s="1"/>
  <c r="Q45" i="50" s="1"/>
  <c r="Q46" i="50" s="1"/>
  <c r="Q47" i="50" s="1"/>
  <c r="Q48" i="50" s="1"/>
  <c r="Q49" i="50" s="1"/>
  <c r="Q50" i="50" s="1"/>
  <c r="K13" i="50"/>
  <c r="E158" i="50"/>
  <c r="P158" i="50"/>
  <c r="G158" i="50"/>
  <c r="E159" i="50"/>
  <c r="P162" i="50"/>
  <c r="G162" i="50"/>
  <c r="E163" i="50"/>
  <c r="H185" i="50"/>
  <c r="E186" i="50"/>
  <c r="P186" i="50"/>
  <c r="G186" i="50"/>
  <c r="I205" i="50"/>
  <c r="E214" i="50"/>
  <c r="E215" i="50"/>
  <c r="D214" i="50"/>
  <c r="D215" i="50" s="1"/>
  <c r="D216" i="50" s="1"/>
  <c r="D217" i="50" s="1"/>
  <c r="E218" i="50" s="1"/>
  <c r="P214" i="50"/>
  <c r="G214" i="50"/>
  <c r="G261" i="50"/>
  <c r="P261" i="50"/>
  <c r="G276" i="50"/>
  <c r="P276" i="50"/>
  <c r="P293" i="50"/>
  <c r="G346" i="50"/>
  <c r="P346" i="50"/>
  <c r="D163" i="50"/>
  <c r="E164" i="50" s="1"/>
  <c r="E168" i="50"/>
  <c r="D171" i="50"/>
  <c r="D172" i="50" s="1"/>
  <c r="E173" i="50" s="1"/>
  <c r="E172" i="50"/>
  <c r="D175" i="50"/>
  <c r="E176" i="50" s="1"/>
  <c r="D179" i="50"/>
  <c r="E180" i="50" s="1"/>
  <c r="D183" i="50"/>
  <c r="E184" i="50" s="1"/>
  <c r="D187" i="50"/>
  <c r="D188" i="50" s="1"/>
  <c r="D189" i="50" s="1"/>
  <c r="E190" i="50" s="1"/>
  <c r="E188" i="50"/>
  <c r="D191" i="50"/>
  <c r="E192" i="50" s="1"/>
  <c r="E196" i="50"/>
  <c r="D207" i="50"/>
  <c r="D208" i="50" s="1"/>
  <c r="D209" i="50" s="1"/>
  <c r="D210" i="50" s="1"/>
  <c r="E211" i="50" s="1"/>
  <c r="E208" i="50"/>
  <c r="D211" i="50"/>
  <c r="D212" i="50" s="1"/>
  <c r="E213" i="50" s="1"/>
  <c r="E212" i="50"/>
  <c r="E216" i="50"/>
  <c r="E224" i="50"/>
  <c r="D227" i="50"/>
  <c r="D228" i="50" s="1"/>
  <c r="D229" i="50" s="1"/>
  <c r="D230" i="50" s="1"/>
  <c r="D231" i="50" s="1"/>
  <c r="E232" i="50" s="1"/>
  <c r="E228" i="50"/>
  <c r="G279" i="50"/>
  <c r="G280" i="50" s="1"/>
  <c r="P280" i="50"/>
  <c r="P281" i="50"/>
  <c r="G281" i="50"/>
  <c r="P282" i="50"/>
  <c r="G282" i="50"/>
  <c r="P283" i="50"/>
  <c r="G283" i="50"/>
  <c r="P284" i="50"/>
  <c r="G284" i="50"/>
  <c r="P285" i="50"/>
  <c r="G285" i="50"/>
  <c r="P294" i="50"/>
  <c r="P295" i="50"/>
  <c r="G295" i="50"/>
  <c r="P296" i="50"/>
  <c r="G296" i="50"/>
  <c r="P297" i="50"/>
  <c r="G297" i="50"/>
  <c r="P298" i="50"/>
  <c r="G298" i="50"/>
  <c r="P299" i="50"/>
  <c r="G299" i="50"/>
  <c r="P308" i="50"/>
  <c r="P309" i="50"/>
  <c r="G309" i="50"/>
  <c r="P310" i="50"/>
  <c r="G310" i="50"/>
  <c r="P311" i="50"/>
  <c r="G311" i="50"/>
  <c r="P312" i="50"/>
  <c r="G312" i="50"/>
  <c r="P313" i="50"/>
  <c r="G313" i="50"/>
  <c r="P322" i="50"/>
  <c r="P323" i="50"/>
  <c r="G323" i="50"/>
  <c r="P324" i="50"/>
  <c r="G324" i="50"/>
  <c r="P325" i="50"/>
  <c r="G325" i="50"/>
  <c r="P326" i="50"/>
  <c r="G326" i="50"/>
  <c r="P327" i="50"/>
  <c r="G327" i="50"/>
  <c r="G328" i="50" s="1"/>
  <c r="P336" i="50"/>
  <c r="P337" i="50"/>
  <c r="G337" i="50"/>
  <c r="P338" i="50"/>
  <c r="G338" i="50"/>
  <c r="P339" i="50"/>
  <c r="G339" i="50"/>
  <c r="P340" i="50"/>
  <c r="G340" i="50"/>
  <c r="P341" i="50"/>
  <c r="G341" i="50"/>
  <c r="G345" i="50"/>
  <c r="P345" i="50"/>
  <c r="G256" i="50"/>
  <c r="G257" i="50"/>
  <c r="G258" i="50" s="1"/>
  <c r="G267" i="50"/>
  <c r="G268" i="50"/>
  <c r="G269" i="50"/>
  <c r="G270" i="50"/>
  <c r="G271" i="50"/>
  <c r="P286" i="50"/>
  <c r="G286" i="50"/>
  <c r="G287" i="50" s="1"/>
  <c r="P300" i="50"/>
  <c r="G300" i="50"/>
  <c r="P314" i="50"/>
  <c r="G314" i="50"/>
  <c r="G315" i="50" s="1"/>
  <c r="P328" i="50"/>
  <c r="P342" i="50"/>
  <c r="G342" i="50"/>
  <c r="G343" i="50" s="1"/>
  <c r="G344" i="50"/>
  <c r="P344" i="50"/>
  <c r="G348" i="50"/>
  <c r="P348" i="50"/>
  <c r="E443" i="50"/>
  <c r="D444" i="50"/>
  <c r="D445" i="50" s="1"/>
  <c r="E446" i="50" s="1"/>
  <c r="P168" i="50"/>
  <c r="G172" i="50"/>
  <c r="P172" i="50"/>
  <c r="G176" i="50"/>
  <c r="P176" i="50"/>
  <c r="G180" i="50"/>
  <c r="G181" i="50" s="1"/>
  <c r="I181" i="50" s="1"/>
  <c r="P180" i="50"/>
  <c r="G184" i="50"/>
  <c r="P184" i="50"/>
  <c r="G188" i="50"/>
  <c r="G189" i="50" s="1"/>
  <c r="I189" i="50" s="1"/>
  <c r="P188" i="50"/>
  <c r="G192" i="50"/>
  <c r="P192" i="50"/>
  <c r="P196" i="50"/>
  <c r="G200" i="50"/>
  <c r="P200" i="50"/>
  <c r="G204" i="50"/>
  <c r="P204" i="50"/>
  <c r="G208" i="50"/>
  <c r="G209" i="50" s="1"/>
  <c r="I209" i="50" s="1"/>
  <c r="P208" i="50"/>
  <c r="G212" i="50"/>
  <c r="P212" i="50"/>
  <c r="G216" i="50"/>
  <c r="G217" i="50" s="1"/>
  <c r="I217" i="50" s="1"/>
  <c r="P216" i="50"/>
  <c r="G220" i="50"/>
  <c r="P220" i="50"/>
  <c r="P224" i="50"/>
  <c r="G228" i="50"/>
  <c r="P228" i="50"/>
  <c r="G232" i="50"/>
  <c r="P232" i="50"/>
  <c r="P255" i="50"/>
  <c r="P256" i="50"/>
  <c r="P257" i="50"/>
  <c r="P266" i="50"/>
  <c r="P267" i="50"/>
  <c r="P268" i="50"/>
  <c r="P269" i="50"/>
  <c r="P270" i="50"/>
  <c r="P271" i="50"/>
  <c r="G272" i="50"/>
  <c r="G273" i="50" s="1"/>
  <c r="P287" i="50"/>
  <c r="P288" i="50"/>
  <c r="G288" i="50"/>
  <c r="P289" i="50"/>
  <c r="G289" i="50"/>
  <c r="P290" i="50"/>
  <c r="G290" i="50"/>
  <c r="P291" i="50"/>
  <c r="G291" i="50"/>
  <c r="P292" i="50"/>
  <c r="G292" i="50"/>
  <c r="G293" i="50" s="1"/>
  <c r="P301" i="50"/>
  <c r="P302" i="50"/>
  <c r="G302" i="50"/>
  <c r="P303" i="50"/>
  <c r="G303" i="50"/>
  <c r="P304" i="50"/>
  <c r="G304" i="50"/>
  <c r="P305" i="50"/>
  <c r="G305" i="50"/>
  <c r="P306" i="50"/>
  <c r="G306" i="50"/>
  <c r="P315" i="50"/>
  <c r="P316" i="50"/>
  <c r="G316" i="50"/>
  <c r="P317" i="50"/>
  <c r="G317" i="50"/>
  <c r="P318" i="50"/>
  <c r="G318" i="50"/>
  <c r="P319" i="50"/>
  <c r="G319" i="50"/>
  <c r="P320" i="50"/>
  <c r="G320" i="50"/>
  <c r="P329" i="50"/>
  <c r="P330" i="50"/>
  <c r="G330" i="50"/>
  <c r="P331" i="50"/>
  <c r="G331" i="50"/>
  <c r="P332" i="50"/>
  <c r="G332" i="50"/>
  <c r="P333" i="50"/>
  <c r="G333" i="50"/>
  <c r="P334" i="50"/>
  <c r="G334" i="50"/>
  <c r="G335" i="50" s="1"/>
  <c r="P343" i="50"/>
  <c r="G347" i="50"/>
  <c r="P347" i="50"/>
  <c r="G349" i="50"/>
  <c r="G350" i="50" s="1"/>
  <c r="P349" i="50"/>
  <c r="P350" i="50"/>
  <c r="D453" i="50"/>
  <c r="E482" i="50"/>
  <c r="G483" i="50"/>
  <c r="E514" i="50"/>
  <c r="G447" i="50"/>
  <c r="G448" i="50" s="1"/>
  <c r="E450" i="50"/>
  <c r="E466" i="50"/>
  <c r="E468" i="50"/>
  <c r="G469" i="50"/>
  <c r="E470" i="50" s="1"/>
  <c r="D478" i="50"/>
  <c r="G489" i="50"/>
  <c r="D488" i="50"/>
  <c r="E510" i="50"/>
  <c r="G511" i="50"/>
  <c r="I445" i="50"/>
  <c r="H445" i="50"/>
  <c r="D446" i="50"/>
  <c r="D452" i="50"/>
  <c r="E453" i="50" s="1"/>
  <c r="G454" i="50"/>
  <c r="G455" i="50" s="1"/>
  <c r="E456" i="50" s="1"/>
  <c r="I457" i="50"/>
  <c r="D465" i="50"/>
  <c r="D466" i="50" s="1"/>
  <c r="G475" i="50"/>
  <c r="D474" i="50"/>
  <c r="D486" i="50"/>
  <c r="D487" i="50"/>
  <c r="E488" i="50" s="1"/>
  <c r="D492" i="50"/>
  <c r="E496" i="50"/>
  <c r="E458" i="50"/>
  <c r="D459" i="50"/>
  <c r="D460" i="50" s="1"/>
  <c r="E460" i="50"/>
  <c r="G461" i="50"/>
  <c r="D472" i="50"/>
  <c r="D473" i="50" s="1"/>
  <c r="E474" i="50" s="1"/>
  <c r="D484" i="50"/>
  <c r="E485" i="50" s="1"/>
  <c r="D485" i="50"/>
  <c r="E519" i="50"/>
  <c r="P351" i="50"/>
  <c r="P352" i="50"/>
  <c r="P353" i="50"/>
  <c r="P354" i="50"/>
  <c r="P355" i="50"/>
  <c r="P356" i="50"/>
  <c r="P357" i="50"/>
  <c r="P358" i="50"/>
  <c r="P359" i="50"/>
  <c r="P360" i="50"/>
  <c r="P361" i="50"/>
  <c r="P362" i="50"/>
  <c r="P363" i="50"/>
  <c r="P364" i="50"/>
  <c r="P365" i="50"/>
  <c r="P366" i="50"/>
  <c r="P367" i="50"/>
  <c r="P368" i="50"/>
  <c r="P369" i="50"/>
  <c r="P370" i="50"/>
  <c r="P371" i="50"/>
  <c r="P372" i="50"/>
  <c r="P373" i="50"/>
  <c r="P374" i="50"/>
  <c r="P375" i="50"/>
  <c r="P376" i="50"/>
  <c r="P377" i="50"/>
  <c r="P378" i="50"/>
  <c r="P379" i="50"/>
  <c r="P380" i="50"/>
  <c r="P381" i="50"/>
  <c r="P382" i="50"/>
  <c r="P383" i="50"/>
  <c r="P384" i="50"/>
  <c r="P385" i="50"/>
  <c r="P386" i="50"/>
  <c r="P387" i="50"/>
  <c r="P388" i="50"/>
  <c r="P389" i="50"/>
  <c r="P390" i="50"/>
  <c r="P391" i="50"/>
  <c r="P392" i="50"/>
  <c r="P393" i="50"/>
  <c r="P394" i="50"/>
  <c r="P395" i="50"/>
  <c r="P396" i="50"/>
  <c r="P397" i="50"/>
  <c r="P398" i="50"/>
  <c r="P399" i="50"/>
  <c r="P400" i="50"/>
  <c r="P401" i="50"/>
  <c r="P402" i="50"/>
  <c r="P403" i="50"/>
  <c r="P404" i="50"/>
  <c r="P405" i="50"/>
  <c r="P406" i="50"/>
  <c r="P407" i="50"/>
  <c r="P408" i="50"/>
  <c r="P409" i="50"/>
  <c r="P410" i="50"/>
  <c r="P411" i="50"/>
  <c r="P412" i="50"/>
  <c r="P413" i="50"/>
  <c r="P414" i="50"/>
  <c r="P415" i="50"/>
  <c r="P416" i="50"/>
  <c r="P417" i="50"/>
  <c r="P418" i="50"/>
  <c r="P419" i="50"/>
  <c r="P420" i="50"/>
  <c r="P421" i="50"/>
  <c r="P422" i="50"/>
  <c r="P423" i="50"/>
  <c r="P424" i="50"/>
  <c r="P425" i="50"/>
  <c r="P426" i="50"/>
  <c r="P427" i="50"/>
  <c r="P428" i="50"/>
  <c r="P429" i="50"/>
  <c r="P430" i="50"/>
  <c r="P431" i="50"/>
  <c r="P432" i="50"/>
  <c r="P433" i="50"/>
  <c r="P434" i="50"/>
  <c r="P435" i="50"/>
  <c r="P436" i="50"/>
  <c r="P437" i="50"/>
  <c r="P438" i="50"/>
  <c r="P439" i="50"/>
  <c r="P440" i="50"/>
  <c r="D493" i="50"/>
  <c r="D500" i="50"/>
  <c r="E502" i="50"/>
  <c r="D506" i="50"/>
  <c r="E515" i="50"/>
  <c r="E518" i="50"/>
  <c r="P441" i="50"/>
  <c r="P442" i="50"/>
  <c r="P443" i="50"/>
  <c r="P444" i="50"/>
  <c r="P445" i="50"/>
  <c r="P446" i="50"/>
  <c r="P447" i="50"/>
  <c r="P448" i="50"/>
  <c r="P449" i="50"/>
  <c r="P450" i="50"/>
  <c r="P451" i="50"/>
  <c r="P452" i="50"/>
  <c r="P453" i="50"/>
  <c r="P454" i="50"/>
  <c r="P455" i="50"/>
  <c r="P456" i="50"/>
  <c r="P457" i="50"/>
  <c r="P458" i="50"/>
  <c r="E495" i="50"/>
  <c r="D501" i="50"/>
  <c r="D507" i="50"/>
  <c r="E509" i="50"/>
  <c r="D513" i="50"/>
  <c r="P549" i="50"/>
  <c r="P593" i="50"/>
  <c r="E594" i="50"/>
  <c r="E593" i="50"/>
  <c r="G351" i="50"/>
  <c r="G352" i="50"/>
  <c r="G353" i="50"/>
  <c r="G354" i="50"/>
  <c r="G355" i="50"/>
  <c r="G356" i="50"/>
  <c r="G357" i="50" s="1"/>
  <c r="G358" i="50"/>
  <c r="G359" i="50"/>
  <c r="G360" i="50"/>
  <c r="G361" i="50"/>
  <c r="G362" i="50"/>
  <c r="G365" i="50"/>
  <c r="G366" i="50"/>
  <c r="G367" i="50"/>
  <c r="G368" i="50"/>
  <c r="G369" i="50" s="1"/>
  <c r="G373" i="50"/>
  <c r="G374" i="50"/>
  <c r="G375" i="50"/>
  <c r="G376" i="50"/>
  <c r="G377" i="50" s="1"/>
  <c r="G378" i="50" s="1"/>
  <c r="G379" i="50"/>
  <c r="G380" i="50"/>
  <c r="G381" i="50"/>
  <c r="G382" i="50"/>
  <c r="G383" i="50"/>
  <c r="G384" i="50"/>
  <c r="G385" i="50" s="1"/>
  <c r="G386" i="50"/>
  <c r="G387" i="50"/>
  <c r="G388" i="50"/>
  <c r="G389" i="50"/>
  <c r="G390" i="50"/>
  <c r="G393" i="50"/>
  <c r="G394" i="50"/>
  <c r="G395" i="50"/>
  <c r="G396" i="50"/>
  <c r="G397" i="50"/>
  <c r="G398" i="50" s="1"/>
  <c r="G400" i="50"/>
  <c r="G401" i="50"/>
  <c r="G402" i="50"/>
  <c r="G403" i="50"/>
  <c r="G404" i="50"/>
  <c r="G407" i="50"/>
  <c r="G408" i="50"/>
  <c r="G409" i="50"/>
  <c r="G410" i="50"/>
  <c r="G411" i="50"/>
  <c r="G412" i="50" s="1"/>
  <c r="G413" i="50" s="1"/>
  <c r="G414" i="50"/>
  <c r="G415" i="50"/>
  <c r="G416" i="50"/>
  <c r="G417" i="50"/>
  <c r="G418" i="50"/>
  <c r="G421" i="50"/>
  <c r="G422" i="50"/>
  <c r="G423" i="50"/>
  <c r="G424" i="50"/>
  <c r="G425" i="50"/>
  <c r="G426" i="50"/>
  <c r="G428" i="50"/>
  <c r="G429" i="50"/>
  <c r="G430" i="50"/>
  <c r="G431" i="50"/>
  <c r="G432" i="50"/>
  <c r="G435" i="50"/>
  <c r="G436" i="50"/>
  <c r="G437" i="50"/>
  <c r="G438" i="50"/>
  <c r="G439" i="50"/>
  <c r="G440" i="50"/>
  <c r="G441" i="50" s="1"/>
  <c r="E467" i="50"/>
  <c r="E471" i="50"/>
  <c r="E473" i="50"/>
  <c r="E479" i="50"/>
  <c r="E481" i="50"/>
  <c r="E494" i="50"/>
  <c r="D494" i="50"/>
  <c r="D512" i="50"/>
  <c r="G523" i="50"/>
  <c r="E516" i="50"/>
  <c r="D520" i="50"/>
  <c r="P546" i="50"/>
  <c r="P550" i="50"/>
  <c r="P548" i="50"/>
  <c r="E517" i="50"/>
  <c r="E521" i="50"/>
  <c r="P547" i="50"/>
  <c r="P551" i="50"/>
  <c r="H630" i="50"/>
  <c r="P545" i="50"/>
  <c r="P598" i="50"/>
  <c r="E598" i="50"/>
  <c r="H601" i="50"/>
  <c r="P614" i="50"/>
  <c r="P552" i="50"/>
  <c r="E590" i="50"/>
  <c r="P589" i="50"/>
  <c r="P606" i="50"/>
  <c r="E606" i="50"/>
  <c r="H609" i="50"/>
  <c r="P542" i="50"/>
  <c r="P543" i="50"/>
  <c r="P544" i="50"/>
  <c r="P553" i="50"/>
  <c r="P554" i="50"/>
  <c r="P555" i="50"/>
  <c r="P556" i="50"/>
  <c r="P557" i="50"/>
  <c r="H592" i="50"/>
  <c r="P623" i="50"/>
  <c r="E623" i="50"/>
  <c r="P652" i="50"/>
  <c r="P558" i="50"/>
  <c r="P559" i="50"/>
  <c r="P560" i="50"/>
  <c r="P561" i="50"/>
  <c r="P562" i="50"/>
  <c r="P563" i="50"/>
  <c r="P564" i="50"/>
  <c r="P565" i="50"/>
  <c r="P566" i="50"/>
  <c r="P567" i="50"/>
  <c r="P568" i="50"/>
  <c r="P569" i="50"/>
  <c r="P570" i="50"/>
  <c r="P571" i="50"/>
  <c r="P572" i="50"/>
  <c r="P573" i="50"/>
  <c r="P574" i="50"/>
  <c r="P575" i="50"/>
  <c r="P576" i="50"/>
  <c r="P577" i="50"/>
  <c r="P578" i="50"/>
  <c r="P579" i="50"/>
  <c r="P580" i="50"/>
  <c r="P581" i="50"/>
  <c r="P582" i="50"/>
  <c r="P583" i="50"/>
  <c r="P584" i="50"/>
  <c r="P585" i="50"/>
  <c r="P586" i="50"/>
  <c r="P587" i="50"/>
  <c r="P588" i="50"/>
  <c r="P592" i="50"/>
  <c r="E600" i="50"/>
  <c r="P599" i="50"/>
  <c r="E599" i="50"/>
  <c r="E608" i="50"/>
  <c r="P607" i="50"/>
  <c r="E607" i="50"/>
  <c r="E628" i="50"/>
  <c r="P627" i="50"/>
  <c r="E627" i="50"/>
  <c r="P595" i="50"/>
  <c r="H602" i="50"/>
  <c r="P603" i="50"/>
  <c r="E612" i="50"/>
  <c r="P611" i="50"/>
  <c r="E620" i="50"/>
  <c r="P619" i="50"/>
  <c r="E619" i="50"/>
  <c r="H626" i="50"/>
  <c r="E636" i="50"/>
  <c r="P635" i="50"/>
  <c r="P594" i="50"/>
  <c r="P602" i="50"/>
  <c r="P610" i="50"/>
  <c r="E616" i="50"/>
  <c r="P615" i="50"/>
  <c r="E615" i="50"/>
  <c r="H622" i="50"/>
  <c r="P631" i="50"/>
  <c r="E646" i="50"/>
  <c r="P646" i="50"/>
  <c r="P697" i="50"/>
  <c r="P618" i="50"/>
  <c r="P622" i="50"/>
  <c r="P626" i="50"/>
  <c r="P630" i="50"/>
  <c r="P634" i="50"/>
  <c r="E639" i="50"/>
  <c r="P639" i="50"/>
  <c r="E643" i="50"/>
  <c r="P643" i="50"/>
  <c r="E644" i="50"/>
  <c r="H656" i="50"/>
  <c r="P660" i="50"/>
  <c r="E660" i="50"/>
  <c r="P642" i="50"/>
  <c r="E678" i="50"/>
  <c r="P677" i="50"/>
  <c r="E677" i="50"/>
  <c r="E650" i="50"/>
  <c r="P649" i="50"/>
  <c r="E649" i="50"/>
  <c r="E658" i="50"/>
  <c r="P657" i="50"/>
  <c r="E657" i="50"/>
  <c r="H664" i="50"/>
  <c r="P673" i="50"/>
  <c r="P691" i="50"/>
  <c r="E691" i="50"/>
  <c r="P648" i="50"/>
  <c r="P656" i="50"/>
  <c r="E670" i="50"/>
  <c r="P669" i="50"/>
  <c r="P685" i="50"/>
  <c r="E685" i="50"/>
  <c r="E686" i="50"/>
  <c r="E700" i="50"/>
  <c r="P699" i="50"/>
  <c r="E699" i="50"/>
  <c r="P708" i="50"/>
  <c r="P653" i="50"/>
  <c r="P661" i="50"/>
  <c r="P665" i="50"/>
  <c r="E665" i="50"/>
  <c r="H672" i="50"/>
  <c r="P681" i="50"/>
  <c r="P688" i="50"/>
  <c r="E688" i="50"/>
  <c r="P720" i="50"/>
  <c r="E720" i="50"/>
  <c r="P664" i="50"/>
  <c r="P668" i="50"/>
  <c r="P672" i="50"/>
  <c r="P676" i="50"/>
  <c r="P680" i="50"/>
  <c r="P684" i="50"/>
  <c r="P689" i="50"/>
  <c r="P692" i="50"/>
  <c r="E705" i="50"/>
  <c r="E706" i="50"/>
  <c r="H707" i="50"/>
  <c r="E692" i="50"/>
  <c r="E693" i="50"/>
  <c r="P693" i="50"/>
  <c r="E696" i="50"/>
  <c r="P703" i="50"/>
  <c r="E709" i="50"/>
  <c r="E713" i="50"/>
  <c r="E717" i="50"/>
  <c r="P735" i="50"/>
  <c r="E735" i="50"/>
  <c r="P709" i="50"/>
  <c r="P717" i="50"/>
  <c r="E704" i="50"/>
  <c r="E714" i="50"/>
  <c r="E716" i="50"/>
  <c r="P727" i="50"/>
  <c r="E727" i="50"/>
  <c r="E721" i="50"/>
  <c r="P721" i="50"/>
  <c r="P728" i="50"/>
  <c r="E728" i="50"/>
  <c r="P736" i="50"/>
  <c r="E736" i="50"/>
  <c r="E737" i="50"/>
  <c r="P724" i="50"/>
  <c r="E724" i="50"/>
  <c r="P732" i="50"/>
  <c r="E739" i="50"/>
  <c r="P739" i="50"/>
  <c r="P723" i="50"/>
  <c r="P731" i="50"/>
  <c r="E740" i="50"/>
  <c r="N1402" i="47" l="1"/>
  <c r="N1403" i="47" s="1"/>
  <c r="N1404" i="47" s="1"/>
  <c r="N1405" i="47" s="1"/>
  <c r="N1406" i="47" s="1"/>
  <c r="N1407" i="47" s="1"/>
  <c r="N1408" i="47" s="1"/>
  <c r="N1409" i="47" s="1"/>
  <c r="N1410" i="47" s="1"/>
  <c r="N1411" i="47" s="1"/>
  <c r="N1412" i="47" s="1"/>
  <c r="N1413" i="47" s="1"/>
  <c r="N1414" i="47" s="1"/>
  <c r="N1415" i="47" s="1"/>
  <c r="N1416" i="47" s="1"/>
  <c r="N1417" i="47" s="1"/>
  <c r="N1418" i="47" s="1"/>
  <c r="N1419" i="47" s="1"/>
  <c r="N1420" i="47" s="1"/>
  <c r="N1421" i="47" s="1"/>
  <c r="N1422" i="47" s="1"/>
  <c r="N1423" i="47" s="1"/>
  <c r="N1424" i="47" s="1"/>
  <c r="N1425" i="47" s="1"/>
  <c r="N1426" i="47" s="1"/>
  <c r="N1427" i="47" s="1"/>
  <c r="N1428" i="47" s="1"/>
  <c r="N1429" i="47" s="1"/>
  <c r="N1430" i="47" s="1"/>
  <c r="N1431" i="47" s="1"/>
  <c r="N1432" i="47"/>
  <c r="N1433" i="47" s="1"/>
  <c r="N1434" i="47" s="1"/>
  <c r="N1435" i="47" s="1"/>
  <c r="N1436" i="47" s="1"/>
  <c r="N1437" i="47" s="1"/>
  <c r="N1438" i="47" s="1"/>
  <c r="N1439" i="47" s="1"/>
  <c r="N1440" i="47" s="1"/>
  <c r="N1441" i="47" s="1"/>
  <c r="N1442" i="47" s="1"/>
  <c r="N1443" i="47" s="1"/>
  <c r="N1444" i="47" s="1"/>
  <c r="N1445" i="47" s="1"/>
  <c r="N1446" i="47" s="1"/>
  <c r="N1447" i="47" s="1"/>
  <c r="N1448" i="47" s="1"/>
  <c r="N1449" i="47" s="1"/>
  <c r="N1450" i="47" s="1"/>
  <c r="N1451" i="47" s="1"/>
  <c r="N1452" i="47" s="1"/>
  <c r="N1453" i="47" s="1"/>
  <c r="N1454" i="47" s="1"/>
  <c r="N1455" i="47" s="1"/>
  <c r="N1456" i="47" s="1"/>
  <c r="N1457" i="47" s="1"/>
  <c r="N1458" i="47" s="1"/>
  <c r="N1459" i="47" s="1"/>
  <c r="N1460" i="47" s="1"/>
  <c r="N1461" i="47" s="1"/>
  <c r="N1462" i="47" s="1"/>
  <c r="I177" i="50"/>
  <c r="H177" i="50"/>
  <c r="I193" i="50"/>
  <c r="H193" i="50"/>
  <c r="D240" i="50"/>
  <c r="I185" i="50"/>
  <c r="D505" i="50"/>
  <c r="E506" i="50" s="1"/>
  <c r="I506" i="50" s="1"/>
  <c r="Q51" i="50"/>
  <c r="Q52" i="50" s="1"/>
  <c r="Q53" i="50" s="1"/>
  <c r="Q54" i="50" s="1"/>
  <c r="Q55" i="50" s="1"/>
  <c r="Q56" i="50" s="1"/>
  <c r="Q57" i="50" s="1"/>
  <c r="Q58" i="50" s="1"/>
  <c r="Q59" i="50" s="1"/>
  <c r="Q60" i="50" s="1"/>
  <c r="Q61" i="50" s="1"/>
  <c r="Q62" i="50" s="1"/>
  <c r="Q63" i="50" s="1"/>
  <c r="Q64" i="50" s="1"/>
  <c r="Q65" i="50" s="1"/>
  <c r="Q66" i="50" s="1"/>
  <c r="Q67" i="50" s="1"/>
  <c r="Q68" i="50" s="1"/>
  <c r="Q69" i="50" s="1"/>
  <c r="Q70" i="50" s="1"/>
  <c r="Q71" i="50" s="1"/>
  <c r="Q72" i="50" s="1"/>
  <c r="Q73" i="50" s="1"/>
  <c r="Q74" i="50" s="1"/>
  <c r="Q75" i="50" s="1"/>
  <c r="Q76" i="50" s="1"/>
  <c r="Q77" i="50" s="1"/>
  <c r="Q78" i="50" s="1"/>
  <c r="Q79" i="50" s="1"/>
  <c r="Q80" i="50" s="1"/>
  <c r="Q81" i="50" s="1"/>
  <c r="Q82" i="50" s="1"/>
  <c r="Q83" i="50" s="1"/>
  <c r="Q84" i="50" s="1"/>
  <c r="Q85" i="50" s="1"/>
  <c r="Q86" i="50" s="1"/>
  <c r="Q87" i="50" s="1"/>
  <c r="Q88" i="50" s="1"/>
  <c r="Q89" i="50" s="1"/>
  <c r="Q90" i="50" s="1"/>
  <c r="Q91" i="50" s="1"/>
  <c r="Q92" i="50" s="1"/>
  <c r="Q93" i="50" s="1"/>
  <c r="Q94" i="50" s="1"/>
  <c r="Q95" i="50" s="1"/>
  <c r="Q96" i="50" s="1"/>
  <c r="Q97" i="50" s="1"/>
  <c r="Q98" i="50" s="1"/>
  <c r="Q99" i="50" s="1"/>
  <c r="Q100" i="50" s="1"/>
  <c r="Q101" i="50" s="1"/>
  <c r="Q102" i="50" s="1"/>
  <c r="Q103" i="50" s="1"/>
  <c r="Q104" i="50" s="1"/>
  <c r="Q105" i="50" s="1"/>
  <c r="Q106" i="50" s="1"/>
  <c r="Q107" i="50" s="1"/>
  <c r="Q108" i="50" s="1"/>
  <c r="Q109" i="50" s="1"/>
  <c r="Q110" i="50" s="1"/>
  <c r="Q111" i="50" s="1"/>
  <c r="Q112" i="50" s="1"/>
  <c r="Q113" i="50" s="1"/>
  <c r="Q114" i="50" s="1"/>
  <c r="Q115" i="50" s="1"/>
  <c r="Q116" i="50" s="1"/>
  <c r="Q117" i="50" s="1"/>
  <c r="Q118" i="50" s="1"/>
  <c r="Q119" i="50" s="1"/>
  <c r="Q120" i="50" s="1"/>
  <c r="Q121" i="50" s="1"/>
  <c r="Q122" i="50" s="1"/>
  <c r="Q123" i="50" s="1"/>
  <c r="Q124" i="50" s="1"/>
  <c r="Q125" i="50" s="1"/>
  <c r="Q126" i="50" s="1"/>
  <c r="Q127" i="50" s="1"/>
  <c r="Q128" i="50" s="1"/>
  <c r="Q129" i="50" s="1"/>
  <c r="Q130" i="50" s="1"/>
  <c r="Q131" i="50" s="1"/>
  <c r="Q132" i="50" s="1"/>
  <c r="Q133" i="50" s="1"/>
  <c r="Q134" i="50" s="1"/>
  <c r="Q135" i="50" s="1"/>
  <c r="Q136" i="50" s="1"/>
  <c r="Q137" i="50" s="1"/>
  <c r="Q138" i="50" s="1"/>
  <c r="Q139" i="50" s="1"/>
  <c r="Q140" i="50" s="1"/>
  <c r="Q141" i="50" s="1"/>
  <c r="Q142" i="50" s="1"/>
  <c r="Q143" i="50" s="1"/>
  <c r="Q144" i="50" s="1"/>
  <c r="Q145" i="50" s="1"/>
  <c r="Q146" i="50" s="1"/>
  <c r="Q147" i="50" s="1"/>
  <c r="Q148" i="50" s="1"/>
  <c r="Q149" i="50" s="1"/>
  <c r="Q150" i="50" s="1"/>
  <c r="Q151" i="50" s="1"/>
  <c r="Q152" i="50" s="1"/>
  <c r="Q153" i="50" s="1"/>
  <c r="Q154" i="50" s="1"/>
  <c r="Q155" i="50" s="1"/>
  <c r="Q156" i="50" s="1"/>
  <c r="Q157" i="50" s="1"/>
  <c r="Q158" i="50" s="1"/>
  <c r="Q159" i="50" s="1"/>
  <c r="Q160" i="50" s="1"/>
  <c r="Q161" i="50" s="1"/>
  <c r="Q162" i="50" s="1"/>
  <c r="Q163" i="50" s="1"/>
  <c r="Q164" i="50" s="1"/>
  <c r="Q165" i="50" s="1"/>
  <c r="Q166" i="50" s="1"/>
  <c r="Q167" i="50" s="1"/>
  <c r="Q168" i="50" s="1"/>
  <c r="Q169" i="50" s="1"/>
  <c r="Q170" i="50" s="1"/>
  <c r="Q171" i="50" s="1"/>
  <c r="Q172" i="50" s="1"/>
  <c r="Q173" i="50" s="1"/>
  <c r="Q174" i="50" s="1"/>
  <c r="Q175" i="50" s="1"/>
  <c r="Q176" i="50" s="1"/>
  <c r="Q177" i="50" s="1"/>
  <c r="Q178" i="50" s="1"/>
  <c r="Q179" i="50" s="1"/>
  <c r="Q180" i="50" s="1"/>
  <c r="Q181" i="50" s="1"/>
  <c r="Q182" i="50" s="1"/>
  <c r="Q183" i="50" s="1"/>
  <c r="Q184" i="50" s="1"/>
  <c r="Q185" i="50" s="1"/>
  <c r="Q186" i="50" s="1"/>
  <c r="Q187" i="50" s="1"/>
  <c r="Q188" i="50" s="1"/>
  <c r="Q189" i="50" s="1"/>
  <c r="Q190" i="50" s="1"/>
  <c r="Q191" i="50" s="1"/>
  <c r="Q192" i="50" s="1"/>
  <c r="Q193" i="50" s="1"/>
  <c r="Q194" i="50" s="1"/>
  <c r="Q195" i="50" s="1"/>
  <c r="Q196" i="50" s="1"/>
  <c r="Q197" i="50" s="1"/>
  <c r="Q198" i="50" s="1"/>
  <c r="Q199" i="50" s="1"/>
  <c r="Q200" i="50" s="1"/>
  <c r="Q201" i="50" s="1"/>
  <c r="Q202" i="50" s="1"/>
  <c r="Q203" i="50" s="1"/>
  <c r="Q204" i="50" s="1"/>
  <c r="Q205" i="50" s="1"/>
  <c r="Q206" i="50" s="1"/>
  <c r="Q207" i="50" s="1"/>
  <c r="Q208" i="50" s="1"/>
  <c r="Q209" i="50" s="1"/>
  <c r="Q210" i="50" s="1"/>
  <c r="Q211" i="50" s="1"/>
  <c r="Q212" i="50" s="1"/>
  <c r="Q213" i="50" s="1"/>
  <c r="Q214" i="50" s="1"/>
  <c r="Q215" i="50" s="1"/>
  <c r="Q216" i="50" s="1"/>
  <c r="Q217" i="50" s="1"/>
  <c r="Q218" i="50" s="1"/>
  <c r="Q219" i="50" s="1"/>
  <c r="Q220" i="50" s="1"/>
  <c r="Q221" i="50" s="1"/>
  <c r="Q222" i="50" s="1"/>
  <c r="Q223" i="50" s="1"/>
  <c r="Q224" i="50" s="1"/>
  <c r="Q225" i="50" s="1"/>
  <c r="Q226" i="50" s="1"/>
  <c r="Q227" i="50" s="1"/>
  <c r="Q228" i="50" s="1"/>
  <c r="Q229" i="50" s="1"/>
  <c r="Q230" i="50" s="1"/>
  <c r="Q231" i="50" s="1"/>
  <c r="Q232" i="50" s="1"/>
  <c r="Q233" i="50" s="1"/>
  <c r="Q234" i="50" s="1"/>
  <c r="Q235" i="50" s="1"/>
  <c r="Q236" i="50" s="1"/>
  <c r="Q237" i="50" s="1"/>
  <c r="Q238" i="50" s="1"/>
  <c r="Q239" i="50" s="1"/>
  <c r="Q240" i="50" s="1"/>
  <c r="Q241" i="50" s="1"/>
  <c r="Q242" i="50" s="1"/>
  <c r="Q243" i="50" s="1"/>
  <c r="Q244" i="50" s="1"/>
  <c r="Q245" i="50" s="1"/>
  <c r="Q246" i="50" s="1"/>
  <c r="Q247" i="50" s="1"/>
  <c r="Q248" i="50" s="1"/>
  <c r="Q249" i="50" s="1"/>
  <c r="Q250" i="50" s="1"/>
  <c r="Q251" i="50" s="1"/>
  <c r="Q252" i="50" s="1"/>
  <c r="Q253" i="50" s="1"/>
  <c r="Q254" i="50" s="1"/>
  <c r="Q255" i="50" s="1"/>
  <c r="Q256" i="50" s="1"/>
  <c r="Q257" i="50" s="1"/>
  <c r="Q258" i="50" s="1"/>
  <c r="Q259" i="50" s="1"/>
  <c r="Q260" i="50" s="1"/>
  <c r="Q261" i="50" s="1"/>
  <c r="Q262" i="50" s="1"/>
  <c r="Q263" i="50" s="1"/>
  <c r="Q264" i="50" s="1"/>
  <c r="Q265" i="50" s="1"/>
  <c r="Q266" i="50" s="1"/>
  <c r="Q267" i="50" s="1"/>
  <c r="Q268" i="50" s="1"/>
  <c r="Q269" i="50" s="1"/>
  <c r="Q270" i="50" s="1"/>
  <c r="Q271" i="50" s="1"/>
  <c r="Q272" i="50" s="1"/>
  <c r="Q273" i="50" s="1"/>
  <c r="Q274" i="50" s="1"/>
  <c r="Q275" i="50" s="1"/>
  <c r="Q276" i="50" s="1"/>
  <c r="Q277" i="50" s="1"/>
  <c r="Q278" i="50" s="1"/>
  <c r="Q279" i="50" s="1"/>
  <c r="Q280" i="50" s="1"/>
  <c r="Q281" i="50" s="1"/>
  <c r="Q282" i="50" s="1"/>
  <c r="Q283" i="50" s="1"/>
  <c r="Q284" i="50" s="1"/>
  <c r="Q285" i="50" s="1"/>
  <c r="Q286" i="50" s="1"/>
  <c r="Q287" i="50" s="1"/>
  <c r="Q288" i="50" s="1"/>
  <c r="Q289" i="50" s="1"/>
  <c r="Q290" i="50" s="1"/>
  <c r="Q291" i="50" s="1"/>
  <c r="Q292" i="50" s="1"/>
  <c r="Q293" i="50" s="1"/>
  <c r="Q294" i="50" s="1"/>
  <c r="Q295" i="50" s="1"/>
  <c r="Q296" i="50" s="1"/>
  <c r="Q297" i="50" s="1"/>
  <c r="Q298" i="50" s="1"/>
  <c r="Q299" i="50" s="1"/>
  <c r="Q300" i="50" s="1"/>
  <c r="Q301" i="50" s="1"/>
  <c r="Q302" i="50" s="1"/>
  <c r="Q303" i="50" s="1"/>
  <c r="Q304" i="50" s="1"/>
  <c r="Q305" i="50" s="1"/>
  <c r="Q306" i="50" s="1"/>
  <c r="Q307" i="50" s="1"/>
  <c r="Q308" i="50" s="1"/>
  <c r="Q309" i="50" s="1"/>
  <c r="Q310" i="50" s="1"/>
  <c r="Q311" i="50" s="1"/>
  <c r="Q312" i="50" s="1"/>
  <c r="Q313" i="50" s="1"/>
  <c r="Q314" i="50" s="1"/>
  <c r="Q315" i="50" s="1"/>
  <c r="Q316" i="50" s="1"/>
  <c r="Q317" i="50" s="1"/>
  <c r="Q318" i="50" s="1"/>
  <c r="Q319" i="50" s="1"/>
  <c r="Q320" i="50" s="1"/>
  <c r="Q321" i="50" s="1"/>
  <c r="Q322" i="50" s="1"/>
  <c r="Q323" i="50" s="1"/>
  <c r="Q324" i="50" s="1"/>
  <c r="Q325" i="50" s="1"/>
  <c r="Q326" i="50" s="1"/>
  <c r="Q327" i="50" s="1"/>
  <c r="Q328" i="50" s="1"/>
  <c r="Q329" i="50" s="1"/>
  <c r="Q330" i="50" s="1"/>
  <c r="Q331" i="50" s="1"/>
  <c r="Q332" i="50" s="1"/>
  <c r="Q333" i="50" s="1"/>
  <c r="Q334" i="50" s="1"/>
  <c r="Q335" i="50" s="1"/>
  <c r="Q336" i="50" s="1"/>
  <c r="Q337" i="50" s="1"/>
  <c r="Q338" i="50" s="1"/>
  <c r="Q339" i="50" s="1"/>
  <c r="Q340" i="50" s="1"/>
  <c r="Q341" i="50" s="1"/>
  <c r="Q342" i="50" s="1"/>
  <c r="Q343" i="50" s="1"/>
  <c r="Q344" i="50" s="1"/>
  <c r="Q345" i="50" s="1"/>
  <c r="Q346" i="50" s="1"/>
  <c r="Q347" i="50" s="1"/>
  <c r="Q348" i="50" s="1"/>
  <c r="Q349" i="50" s="1"/>
  <c r="Q350" i="50" s="1"/>
  <c r="Q351" i="50" s="1"/>
  <c r="Q352" i="50" s="1"/>
  <c r="Q353" i="50" s="1"/>
  <c r="Q354" i="50" s="1"/>
  <c r="Q355" i="50" s="1"/>
  <c r="Q356" i="50" s="1"/>
  <c r="Q357" i="50" s="1"/>
  <c r="Q358" i="50" s="1"/>
  <c r="Q359" i="50" s="1"/>
  <c r="Q360" i="50" s="1"/>
  <c r="Q361" i="50" s="1"/>
  <c r="Q362" i="50" s="1"/>
  <c r="Q363" i="50" s="1"/>
  <c r="Q364" i="50" s="1"/>
  <c r="Q365" i="50" s="1"/>
  <c r="Q366" i="50" s="1"/>
  <c r="Q367" i="50" s="1"/>
  <c r="Q368" i="50" s="1"/>
  <c r="Q369" i="50" s="1"/>
  <c r="Q370" i="50" s="1"/>
  <c r="Q371" i="50" s="1"/>
  <c r="Q372" i="50" s="1"/>
  <c r="Q373" i="50" s="1"/>
  <c r="Q374" i="50" s="1"/>
  <c r="Q375" i="50" s="1"/>
  <c r="Q376" i="50" s="1"/>
  <c r="Q377" i="50" s="1"/>
  <c r="Q378" i="50" s="1"/>
  <c r="Q379" i="50" s="1"/>
  <c r="Q380" i="50" s="1"/>
  <c r="Q381" i="50" s="1"/>
  <c r="Q382" i="50" s="1"/>
  <c r="Q383" i="50" s="1"/>
  <c r="Q384" i="50" s="1"/>
  <c r="Q385" i="50" s="1"/>
  <c r="Q386" i="50" s="1"/>
  <c r="Q387" i="50" s="1"/>
  <c r="Q388" i="50" s="1"/>
  <c r="Q389" i="50" s="1"/>
  <c r="Q390" i="50" s="1"/>
  <c r="Q391" i="50" s="1"/>
  <c r="Q392" i="50" s="1"/>
  <c r="Q393" i="50" s="1"/>
  <c r="Q394" i="50" s="1"/>
  <c r="Q395" i="50" s="1"/>
  <c r="Q396" i="50" s="1"/>
  <c r="Q397" i="50" s="1"/>
  <c r="Q398" i="50" s="1"/>
  <c r="Q399" i="50" s="1"/>
  <c r="Q400" i="50" s="1"/>
  <c r="Q401" i="50" s="1"/>
  <c r="Q402" i="50" s="1"/>
  <c r="Q403" i="50" s="1"/>
  <c r="Q404" i="50" s="1"/>
  <c r="Q405" i="50" s="1"/>
  <c r="Q406" i="50" s="1"/>
  <c r="Q407" i="50" s="1"/>
  <c r="Q408" i="50" s="1"/>
  <c r="Q409" i="50" s="1"/>
  <c r="Q410" i="50" s="1"/>
  <c r="Q411" i="50" s="1"/>
  <c r="Q412" i="50" s="1"/>
  <c r="Q413" i="50" s="1"/>
  <c r="Q414" i="50" s="1"/>
  <c r="Q415" i="50" s="1"/>
  <c r="Q416" i="50" s="1"/>
  <c r="Q417" i="50" s="1"/>
  <c r="Q418" i="50" s="1"/>
  <c r="Q419" i="50" s="1"/>
  <c r="Q420" i="50" s="1"/>
  <c r="Q421" i="50" s="1"/>
  <c r="Q422" i="50" s="1"/>
  <c r="Q423" i="50" s="1"/>
  <c r="Q424" i="50" s="1"/>
  <c r="Q425" i="50" s="1"/>
  <c r="Q426" i="50" s="1"/>
  <c r="Q427" i="50" s="1"/>
  <c r="Q428" i="50" s="1"/>
  <c r="Q429" i="50" s="1"/>
  <c r="Q430" i="50" s="1"/>
  <c r="Q431" i="50" s="1"/>
  <c r="Q432" i="50" s="1"/>
  <c r="Q433" i="50" s="1"/>
  <c r="Q434" i="50" s="1"/>
  <c r="Q435" i="50" s="1"/>
  <c r="Q436" i="50" s="1"/>
  <c r="Q437" i="50" s="1"/>
  <c r="Q438" i="50" s="1"/>
  <c r="Q439" i="50" s="1"/>
  <c r="Q440" i="50" s="1"/>
  <c r="Q441" i="50" s="1"/>
  <c r="Q442" i="50" s="1"/>
  <c r="Q443" i="50" s="1"/>
  <c r="Q444" i="50" s="1"/>
  <c r="Q445" i="50" s="1"/>
  <c r="Q446" i="50" s="1"/>
  <c r="Q447" i="50" s="1"/>
  <c r="Q448" i="50" s="1"/>
  <c r="Q449" i="50" s="1"/>
  <c r="Q450" i="50" s="1"/>
  <c r="Q451" i="50" s="1"/>
  <c r="Q452" i="50" s="1"/>
  <c r="Q453" i="50" s="1"/>
  <c r="Q454" i="50" s="1"/>
  <c r="Q455" i="50" s="1"/>
  <c r="Q456" i="50" s="1"/>
  <c r="Q457" i="50" s="1"/>
  <c r="Q458" i="50" s="1"/>
  <c r="Q459" i="50" s="1"/>
  <c r="Q460" i="50" s="1"/>
  <c r="Q461" i="50" s="1"/>
  <c r="Q462" i="50" s="1"/>
  <c r="Q463" i="50" s="1"/>
  <c r="Q464" i="50" s="1"/>
  <c r="Q465" i="50" s="1"/>
  <c r="Q466" i="50" s="1"/>
  <c r="Q467" i="50" s="1"/>
  <c r="Q468" i="50" s="1"/>
  <c r="Q469" i="50" s="1"/>
  <c r="Q470" i="50" s="1"/>
  <c r="Q471" i="50" s="1"/>
  <c r="Q472" i="50" s="1"/>
  <c r="Q473" i="50" s="1"/>
  <c r="Q474" i="50" s="1"/>
  <c r="Q475" i="50" s="1"/>
  <c r="Q476" i="50" s="1"/>
  <c r="Q477" i="50" s="1"/>
  <c r="Q478" i="50" s="1"/>
  <c r="Q479" i="50" s="1"/>
  <c r="Q480" i="50" s="1"/>
  <c r="Q481" i="50" s="1"/>
  <c r="Q482" i="50" s="1"/>
  <c r="Q483" i="50" s="1"/>
  <c r="Q484" i="50" s="1"/>
  <c r="Q485" i="50" s="1"/>
  <c r="Q486" i="50" s="1"/>
  <c r="Q487" i="50" s="1"/>
  <c r="Q488" i="50" s="1"/>
  <c r="Q489" i="50" s="1"/>
  <c r="Q490" i="50" s="1"/>
  <c r="Q491" i="50" s="1"/>
  <c r="Q492" i="50" s="1"/>
  <c r="Q493" i="50" s="1"/>
  <c r="Q494" i="50" s="1"/>
  <c r="Q495" i="50" s="1"/>
  <c r="Q496" i="50" s="1"/>
  <c r="Q497" i="50" s="1"/>
  <c r="Q498" i="50" s="1"/>
  <c r="Q499" i="50" s="1"/>
  <c r="Q500" i="50" s="1"/>
  <c r="Q501" i="50" s="1"/>
  <c r="Q502" i="50" s="1"/>
  <c r="Q503" i="50" s="1"/>
  <c r="Q504" i="50" s="1"/>
  <c r="Q505" i="50" s="1"/>
  <c r="Q506" i="50" s="1"/>
  <c r="Q507" i="50" s="1"/>
  <c r="Q508" i="50" s="1"/>
  <c r="Q509" i="50" s="1"/>
  <c r="Q510" i="50" s="1"/>
  <c r="Q511" i="50" s="1"/>
  <c r="Q512" i="50" s="1"/>
  <c r="Q513" i="50" s="1"/>
  <c r="Q514" i="50" s="1"/>
  <c r="Q515" i="50" s="1"/>
  <c r="Q516" i="50" s="1"/>
  <c r="Q517" i="50" s="1"/>
  <c r="Q518" i="50" s="1"/>
  <c r="Q519" i="50" s="1"/>
  <c r="Q520" i="50" s="1"/>
  <c r="Q521" i="50" s="1"/>
  <c r="Q522" i="50" s="1"/>
  <c r="Q523" i="50" s="1"/>
  <c r="Q524" i="50" s="1"/>
  <c r="Q525" i="50" s="1"/>
  <c r="Q526" i="50" s="1"/>
  <c r="Q527" i="50" s="1"/>
  <c r="Q528" i="50" s="1"/>
  <c r="Q529" i="50" s="1"/>
  <c r="Q530" i="50" s="1"/>
  <c r="Q531" i="50" s="1"/>
  <c r="Q532" i="50" s="1"/>
  <c r="Q533" i="50" s="1"/>
  <c r="Q534" i="50" s="1"/>
  <c r="Q535" i="50" s="1"/>
  <c r="Q536" i="50" s="1"/>
  <c r="Q537" i="50" s="1"/>
  <c r="Q538" i="50" s="1"/>
  <c r="Q539" i="50" s="1"/>
  <c r="Q540" i="50" s="1"/>
  <c r="Q541" i="50" s="1"/>
  <c r="Q542" i="50" s="1"/>
  <c r="Q543" i="50" s="1"/>
  <c r="Q544" i="50" s="1"/>
  <c r="Q545" i="50" s="1"/>
  <c r="Q546" i="50" s="1"/>
  <c r="Q547" i="50" s="1"/>
  <c r="Q548" i="50" s="1"/>
  <c r="Q549" i="50" s="1"/>
  <c r="Q550" i="50" s="1"/>
  <c r="Q551" i="50" s="1"/>
  <c r="Q552" i="50" s="1"/>
  <c r="Q553" i="50" s="1"/>
  <c r="Q554" i="50" s="1"/>
  <c r="Q555" i="50" s="1"/>
  <c r="Q556" i="50" s="1"/>
  <c r="Q557" i="50" s="1"/>
  <c r="Q558" i="50" s="1"/>
  <c r="Q559" i="50" s="1"/>
  <c r="Q560" i="50" s="1"/>
  <c r="Q561" i="50" s="1"/>
  <c r="Q562" i="50" s="1"/>
  <c r="Q563" i="50" s="1"/>
  <c r="Q564" i="50" s="1"/>
  <c r="Q565" i="50" s="1"/>
  <c r="Q566" i="50" s="1"/>
  <c r="Q567" i="50" s="1"/>
  <c r="Q568" i="50" s="1"/>
  <c r="Q569" i="50" s="1"/>
  <c r="Q570" i="50" s="1"/>
  <c r="Q571" i="50" s="1"/>
  <c r="Q572" i="50" s="1"/>
  <c r="Q573" i="50" s="1"/>
  <c r="Q574" i="50" s="1"/>
  <c r="Q575" i="50" s="1"/>
  <c r="Q576" i="50" s="1"/>
  <c r="Q577" i="50" s="1"/>
  <c r="Q578" i="50" s="1"/>
  <c r="Q579" i="50" s="1"/>
  <c r="Q580" i="50" s="1"/>
  <c r="Q581" i="50" s="1"/>
  <c r="Q582" i="50" s="1"/>
  <c r="Q583" i="50" s="1"/>
  <c r="Q584" i="50" s="1"/>
  <c r="Q585" i="50" s="1"/>
  <c r="Q586" i="50" s="1"/>
  <c r="Q587" i="50" s="1"/>
  <c r="Q588" i="50" s="1"/>
  <c r="Q589" i="50" s="1"/>
  <c r="Q590" i="50" s="1"/>
  <c r="Q591" i="50" s="1"/>
  <c r="Q592" i="50" s="1"/>
  <c r="Q593" i="50" s="1"/>
  <c r="Q594" i="50" s="1"/>
  <c r="Q595" i="50" s="1"/>
  <c r="Q596" i="50" s="1"/>
  <c r="Q597" i="50" s="1"/>
  <c r="Q598" i="50" s="1"/>
  <c r="Q599" i="50" s="1"/>
  <c r="Q600" i="50" s="1"/>
  <c r="Q601" i="50" s="1"/>
  <c r="Q602" i="50" s="1"/>
  <c r="Q603" i="50" s="1"/>
  <c r="Q604" i="50" s="1"/>
  <c r="Q605" i="50" s="1"/>
  <c r="Q606" i="50" s="1"/>
  <c r="Q607" i="50" s="1"/>
  <c r="Q608" i="50" s="1"/>
  <c r="Q609" i="50" s="1"/>
  <c r="Q610" i="50" s="1"/>
  <c r="Q611" i="50" s="1"/>
  <c r="Q612" i="50" s="1"/>
  <c r="Q613" i="50" s="1"/>
  <c r="Q614" i="50" s="1"/>
  <c r="Q615" i="50" s="1"/>
  <c r="Q616" i="50" s="1"/>
  <c r="Q617" i="50" s="1"/>
  <c r="Q618" i="50" s="1"/>
  <c r="Q619" i="50" s="1"/>
  <c r="Q620" i="50" s="1"/>
  <c r="Q621" i="50" s="1"/>
  <c r="Q622" i="50" s="1"/>
  <c r="Q623" i="50" s="1"/>
  <c r="Q624" i="50" s="1"/>
  <c r="Q625" i="50" s="1"/>
  <c r="Q626" i="50" s="1"/>
  <c r="Q627" i="50" s="1"/>
  <c r="Q628" i="50" s="1"/>
  <c r="Q629" i="50" s="1"/>
  <c r="Q630" i="50" s="1"/>
  <c r="Q631" i="50" s="1"/>
  <c r="Q632" i="50" s="1"/>
  <c r="Q633" i="50" s="1"/>
  <c r="Q634" i="50" s="1"/>
  <c r="Q635" i="50" s="1"/>
  <c r="Q636" i="50" s="1"/>
  <c r="Q637" i="50" s="1"/>
  <c r="Q638" i="50" s="1"/>
  <c r="Q639" i="50" s="1"/>
  <c r="Q640" i="50" s="1"/>
  <c r="Q641" i="50" s="1"/>
  <c r="Q642" i="50" s="1"/>
  <c r="Q643" i="50" s="1"/>
  <c r="Q644" i="50" s="1"/>
  <c r="Q645" i="50" s="1"/>
  <c r="Q646" i="50" s="1"/>
  <c r="Q647" i="50" s="1"/>
  <c r="Q648" i="50" s="1"/>
  <c r="Q649" i="50" s="1"/>
  <c r="Q650" i="50" s="1"/>
  <c r="Q651" i="50" s="1"/>
  <c r="Q652" i="50" s="1"/>
  <c r="Q653" i="50" s="1"/>
  <c r="Q654" i="50" s="1"/>
  <c r="Q655" i="50" s="1"/>
  <c r="Q656" i="50" s="1"/>
  <c r="Q657" i="50" s="1"/>
  <c r="Q658" i="50" s="1"/>
  <c r="Q659" i="50" s="1"/>
  <c r="Q660" i="50" s="1"/>
  <c r="Q661" i="50" s="1"/>
  <c r="Q662" i="50" s="1"/>
  <c r="Q663" i="50" s="1"/>
  <c r="Q664" i="50" s="1"/>
  <c r="Q665" i="50" s="1"/>
  <c r="Q666" i="50" s="1"/>
  <c r="Q667" i="50" s="1"/>
  <c r="Q668" i="50" s="1"/>
  <c r="Q669" i="50" s="1"/>
  <c r="Q670" i="50" s="1"/>
  <c r="Q671" i="50" s="1"/>
  <c r="Q672" i="50" s="1"/>
  <c r="Q673" i="50" s="1"/>
  <c r="Q674" i="50" s="1"/>
  <c r="Q675" i="50" s="1"/>
  <c r="Q676" i="50" s="1"/>
  <c r="Q677" i="50" s="1"/>
  <c r="Q678" i="50" s="1"/>
  <c r="Q679" i="50" s="1"/>
  <c r="Q680" i="50" s="1"/>
  <c r="Q681" i="50" s="1"/>
  <c r="Q682" i="50" s="1"/>
  <c r="Q683" i="50" s="1"/>
  <c r="Q684" i="50" s="1"/>
  <c r="Q685" i="50" s="1"/>
  <c r="Q686" i="50" s="1"/>
  <c r="Q687" i="50" s="1"/>
  <c r="Q688" i="50" s="1"/>
  <c r="Q689" i="50" s="1"/>
  <c r="Q690" i="50" s="1"/>
  <c r="Q691" i="50" s="1"/>
  <c r="Q692" i="50" s="1"/>
  <c r="Q693" i="50" s="1"/>
  <c r="Q694" i="50" s="1"/>
  <c r="Q695" i="50" s="1"/>
  <c r="Q696" i="50" s="1"/>
  <c r="Q697" i="50" s="1"/>
  <c r="Q698" i="50" s="1"/>
  <c r="Q699" i="50" s="1"/>
  <c r="Q700" i="50" s="1"/>
  <c r="Q701" i="50" s="1"/>
  <c r="Q702" i="50" s="1"/>
  <c r="Q703" i="50" s="1"/>
  <c r="Q704" i="50" s="1"/>
  <c r="Q705" i="50" s="1"/>
  <c r="Q706" i="50" s="1"/>
  <c r="Q707" i="50" s="1"/>
  <c r="Q708" i="50" s="1"/>
  <c r="Q709" i="50" s="1"/>
  <c r="Q710" i="50" s="1"/>
  <c r="Q711" i="50" s="1"/>
  <c r="Q712" i="50" s="1"/>
  <c r="Q713" i="50" s="1"/>
  <c r="Q714" i="50" s="1"/>
  <c r="Q715" i="50" s="1"/>
  <c r="Q716" i="50" s="1"/>
  <c r="Q717" i="50" s="1"/>
  <c r="Q718" i="50" s="1"/>
  <c r="Q719" i="50" s="1"/>
  <c r="Q720" i="50" s="1"/>
  <c r="Q721" i="50" s="1"/>
  <c r="Q722" i="50" s="1"/>
  <c r="Q723" i="50" s="1"/>
  <c r="Q724" i="50" s="1"/>
  <c r="Q725" i="50" s="1"/>
  <c r="Q726" i="50" s="1"/>
  <c r="Q727" i="50" s="1"/>
  <c r="Q728" i="50" s="1"/>
  <c r="Q729" i="50" s="1"/>
  <c r="Q730" i="50" s="1"/>
  <c r="Q731" i="50" s="1"/>
  <c r="Q732" i="50" s="1"/>
  <c r="Q733" i="50" s="1"/>
  <c r="Q734" i="50" s="1"/>
  <c r="Q735" i="50" s="1"/>
  <c r="Q736" i="50" s="1"/>
  <c r="Q737" i="50" s="1"/>
  <c r="Q738" i="50" s="1"/>
  <c r="Q739" i="50" s="1"/>
  <c r="Q740" i="50" s="1"/>
  <c r="Q741" i="50" s="1"/>
  <c r="D247" i="50"/>
  <c r="G118" i="50"/>
  <c r="I103" i="50"/>
  <c r="I83" i="50"/>
  <c r="I76" i="50"/>
  <c r="G34" i="50"/>
  <c r="I33" i="50"/>
  <c r="G13" i="50"/>
  <c r="I12" i="50"/>
  <c r="J12" i="50" s="1"/>
  <c r="G20" i="50"/>
  <c r="I19" i="50"/>
  <c r="E243" i="50"/>
  <c r="H243" i="50" s="1"/>
  <c r="E503" i="50"/>
  <c r="D495" i="50"/>
  <c r="D496" i="50" s="1"/>
  <c r="E507" i="50"/>
  <c r="E486" i="50"/>
  <c r="H486" i="50" s="1"/>
  <c r="E487" i="50"/>
  <c r="H487" i="50" s="1"/>
  <c r="D508" i="50"/>
  <c r="D509" i="50" s="1"/>
  <c r="D510" i="50" s="1"/>
  <c r="D502" i="50"/>
  <c r="D503" i="50" s="1"/>
  <c r="D504" i="50" s="1"/>
  <c r="D521" i="50"/>
  <c r="D467" i="50"/>
  <c r="D468" i="50" s="1"/>
  <c r="D469" i="50" s="1"/>
  <c r="D470" i="50" s="1"/>
  <c r="D471" i="50" s="1"/>
  <c r="E472" i="50" s="1"/>
  <c r="D479" i="50"/>
  <c r="D248" i="50"/>
  <c r="E493" i="50"/>
  <c r="I493" i="50" s="1"/>
  <c r="D480" i="50"/>
  <c r="D481" i="50" s="1"/>
  <c r="D482" i="50" s="1"/>
  <c r="D483" i="50" s="1"/>
  <c r="E484" i="50" s="1"/>
  <c r="E501" i="50"/>
  <c r="H501" i="50" s="1"/>
  <c r="D236" i="50"/>
  <c r="D237" i="50" s="1"/>
  <c r="E513" i="50"/>
  <c r="H513" i="50" s="1"/>
  <c r="E250" i="50"/>
  <c r="I250" i="50" s="1"/>
  <c r="E235" i="50"/>
  <c r="H235" i="50" s="1"/>
  <c r="D241" i="50"/>
  <c r="D242" i="50" s="1"/>
  <c r="D243" i="50" s="1"/>
  <c r="D244" i="50" s="1"/>
  <c r="D245" i="50" s="1"/>
  <c r="D246" i="50" s="1"/>
  <c r="E247" i="50" s="1"/>
  <c r="D514" i="50"/>
  <c r="D515" i="50" s="1"/>
  <c r="D516" i="50" s="1"/>
  <c r="D517" i="50" s="1"/>
  <c r="D518" i="50" s="1"/>
  <c r="D519" i="50" s="1"/>
  <c r="E520" i="50" s="1"/>
  <c r="H615" i="50"/>
  <c r="H612" i="50"/>
  <c r="H606" i="50"/>
  <c r="E414" i="50"/>
  <c r="E369" i="50"/>
  <c r="E358" i="50"/>
  <c r="E273" i="50"/>
  <c r="I211" i="50"/>
  <c r="H211" i="50"/>
  <c r="I207" i="50"/>
  <c r="H207" i="50"/>
  <c r="H720" i="50"/>
  <c r="H619" i="50"/>
  <c r="I513" i="50"/>
  <c r="I494" i="50"/>
  <c r="H494" i="50"/>
  <c r="E413" i="50"/>
  <c r="E398" i="50"/>
  <c r="G399" i="50"/>
  <c r="E394" i="50"/>
  <c r="E374" i="50"/>
  <c r="E357" i="50"/>
  <c r="I474" i="50"/>
  <c r="H474" i="50"/>
  <c r="I488" i="50"/>
  <c r="H488" i="50"/>
  <c r="I453" i="50"/>
  <c r="H453" i="50"/>
  <c r="E350" i="50"/>
  <c r="I204" i="50"/>
  <c r="H204" i="50"/>
  <c r="I192" i="50"/>
  <c r="H192" i="50"/>
  <c r="I180" i="50"/>
  <c r="H180" i="50"/>
  <c r="I191" i="50"/>
  <c r="H191" i="50"/>
  <c r="I171" i="50"/>
  <c r="H171" i="50"/>
  <c r="H740" i="50"/>
  <c r="H685" i="50"/>
  <c r="D418" i="50"/>
  <c r="G419" i="50"/>
  <c r="E293" i="50"/>
  <c r="G294" i="50"/>
  <c r="E295" i="50" s="1"/>
  <c r="I184" i="50"/>
  <c r="H184" i="50"/>
  <c r="I227" i="50"/>
  <c r="H227" i="50"/>
  <c r="H649" i="50"/>
  <c r="E426" i="50"/>
  <c r="G427" i="50"/>
  <c r="D428" i="50" s="1"/>
  <c r="D429" i="50" s="1"/>
  <c r="D430" i="50" s="1"/>
  <c r="D431" i="50" s="1"/>
  <c r="E432" i="50" s="1"/>
  <c r="E422" i="50"/>
  <c r="D402" i="50"/>
  <c r="D382" i="50"/>
  <c r="D383" i="50" s="1"/>
  <c r="D384" i="50" s="1"/>
  <c r="D385" i="50" s="1"/>
  <c r="D386" i="50" s="1"/>
  <c r="D387" i="50" s="1"/>
  <c r="E388" i="50" s="1"/>
  <c r="E378" i="50"/>
  <c r="E366" i="50"/>
  <c r="I507" i="50"/>
  <c r="H507" i="50"/>
  <c r="E335" i="50"/>
  <c r="G336" i="50"/>
  <c r="I200" i="50"/>
  <c r="H200" i="50"/>
  <c r="I176" i="50"/>
  <c r="H176" i="50"/>
  <c r="E249" i="50"/>
  <c r="H693" i="50"/>
  <c r="H691" i="50"/>
  <c r="H646" i="50"/>
  <c r="H590" i="50"/>
  <c r="E438" i="50"/>
  <c r="E385" i="50"/>
  <c r="E362" i="50"/>
  <c r="G363" i="50"/>
  <c r="I501" i="50"/>
  <c r="I446" i="50"/>
  <c r="H446" i="50"/>
  <c r="I232" i="50"/>
  <c r="H232" i="50"/>
  <c r="I162" i="50"/>
  <c r="H162" i="50"/>
  <c r="E505" i="50"/>
  <c r="N13" i="50"/>
  <c r="O14" i="50"/>
  <c r="H728" i="50"/>
  <c r="H705" i="50"/>
  <c r="H644" i="50"/>
  <c r="H636" i="50"/>
  <c r="H600" i="50"/>
  <c r="E430" i="50"/>
  <c r="E410" i="50"/>
  <c r="E390" i="50"/>
  <c r="G391" i="50"/>
  <c r="E386" i="50"/>
  <c r="E377" i="50"/>
  <c r="G370" i="50"/>
  <c r="D354" i="50"/>
  <c r="D355" i="50" s="1"/>
  <c r="D356" i="50" s="1"/>
  <c r="D357" i="50" s="1"/>
  <c r="D358" i="50" s="1"/>
  <c r="E359" i="50" s="1"/>
  <c r="H593" i="50"/>
  <c r="I486" i="50"/>
  <c r="I456" i="50"/>
  <c r="H456" i="50"/>
  <c r="I220" i="50"/>
  <c r="H220" i="50"/>
  <c r="I190" i="50"/>
  <c r="H190" i="50"/>
  <c r="I218" i="50"/>
  <c r="H218" i="50"/>
  <c r="I246" i="50"/>
  <c r="H246" i="50"/>
  <c r="I179" i="50"/>
  <c r="H179" i="50"/>
  <c r="I235" i="50"/>
  <c r="H739" i="50"/>
  <c r="H727" i="50"/>
  <c r="H704" i="50"/>
  <c r="H735" i="50"/>
  <c r="H717" i="50"/>
  <c r="H709" i="50"/>
  <c r="H696" i="50"/>
  <c r="H706" i="50"/>
  <c r="H658" i="50"/>
  <c r="H677" i="50"/>
  <c r="H627" i="50"/>
  <c r="H599" i="50"/>
  <c r="H623" i="50"/>
  <c r="I521" i="50"/>
  <c r="H521" i="50"/>
  <c r="I485" i="50"/>
  <c r="H485" i="50"/>
  <c r="I479" i="50"/>
  <c r="H479" i="50"/>
  <c r="I473" i="50"/>
  <c r="H473" i="50"/>
  <c r="I467" i="50"/>
  <c r="H467" i="50"/>
  <c r="D437" i="50"/>
  <c r="D438" i="50" s="1"/>
  <c r="D439" i="50" s="1"/>
  <c r="D440" i="50" s="1"/>
  <c r="D441" i="50" s="1"/>
  <c r="E442" i="50" s="1"/>
  <c r="G433" i="50"/>
  <c r="E429" i="50"/>
  <c r="E425" i="50"/>
  <c r="D417" i="50"/>
  <c r="E418" i="50" s="1"/>
  <c r="D409" i="50"/>
  <c r="D410" i="50" s="1"/>
  <c r="D411" i="50" s="1"/>
  <c r="D412" i="50" s="1"/>
  <c r="D413" i="50" s="1"/>
  <c r="D414" i="50" s="1"/>
  <c r="D415" i="50" s="1"/>
  <c r="D416" i="50" s="1"/>
  <c r="E417" i="50" s="1"/>
  <c r="G405" i="50"/>
  <c r="D401" i="50"/>
  <c r="E402" i="50" s="1"/>
  <c r="D397" i="50"/>
  <c r="D398" i="50" s="1"/>
  <c r="E389" i="50"/>
  <c r="E381" i="50"/>
  <c r="D361" i="50"/>
  <c r="D362" i="50" s="1"/>
  <c r="E353" i="50"/>
  <c r="I509" i="50"/>
  <c r="H509" i="50"/>
  <c r="I518" i="50"/>
  <c r="H518" i="50"/>
  <c r="I515" i="50"/>
  <c r="H515" i="50"/>
  <c r="I508" i="50"/>
  <c r="H508" i="50"/>
  <c r="I502" i="50"/>
  <c r="H502" i="50"/>
  <c r="I519" i="50"/>
  <c r="H519" i="50"/>
  <c r="E461" i="50"/>
  <c r="G462" i="50"/>
  <c r="D461" i="50"/>
  <c r="I452" i="50"/>
  <c r="H452" i="50"/>
  <c r="E454" i="50"/>
  <c r="D454" i="50"/>
  <c r="D455" i="50" s="1"/>
  <c r="D456" i="50" s="1"/>
  <c r="D457" i="50" s="1"/>
  <c r="D458" i="50" s="1"/>
  <c r="E459" i="50" s="1"/>
  <c r="E511" i="50"/>
  <c r="D511" i="50"/>
  <c r="E512" i="50" s="1"/>
  <c r="E489" i="50"/>
  <c r="D489" i="50"/>
  <c r="G490" i="50"/>
  <c r="D331" i="50"/>
  <c r="E319" i="50"/>
  <c r="E315" i="50"/>
  <c r="E303" i="50"/>
  <c r="D291" i="50"/>
  <c r="D292" i="50" s="1"/>
  <c r="D293" i="50" s="1"/>
  <c r="E287" i="50"/>
  <c r="E342" i="50"/>
  <c r="E286" i="50"/>
  <c r="E271" i="50"/>
  <c r="D269" i="50"/>
  <c r="D270" i="50" s="1"/>
  <c r="D271" i="50" s="1"/>
  <c r="D272" i="50" s="1"/>
  <c r="D273" i="50" s="1"/>
  <c r="D274" i="50" s="1"/>
  <c r="E275" i="50" s="1"/>
  <c r="E267" i="50"/>
  <c r="D345" i="50"/>
  <c r="D346" i="50" s="1"/>
  <c r="D347" i="50" s="1"/>
  <c r="E348" i="50" s="1"/>
  <c r="D339" i="50"/>
  <c r="E340" i="50" s="1"/>
  <c r="D327" i="50"/>
  <c r="D328" i="50" s="1"/>
  <c r="D311" i="50"/>
  <c r="E312" i="50" s="1"/>
  <c r="D299" i="50"/>
  <c r="D300" i="50" s="1"/>
  <c r="E283" i="50"/>
  <c r="E279" i="50"/>
  <c r="H224" i="50"/>
  <c r="I216" i="50"/>
  <c r="H216" i="50"/>
  <c r="I208" i="50"/>
  <c r="H208" i="50"/>
  <c r="I168" i="50"/>
  <c r="H168" i="50"/>
  <c r="E276" i="50"/>
  <c r="D261" i="50"/>
  <c r="E262" i="50" s="1"/>
  <c r="I215" i="50"/>
  <c r="H215" i="50"/>
  <c r="I186" i="50"/>
  <c r="H186" i="50"/>
  <c r="H159" i="50"/>
  <c r="I159" i="50"/>
  <c r="I158" i="50"/>
  <c r="H158" i="50"/>
  <c r="L13" i="50"/>
  <c r="K14" i="50"/>
  <c r="D262" i="50"/>
  <c r="E263" i="50" s="1"/>
  <c r="E237" i="50"/>
  <c r="G238" i="50"/>
  <c r="G223" i="50"/>
  <c r="G224" i="50" s="1"/>
  <c r="I224" i="50" s="1"/>
  <c r="I222" i="50"/>
  <c r="H222" i="50"/>
  <c r="G195" i="50"/>
  <c r="G196" i="50" s="1"/>
  <c r="I194" i="50"/>
  <c r="H194" i="50"/>
  <c r="I174" i="50"/>
  <c r="H174" i="50"/>
  <c r="G119" i="50"/>
  <c r="I119" i="50" s="1"/>
  <c r="I118" i="50"/>
  <c r="D263" i="50"/>
  <c r="H161" i="50"/>
  <c r="I161" i="50"/>
  <c r="E264" i="50"/>
  <c r="D264" i="50"/>
  <c r="D265" i="50" s="1"/>
  <c r="D266" i="50" s="1"/>
  <c r="D267" i="50" s="1"/>
  <c r="D268" i="50" s="1"/>
  <c r="E269" i="50" s="1"/>
  <c r="I234" i="50"/>
  <c r="H234" i="50"/>
  <c r="E497" i="50"/>
  <c r="D497" i="50"/>
  <c r="G498" i="50"/>
  <c r="E475" i="50"/>
  <c r="D475" i="50"/>
  <c r="G476" i="50"/>
  <c r="I470" i="50"/>
  <c r="H470" i="50"/>
  <c r="D318" i="50"/>
  <c r="D319" i="50" s="1"/>
  <c r="D320" i="50" s="1"/>
  <c r="E290" i="50"/>
  <c r="E258" i="50"/>
  <c r="D348" i="50"/>
  <c r="D349" i="50" s="1"/>
  <c r="D350" i="50" s="1"/>
  <c r="D351" i="50" s="1"/>
  <c r="D352" i="50" s="1"/>
  <c r="D353" i="50" s="1"/>
  <c r="E354" i="50" s="1"/>
  <c r="E328" i="50"/>
  <c r="D338" i="50"/>
  <c r="E339" i="50" s="1"/>
  <c r="E310" i="50"/>
  <c r="E282" i="50"/>
  <c r="H197" i="50"/>
  <c r="I197" i="50"/>
  <c r="I241" i="50"/>
  <c r="H241" i="50"/>
  <c r="I230" i="50"/>
  <c r="H230" i="50"/>
  <c r="I202" i="50"/>
  <c r="H202" i="50"/>
  <c r="H195" i="50"/>
  <c r="I175" i="50"/>
  <c r="H175" i="50"/>
  <c r="I166" i="50"/>
  <c r="H166" i="50"/>
  <c r="I125" i="50"/>
  <c r="G126" i="50"/>
  <c r="I126" i="50" s="1"/>
  <c r="I164" i="50"/>
  <c r="H164" i="50"/>
  <c r="H157" i="50"/>
  <c r="I157" i="50"/>
  <c r="G64" i="50"/>
  <c r="I64" i="50" s="1"/>
  <c r="I63" i="50"/>
  <c r="H724" i="50"/>
  <c r="H737" i="50"/>
  <c r="H721" i="50"/>
  <c r="H716" i="50"/>
  <c r="H692" i="50"/>
  <c r="H688" i="50"/>
  <c r="H699" i="50"/>
  <c r="H657" i="50"/>
  <c r="H660" i="50"/>
  <c r="H639" i="50"/>
  <c r="H616" i="50"/>
  <c r="H620" i="50"/>
  <c r="H608" i="50"/>
  <c r="H598" i="50"/>
  <c r="I516" i="50"/>
  <c r="H516" i="50"/>
  <c r="E440" i="50"/>
  <c r="D436" i="50"/>
  <c r="E437" i="50" s="1"/>
  <c r="D432" i="50"/>
  <c r="D424" i="50"/>
  <c r="D425" i="50" s="1"/>
  <c r="D426" i="50" s="1"/>
  <c r="E416" i="50"/>
  <c r="E412" i="50"/>
  <c r="E408" i="50"/>
  <c r="D404" i="50"/>
  <c r="E400" i="50"/>
  <c r="D396" i="50"/>
  <c r="E397" i="50" s="1"/>
  <c r="D388" i="50"/>
  <c r="D389" i="50" s="1"/>
  <c r="D390" i="50" s="1"/>
  <c r="E384" i="50"/>
  <c r="D380" i="50"/>
  <c r="D381" i="50" s="1"/>
  <c r="E382" i="50" s="1"/>
  <c r="E376" i="50"/>
  <c r="D368" i="50"/>
  <c r="D369" i="50" s="1"/>
  <c r="E360" i="50"/>
  <c r="E356" i="50"/>
  <c r="E352" i="50"/>
  <c r="I495" i="50"/>
  <c r="H495" i="50"/>
  <c r="I460" i="50"/>
  <c r="H460" i="50"/>
  <c r="E448" i="50"/>
  <c r="I496" i="50"/>
  <c r="H496" i="50"/>
  <c r="I450" i="50"/>
  <c r="H450" i="50"/>
  <c r="I514" i="50"/>
  <c r="H514" i="50"/>
  <c r="E455" i="50"/>
  <c r="E343" i="50"/>
  <c r="D332" i="50"/>
  <c r="E333" i="50" s="1"/>
  <c r="E332" i="50"/>
  <c r="E320" i="50"/>
  <c r="E316" i="50"/>
  <c r="E304" i="50"/>
  <c r="E292" i="50"/>
  <c r="D288" i="50"/>
  <c r="E289" i="50" s="1"/>
  <c r="E300" i="50"/>
  <c r="E257" i="50"/>
  <c r="I480" i="50"/>
  <c r="H480" i="50"/>
  <c r="D340" i="50"/>
  <c r="E324" i="50"/>
  <c r="D312" i="50"/>
  <c r="D313" i="50" s="1"/>
  <c r="D314" i="50" s="1"/>
  <c r="D315" i="50" s="1"/>
  <c r="D316" i="50" s="1"/>
  <c r="D317" i="50" s="1"/>
  <c r="E318" i="50" s="1"/>
  <c r="E296" i="50"/>
  <c r="E284" i="50"/>
  <c r="E280" i="50"/>
  <c r="H225" i="50"/>
  <c r="I225" i="50"/>
  <c r="H169" i="50"/>
  <c r="I169" i="50"/>
  <c r="I214" i="50"/>
  <c r="H214" i="50"/>
  <c r="E245" i="50"/>
  <c r="E274" i="50"/>
  <c r="G210" i="50"/>
  <c r="I210" i="50" s="1"/>
  <c r="H210" i="50"/>
  <c r="I183" i="50"/>
  <c r="H183" i="50"/>
  <c r="H165" i="50"/>
  <c r="I165" i="50"/>
  <c r="I156" i="50"/>
  <c r="H156" i="50"/>
  <c r="D275" i="50"/>
  <c r="D276" i="50" s="1"/>
  <c r="D277" i="50" s="1"/>
  <c r="E278" i="50" s="1"/>
  <c r="I248" i="50"/>
  <c r="H248" i="50"/>
  <c r="I242" i="50"/>
  <c r="H242" i="50"/>
  <c r="I226" i="50"/>
  <c r="H226" i="50"/>
  <c r="I219" i="50"/>
  <c r="H219" i="50"/>
  <c r="I206" i="50"/>
  <c r="H206" i="50"/>
  <c r="I199" i="50"/>
  <c r="H199" i="50"/>
  <c r="I170" i="50"/>
  <c r="H170" i="50"/>
  <c r="G105" i="50"/>
  <c r="I104" i="50"/>
  <c r="I458" i="50"/>
  <c r="H458" i="50"/>
  <c r="D442" i="50"/>
  <c r="D443" i="50" s="1"/>
  <c r="E444" i="50" s="1"/>
  <c r="E441" i="50"/>
  <c r="I468" i="50"/>
  <c r="H468" i="50"/>
  <c r="I482" i="50"/>
  <c r="H482" i="50"/>
  <c r="E349" i="50"/>
  <c r="E334" i="50"/>
  <c r="D306" i="50"/>
  <c r="E272" i="50"/>
  <c r="E256" i="50"/>
  <c r="D256" i="50"/>
  <c r="D257" i="50" s="1"/>
  <c r="D258" i="50" s="1"/>
  <c r="E326" i="50"/>
  <c r="D298" i="50"/>
  <c r="E299" i="50" s="1"/>
  <c r="H213" i="50"/>
  <c r="I213" i="50"/>
  <c r="H173" i="50"/>
  <c r="I173" i="50"/>
  <c r="I187" i="50"/>
  <c r="H187" i="50"/>
  <c r="I223" i="50"/>
  <c r="H223" i="50"/>
  <c r="G167" i="50"/>
  <c r="G168" i="50" s="1"/>
  <c r="I178" i="50"/>
  <c r="H178" i="50"/>
  <c r="G259" i="50"/>
  <c r="E260" i="50"/>
  <c r="I236" i="50"/>
  <c r="H236" i="50"/>
  <c r="N12" i="50"/>
  <c r="H736" i="50"/>
  <c r="H714" i="50"/>
  <c r="H713" i="50"/>
  <c r="H665" i="50"/>
  <c r="H700" i="50"/>
  <c r="H686" i="50"/>
  <c r="H670" i="50"/>
  <c r="H650" i="50"/>
  <c r="H678" i="50"/>
  <c r="H643" i="50"/>
  <c r="H628" i="50"/>
  <c r="H607" i="50"/>
  <c r="I517" i="50"/>
  <c r="H517" i="50"/>
  <c r="D523" i="50"/>
  <c r="G524" i="50"/>
  <c r="I487" i="50"/>
  <c r="I481" i="50"/>
  <c r="H481" i="50"/>
  <c r="I471" i="50"/>
  <c r="H471" i="50"/>
  <c r="E439" i="50"/>
  <c r="E431" i="50"/>
  <c r="D423" i="50"/>
  <c r="E424" i="50" s="1"/>
  <c r="E415" i="50"/>
  <c r="E411" i="50"/>
  <c r="D403" i="50"/>
  <c r="E404" i="50" s="1"/>
  <c r="E403" i="50"/>
  <c r="E395" i="50"/>
  <c r="E387" i="50"/>
  <c r="E383" i="50"/>
  <c r="E379" i="50"/>
  <c r="E375" i="50"/>
  <c r="E367" i="50"/>
  <c r="D359" i="50"/>
  <c r="D360" i="50" s="1"/>
  <c r="E361" i="50" s="1"/>
  <c r="E355" i="50"/>
  <c r="E351" i="50"/>
  <c r="H594" i="50"/>
  <c r="I503" i="50"/>
  <c r="H503" i="50"/>
  <c r="I504" i="50"/>
  <c r="H504" i="50"/>
  <c r="I510" i="50"/>
  <c r="H510" i="50"/>
  <c r="E469" i="50"/>
  <c r="I466" i="50"/>
  <c r="H466" i="50"/>
  <c r="E447" i="50"/>
  <c r="D447" i="50"/>
  <c r="D448" i="50" s="1"/>
  <c r="D449" i="50" s="1"/>
  <c r="D450" i="50" s="1"/>
  <c r="E451" i="50" s="1"/>
  <c r="E449" i="50"/>
  <c r="E483" i="50"/>
  <c r="E347" i="50"/>
  <c r="D333" i="50"/>
  <c r="D334" i="50" s="1"/>
  <c r="D335" i="50" s="1"/>
  <c r="G329" i="50"/>
  <c r="E317" i="50"/>
  <c r="D305" i="50"/>
  <c r="E306" i="50" s="1"/>
  <c r="G301" i="50"/>
  <c r="D302" i="50" s="1"/>
  <c r="D303" i="50" s="1"/>
  <c r="D304" i="50" s="1"/>
  <c r="E305" i="50" s="1"/>
  <c r="D289" i="50"/>
  <c r="D290" i="50" s="1"/>
  <c r="E291" i="50" s="1"/>
  <c r="I443" i="50"/>
  <c r="H443" i="50"/>
  <c r="D344" i="50"/>
  <c r="E345" i="50" s="1"/>
  <c r="E314" i="50"/>
  <c r="E270" i="50"/>
  <c r="E268" i="50"/>
  <c r="E266" i="50"/>
  <c r="D341" i="50"/>
  <c r="D342" i="50" s="1"/>
  <c r="D343" i="50" s="1"/>
  <c r="E344" i="50" s="1"/>
  <c r="E341" i="50"/>
  <c r="E337" i="50"/>
  <c r="E325" i="50"/>
  <c r="E313" i="50"/>
  <c r="E297" i="50"/>
  <c r="E285" i="50"/>
  <c r="E281" i="50"/>
  <c r="E265" i="50"/>
  <c r="I228" i="50"/>
  <c r="H228" i="50"/>
  <c r="I212" i="50"/>
  <c r="H212" i="50"/>
  <c r="I196" i="50"/>
  <c r="H196" i="50"/>
  <c r="I188" i="50"/>
  <c r="H188" i="50"/>
  <c r="I172" i="50"/>
  <c r="H172" i="50"/>
  <c r="E346" i="50"/>
  <c r="H163" i="50"/>
  <c r="I163" i="50"/>
  <c r="G307" i="50"/>
  <c r="E277" i="50"/>
  <c r="E251" i="50"/>
  <c r="D251" i="50"/>
  <c r="G252" i="50"/>
  <c r="I231" i="50"/>
  <c r="H231" i="50"/>
  <c r="I203" i="50"/>
  <c r="H203" i="50"/>
  <c r="I167" i="50"/>
  <c r="H167" i="50"/>
  <c r="I139" i="50"/>
  <c r="G140" i="50"/>
  <c r="I140" i="50" s="1"/>
  <c r="G321" i="50"/>
  <c r="D278" i="50"/>
  <c r="D279" i="50" s="1"/>
  <c r="D280" i="50" s="1"/>
  <c r="D281" i="50" s="1"/>
  <c r="D282" i="50" s="1"/>
  <c r="D283" i="50" s="1"/>
  <c r="D284" i="50" s="1"/>
  <c r="D285" i="50" s="1"/>
  <c r="D286" i="50" s="1"/>
  <c r="D287" i="50" s="1"/>
  <c r="E288" i="50" s="1"/>
  <c r="G182" i="50"/>
  <c r="I182" i="50" s="1"/>
  <c r="H182" i="50"/>
  <c r="I160" i="50"/>
  <c r="H160" i="50"/>
  <c r="I244" i="50"/>
  <c r="H244" i="50"/>
  <c r="I198" i="50"/>
  <c r="H198" i="50"/>
  <c r="G154" i="50"/>
  <c r="I153" i="50"/>
  <c r="G133" i="50"/>
  <c r="I132" i="50"/>
  <c r="H493" i="50" l="1"/>
  <c r="I243" i="50"/>
  <c r="I195" i="50"/>
  <c r="H506" i="50"/>
  <c r="G21" i="50"/>
  <c r="I21" i="50" s="1"/>
  <c r="I20" i="50"/>
  <c r="G35" i="50"/>
  <c r="I35" i="50" s="1"/>
  <c r="I34" i="50"/>
  <c r="D522" i="50"/>
  <c r="E523" i="50" s="1"/>
  <c r="E522" i="50"/>
  <c r="G14" i="50"/>
  <c r="I14" i="50" s="1"/>
  <c r="I13" i="50"/>
  <c r="J13" i="50" s="1"/>
  <c r="H250" i="50"/>
  <c r="I520" i="50"/>
  <c r="H520" i="50"/>
  <c r="I288" i="50"/>
  <c r="H288" i="50"/>
  <c r="H388" i="50"/>
  <c r="I388" i="50"/>
  <c r="I299" i="50"/>
  <c r="H299" i="50"/>
  <c r="H397" i="50"/>
  <c r="I397" i="50"/>
  <c r="H345" i="50"/>
  <c r="I345" i="50"/>
  <c r="I472" i="50"/>
  <c r="H472" i="50"/>
  <c r="H361" i="50"/>
  <c r="I361" i="50"/>
  <c r="I269" i="50"/>
  <c r="H269" i="50"/>
  <c r="H312" i="50"/>
  <c r="I312" i="50"/>
  <c r="H348" i="50"/>
  <c r="I348" i="50"/>
  <c r="I305" i="50"/>
  <c r="H305" i="50"/>
  <c r="H417" i="50"/>
  <c r="I417" i="50"/>
  <c r="H318" i="50"/>
  <c r="I318" i="50"/>
  <c r="H344" i="50"/>
  <c r="I344" i="50"/>
  <c r="I306" i="50"/>
  <c r="H306" i="50"/>
  <c r="I451" i="50"/>
  <c r="H451" i="50"/>
  <c r="I442" i="50"/>
  <c r="H442" i="50"/>
  <c r="I275" i="50"/>
  <c r="H275" i="50"/>
  <c r="H354" i="50"/>
  <c r="I354" i="50"/>
  <c r="I291" i="50"/>
  <c r="H291" i="50"/>
  <c r="H359" i="50"/>
  <c r="I359" i="50"/>
  <c r="I278" i="50"/>
  <c r="H278" i="50"/>
  <c r="H437" i="50"/>
  <c r="I437" i="50"/>
  <c r="H432" i="50"/>
  <c r="I432" i="50"/>
  <c r="I133" i="50"/>
  <c r="G134" i="50"/>
  <c r="I134" i="50" s="1"/>
  <c r="E307" i="50"/>
  <c r="D307" i="50"/>
  <c r="G308" i="50"/>
  <c r="I265" i="50"/>
  <c r="H265" i="50"/>
  <c r="H313" i="50"/>
  <c r="I313" i="50"/>
  <c r="H325" i="50"/>
  <c r="I325" i="50"/>
  <c r="I266" i="50"/>
  <c r="H266" i="50"/>
  <c r="I270" i="50"/>
  <c r="H270" i="50"/>
  <c r="H333" i="50"/>
  <c r="I333" i="50"/>
  <c r="I469" i="50"/>
  <c r="H469" i="50"/>
  <c r="E524" i="50"/>
  <c r="D524" i="50"/>
  <c r="G525" i="50"/>
  <c r="H326" i="50"/>
  <c r="I326" i="50"/>
  <c r="I256" i="50"/>
  <c r="H256" i="50"/>
  <c r="H349" i="50"/>
  <c r="I349" i="50"/>
  <c r="I441" i="50"/>
  <c r="H441" i="50"/>
  <c r="G106" i="50"/>
  <c r="I106" i="50" s="1"/>
  <c r="I105" i="50"/>
  <c r="I274" i="50"/>
  <c r="H274" i="50"/>
  <c r="I296" i="50"/>
  <c r="H296" i="50"/>
  <c r="I257" i="50"/>
  <c r="H257" i="50"/>
  <c r="H343" i="50"/>
  <c r="I343" i="50"/>
  <c r="H310" i="50"/>
  <c r="I310" i="50"/>
  <c r="I497" i="50"/>
  <c r="H497" i="50"/>
  <c r="E238" i="50"/>
  <c r="D238" i="50"/>
  <c r="D239" i="50" s="1"/>
  <c r="E240" i="50" s="1"/>
  <c r="E239" i="50"/>
  <c r="I262" i="50"/>
  <c r="H262" i="50"/>
  <c r="L14" i="50"/>
  <c r="K15" i="50"/>
  <c r="I283" i="50"/>
  <c r="H283" i="50"/>
  <c r="H319" i="50"/>
  <c r="I319" i="50"/>
  <c r="I489" i="50"/>
  <c r="H489" i="50"/>
  <c r="H389" i="50"/>
  <c r="I389" i="50"/>
  <c r="D405" i="50"/>
  <c r="E405" i="50"/>
  <c r="G406" i="50"/>
  <c r="D370" i="50"/>
  <c r="E370" i="50"/>
  <c r="G371" i="50"/>
  <c r="H386" i="50"/>
  <c r="I386" i="50"/>
  <c r="H390" i="50"/>
  <c r="I390" i="50"/>
  <c r="D363" i="50"/>
  <c r="E363" i="50"/>
  <c r="G364" i="50"/>
  <c r="H385" i="50"/>
  <c r="I385" i="50"/>
  <c r="H438" i="50"/>
  <c r="I438" i="50"/>
  <c r="I249" i="50"/>
  <c r="H249" i="50"/>
  <c r="H366" i="50"/>
  <c r="I366" i="50"/>
  <c r="H426" i="50"/>
  <c r="I426" i="50"/>
  <c r="I293" i="50"/>
  <c r="H293" i="50"/>
  <c r="H394" i="50"/>
  <c r="I394" i="50"/>
  <c r="I273" i="50"/>
  <c r="H273" i="50"/>
  <c r="H369" i="50"/>
  <c r="I369" i="50"/>
  <c r="H414" i="50"/>
  <c r="I414" i="50"/>
  <c r="I251" i="50"/>
  <c r="H251" i="50"/>
  <c r="H317" i="50"/>
  <c r="I317" i="50"/>
  <c r="D329" i="50"/>
  <c r="E330" i="50" s="1"/>
  <c r="E329" i="50"/>
  <c r="I449" i="50"/>
  <c r="H449" i="50"/>
  <c r="H351" i="50"/>
  <c r="I351" i="50"/>
  <c r="H375" i="50"/>
  <c r="I375" i="50"/>
  <c r="H383" i="50"/>
  <c r="I383" i="50"/>
  <c r="H395" i="50"/>
  <c r="I395" i="50"/>
  <c r="H415" i="50"/>
  <c r="I415" i="50"/>
  <c r="H431" i="50"/>
  <c r="I431" i="50"/>
  <c r="H439" i="50"/>
  <c r="I439" i="50"/>
  <c r="I260" i="50"/>
  <c r="H260" i="50"/>
  <c r="E259" i="50"/>
  <c r="D259" i="50"/>
  <c r="D260" i="50" s="1"/>
  <c r="E261" i="50" s="1"/>
  <c r="I444" i="50"/>
  <c r="H444" i="50"/>
  <c r="I247" i="50"/>
  <c r="H247" i="50"/>
  <c r="I284" i="50"/>
  <c r="H284" i="50"/>
  <c r="I304" i="50"/>
  <c r="H304" i="50"/>
  <c r="H332" i="50"/>
  <c r="I332" i="50"/>
  <c r="I455" i="50"/>
  <c r="H455" i="50"/>
  <c r="H356" i="50"/>
  <c r="I356" i="50"/>
  <c r="H400" i="50"/>
  <c r="I400" i="50"/>
  <c r="H408" i="50"/>
  <c r="I408" i="50"/>
  <c r="H416" i="50"/>
  <c r="I416" i="50"/>
  <c r="I258" i="50"/>
  <c r="H258" i="50"/>
  <c r="I290" i="50"/>
  <c r="H290" i="50"/>
  <c r="I475" i="50"/>
  <c r="H475" i="50"/>
  <c r="I263" i="50"/>
  <c r="H263" i="50"/>
  <c r="I279" i="50"/>
  <c r="H279" i="50"/>
  <c r="H339" i="50"/>
  <c r="I339" i="50"/>
  <c r="I286" i="50"/>
  <c r="H286" i="50"/>
  <c r="I287" i="50"/>
  <c r="H287" i="50"/>
  <c r="H315" i="50"/>
  <c r="I315" i="50"/>
  <c r="I512" i="50"/>
  <c r="H512" i="50"/>
  <c r="I454" i="50"/>
  <c r="H454" i="50"/>
  <c r="H429" i="50"/>
  <c r="I429" i="50"/>
  <c r="H377" i="50"/>
  <c r="I377" i="50"/>
  <c r="I484" i="50"/>
  <c r="H484" i="50"/>
  <c r="H382" i="50"/>
  <c r="I382" i="50"/>
  <c r="H402" i="50"/>
  <c r="I402" i="50"/>
  <c r="H422" i="50"/>
  <c r="I422" i="50"/>
  <c r="D419" i="50"/>
  <c r="E419" i="50"/>
  <c r="G420" i="50"/>
  <c r="I154" i="50"/>
  <c r="G155" i="50"/>
  <c r="I155" i="50" s="1"/>
  <c r="H346" i="50"/>
  <c r="I346" i="50"/>
  <c r="I281" i="50"/>
  <c r="H281" i="50"/>
  <c r="I285" i="50"/>
  <c r="H285" i="50"/>
  <c r="I297" i="50"/>
  <c r="H297" i="50"/>
  <c r="I268" i="50"/>
  <c r="H268" i="50"/>
  <c r="H314" i="50"/>
  <c r="I314" i="50"/>
  <c r="E301" i="50"/>
  <c r="D301" i="50"/>
  <c r="E302" i="50" s="1"/>
  <c r="H347" i="50"/>
  <c r="I347" i="50"/>
  <c r="I523" i="50"/>
  <c r="H523" i="50"/>
  <c r="I272" i="50"/>
  <c r="H272" i="50"/>
  <c r="H334" i="50"/>
  <c r="I334" i="50"/>
  <c r="I245" i="50"/>
  <c r="H245" i="50"/>
  <c r="I280" i="50"/>
  <c r="H280" i="50"/>
  <c r="H324" i="50"/>
  <c r="I324" i="50"/>
  <c r="H340" i="50"/>
  <c r="I340" i="50"/>
  <c r="I300" i="50"/>
  <c r="H300" i="50"/>
  <c r="I292" i="50"/>
  <c r="H292" i="50"/>
  <c r="H320" i="50"/>
  <c r="I320" i="50"/>
  <c r="I448" i="50"/>
  <c r="H448" i="50"/>
  <c r="I282" i="50"/>
  <c r="H282" i="50"/>
  <c r="E498" i="50"/>
  <c r="D498" i="50"/>
  <c r="D499" i="50" s="1"/>
  <c r="E500" i="50" s="1"/>
  <c r="E499" i="50"/>
  <c r="I264" i="50"/>
  <c r="H264" i="50"/>
  <c r="I237" i="50"/>
  <c r="H237" i="50"/>
  <c r="E490" i="50"/>
  <c r="D490" i="50"/>
  <c r="D491" i="50" s="1"/>
  <c r="E492" i="50" s="1"/>
  <c r="E491" i="50"/>
  <c r="I511" i="50"/>
  <c r="H511" i="50"/>
  <c r="E462" i="50"/>
  <c r="G463" i="50"/>
  <c r="D462" i="50"/>
  <c r="H353" i="50"/>
  <c r="I353" i="50"/>
  <c r="H381" i="50"/>
  <c r="I381" i="50"/>
  <c r="H430" i="50"/>
  <c r="I430" i="50"/>
  <c r="I505" i="50"/>
  <c r="H505" i="50"/>
  <c r="H362" i="50"/>
  <c r="I362" i="50"/>
  <c r="D336" i="50"/>
  <c r="D337" i="50" s="1"/>
  <c r="E338" i="50" s="1"/>
  <c r="E336" i="50"/>
  <c r="H378" i="50"/>
  <c r="I378" i="50"/>
  <c r="E294" i="50"/>
  <c r="D294" i="50"/>
  <c r="D295" i="50" s="1"/>
  <c r="D296" i="50" s="1"/>
  <c r="D297" i="50" s="1"/>
  <c r="E298" i="50" s="1"/>
  <c r="D399" i="50"/>
  <c r="D400" i="50" s="1"/>
  <c r="E401" i="50" s="1"/>
  <c r="E399" i="50"/>
  <c r="H413" i="50"/>
  <c r="I413" i="50"/>
  <c r="H358" i="50"/>
  <c r="I358" i="50"/>
  <c r="D321" i="50"/>
  <c r="E321" i="50"/>
  <c r="G322" i="50"/>
  <c r="E252" i="50"/>
  <c r="D252" i="50"/>
  <c r="G253" i="50"/>
  <c r="I277" i="50"/>
  <c r="H277" i="50"/>
  <c r="H337" i="50"/>
  <c r="I337" i="50"/>
  <c r="H341" i="50"/>
  <c r="I341" i="50"/>
  <c r="I289" i="50"/>
  <c r="H289" i="50"/>
  <c r="I483" i="50"/>
  <c r="H483" i="50"/>
  <c r="I447" i="50"/>
  <c r="H447" i="50"/>
  <c r="H355" i="50"/>
  <c r="I355" i="50"/>
  <c r="H367" i="50"/>
  <c r="I367" i="50"/>
  <c r="H379" i="50"/>
  <c r="I379" i="50"/>
  <c r="H387" i="50"/>
  <c r="I387" i="50"/>
  <c r="H403" i="50"/>
  <c r="I403" i="50"/>
  <c r="H411" i="50"/>
  <c r="I411" i="50"/>
  <c r="H316" i="50"/>
  <c r="I316" i="50"/>
  <c r="I459" i="50"/>
  <c r="H459" i="50"/>
  <c r="H352" i="50"/>
  <c r="I352" i="50"/>
  <c r="H360" i="50"/>
  <c r="I360" i="50"/>
  <c r="H376" i="50"/>
  <c r="I376" i="50"/>
  <c r="H384" i="50"/>
  <c r="I384" i="50"/>
  <c r="H404" i="50"/>
  <c r="I404" i="50"/>
  <c r="H412" i="50"/>
  <c r="I412" i="50"/>
  <c r="H424" i="50"/>
  <c r="I424" i="50"/>
  <c r="H440" i="50"/>
  <c r="I440" i="50"/>
  <c r="H328" i="50"/>
  <c r="I328" i="50"/>
  <c r="D330" i="50"/>
  <c r="E331" i="50" s="1"/>
  <c r="E476" i="50"/>
  <c r="D476" i="50"/>
  <c r="E477" i="50" s="1"/>
  <c r="D477" i="50"/>
  <c r="E478" i="50" s="1"/>
  <c r="I276" i="50"/>
  <c r="H276" i="50"/>
  <c r="I295" i="50"/>
  <c r="H295" i="50"/>
  <c r="I267" i="50"/>
  <c r="H267" i="50"/>
  <c r="I271" i="50"/>
  <c r="H271" i="50"/>
  <c r="H342" i="50"/>
  <c r="I342" i="50"/>
  <c r="I303" i="50"/>
  <c r="H303" i="50"/>
  <c r="I461" i="50"/>
  <c r="H461" i="50"/>
  <c r="H425" i="50"/>
  <c r="I425" i="50"/>
  <c r="D433" i="50"/>
  <c r="E433" i="50"/>
  <c r="G434" i="50"/>
  <c r="D391" i="50"/>
  <c r="E391" i="50"/>
  <c r="G392" i="50"/>
  <c r="H410" i="50"/>
  <c r="I410" i="50"/>
  <c r="N14" i="50"/>
  <c r="O15" i="50"/>
  <c r="H335" i="50"/>
  <c r="I335" i="50"/>
  <c r="D427" i="50"/>
  <c r="E428" i="50" s="1"/>
  <c r="E427" i="50"/>
  <c r="H418" i="50"/>
  <c r="I418" i="50"/>
  <c r="H350" i="50"/>
  <c r="I350" i="50"/>
  <c r="H357" i="50"/>
  <c r="I357" i="50"/>
  <c r="H374" i="50"/>
  <c r="I374" i="50"/>
  <c r="H398" i="50"/>
  <c r="I398" i="50"/>
  <c r="J14" i="50" l="1"/>
  <c r="J15" i="50" s="1"/>
  <c r="J16" i="50" s="1"/>
  <c r="J17" i="50" s="1"/>
  <c r="J18" i="50" s="1"/>
  <c r="J19" i="50" s="1"/>
  <c r="H522" i="50"/>
  <c r="I522" i="50"/>
  <c r="J20" i="50"/>
  <c r="J21" i="50" s="1"/>
  <c r="J22" i="50" s="1"/>
  <c r="J23" i="50" s="1"/>
  <c r="J24" i="50" s="1"/>
  <c r="J25" i="50" s="1"/>
  <c r="J26" i="50" s="1"/>
  <c r="J27" i="50" s="1"/>
  <c r="J28" i="50" s="1"/>
  <c r="J29" i="50" s="1"/>
  <c r="J30" i="50" s="1"/>
  <c r="J31" i="50" s="1"/>
  <c r="J32" i="50" s="1"/>
  <c r="J33" i="50" s="1"/>
  <c r="J34" i="50" s="1"/>
  <c r="J35" i="50" s="1"/>
  <c r="J36" i="50" s="1"/>
  <c r="J37" i="50" s="1"/>
  <c r="J38" i="50" s="1"/>
  <c r="J39" i="50" s="1"/>
  <c r="J40" i="50" s="1"/>
  <c r="J41" i="50" s="1"/>
  <c r="J42" i="50" s="1"/>
  <c r="J43" i="50" s="1"/>
  <c r="J44" i="50" s="1"/>
  <c r="J45" i="50" s="1"/>
  <c r="J46" i="50" s="1"/>
  <c r="J47" i="50" s="1"/>
  <c r="J48" i="50" s="1"/>
  <c r="J49" i="50" s="1"/>
  <c r="J50" i="50" s="1"/>
  <c r="J51" i="50" s="1"/>
  <c r="J52" i="50" s="1"/>
  <c r="J53" i="50" s="1"/>
  <c r="J54" i="50" s="1"/>
  <c r="J55" i="50" s="1"/>
  <c r="J56" i="50" s="1"/>
  <c r="J57" i="50" s="1"/>
  <c r="J58" i="50" s="1"/>
  <c r="J59" i="50" s="1"/>
  <c r="J60" i="50" s="1"/>
  <c r="J61" i="50" s="1"/>
  <c r="J62" i="50" s="1"/>
  <c r="J63" i="50" s="1"/>
  <c r="J64" i="50" s="1"/>
  <c r="J65" i="50" s="1"/>
  <c r="J66" i="50" s="1"/>
  <c r="J67" i="50" s="1"/>
  <c r="J68" i="50" s="1"/>
  <c r="J69" i="50" s="1"/>
  <c r="J70" i="50" s="1"/>
  <c r="J71" i="50" s="1"/>
  <c r="J72" i="50" s="1"/>
  <c r="J73" i="50" s="1"/>
  <c r="J74" i="50" s="1"/>
  <c r="J75" i="50" s="1"/>
  <c r="J76" i="50" s="1"/>
  <c r="J77" i="50" s="1"/>
  <c r="J78" i="50" s="1"/>
  <c r="J79" i="50" s="1"/>
  <c r="J80" i="50" s="1"/>
  <c r="J81" i="50" s="1"/>
  <c r="J82" i="50" s="1"/>
  <c r="J83" i="50" s="1"/>
  <c r="J84" i="50" s="1"/>
  <c r="J85" i="50" s="1"/>
  <c r="J86" i="50" s="1"/>
  <c r="J87" i="50" s="1"/>
  <c r="J88" i="50" s="1"/>
  <c r="J89" i="50" s="1"/>
  <c r="J90" i="50" s="1"/>
  <c r="J91" i="50" s="1"/>
  <c r="J92" i="50" s="1"/>
  <c r="J93" i="50" s="1"/>
  <c r="J94" i="50" s="1"/>
  <c r="J95" i="50" s="1"/>
  <c r="J96" i="50" s="1"/>
  <c r="J97" i="50" s="1"/>
  <c r="J98" i="50" s="1"/>
  <c r="J99" i="50" s="1"/>
  <c r="J100" i="50" s="1"/>
  <c r="J101" i="50" s="1"/>
  <c r="J102" i="50" s="1"/>
  <c r="J103" i="50" s="1"/>
  <c r="J104" i="50" s="1"/>
  <c r="I261" i="50"/>
  <c r="H261" i="50"/>
  <c r="I240" i="50"/>
  <c r="H240" i="50"/>
  <c r="I477" i="50"/>
  <c r="H477" i="50"/>
  <c r="H330" i="50"/>
  <c r="I330" i="50"/>
  <c r="D434" i="50"/>
  <c r="E435" i="50" s="1"/>
  <c r="E434" i="50"/>
  <c r="D435" i="50"/>
  <c r="E436" i="50" s="1"/>
  <c r="I478" i="50"/>
  <c r="H478" i="50"/>
  <c r="I298" i="50"/>
  <c r="H298" i="50"/>
  <c r="E463" i="50"/>
  <c r="D463" i="50"/>
  <c r="D464" i="50" s="1"/>
  <c r="E465" i="50" s="1"/>
  <c r="E464" i="50"/>
  <c r="I490" i="50"/>
  <c r="H490" i="50"/>
  <c r="H363" i="50"/>
  <c r="I363" i="50"/>
  <c r="I239" i="50"/>
  <c r="H239" i="50"/>
  <c r="H433" i="50"/>
  <c r="I433" i="50"/>
  <c r="E253" i="50"/>
  <c r="D253" i="50"/>
  <c r="E254" i="50" s="1"/>
  <c r="D254" i="50"/>
  <c r="E255" i="50" s="1"/>
  <c r="D322" i="50"/>
  <c r="D323" i="50" s="1"/>
  <c r="D324" i="50" s="1"/>
  <c r="D325" i="50" s="1"/>
  <c r="D326" i="50" s="1"/>
  <c r="E327" i="50" s="1"/>
  <c r="E322" i="50"/>
  <c r="E323" i="50"/>
  <c r="I294" i="50"/>
  <c r="H294" i="50"/>
  <c r="H336" i="50"/>
  <c r="I336" i="50"/>
  <c r="I462" i="50"/>
  <c r="H462" i="50"/>
  <c r="I492" i="50"/>
  <c r="H492" i="50"/>
  <c r="I500" i="50"/>
  <c r="H500" i="50"/>
  <c r="I302" i="50"/>
  <c r="H302" i="50"/>
  <c r="D371" i="50"/>
  <c r="E371" i="50"/>
  <c r="G372" i="50"/>
  <c r="J105" i="50"/>
  <c r="J106" i="50" s="1"/>
  <c r="J107" i="50" s="1"/>
  <c r="J108" i="50" s="1"/>
  <c r="J109" i="50" s="1"/>
  <c r="J110" i="50" s="1"/>
  <c r="J111" i="50" s="1"/>
  <c r="J112" i="50" s="1"/>
  <c r="J113" i="50" s="1"/>
  <c r="J114" i="50" s="1"/>
  <c r="J115" i="50" s="1"/>
  <c r="J116" i="50" s="1"/>
  <c r="J117" i="50" s="1"/>
  <c r="J118" i="50" s="1"/>
  <c r="J119" i="50" s="1"/>
  <c r="J120" i="50" s="1"/>
  <c r="J121" i="50" s="1"/>
  <c r="J122" i="50" s="1"/>
  <c r="J123" i="50" s="1"/>
  <c r="J124" i="50" s="1"/>
  <c r="J125" i="50" s="1"/>
  <c r="J126" i="50" s="1"/>
  <c r="J127" i="50" s="1"/>
  <c r="J128" i="50" s="1"/>
  <c r="J129" i="50" s="1"/>
  <c r="J130" i="50" s="1"/>
  <c r="J131" i="50" s="1"/>
  <c r="J132" i="50" s="1"/>
  <c r="J133" i="50" s="1"/>
  <c r="J134" i="50" s="1"/>
  <c r="J135" i="50" s="1"/>
  <c r="J136" i="50" s="1"/>
  <c r="J137" i="50" s="1"/>
  <c r="J138" i="50" s="1"/>
  <c r="J139" i="50" s="1"/>
  <c r="J140" i="50" s="1"/>
  <c r="J141" i="50" s="1"/>
  <c r="J142" i="50" s="1"/>
  <c r="J143" i="50" s="1"/>
  <c r="J144" i="50" s="1"/>
  <c r="J145" i="50" s="1"/>
  <c r="J146" i="50" s="1"/>
  <c r="J147" i="50" s="1"/>
  <c r="J148" i="50" s="1"/>
  <c r="J149" i="50" s="1"/>
  <c r="J150" i="50" s="1"/>
  <c r="J151" i="50" s="1"/>
  <c r="J152" i="50" s="1"/>
  <c r="J153" i="50" s="1"/>
  <c r="J154" i="50" s="1"/>
  <c r="J155" i="50" s="1"/>
  <c r="J156" i="50" s="1"/>
  <c r="J157" i="50" s="1"/>
  <c r="J158" i="50" s="1"/>
  <c r="J159" i="50" s="1"/>
  <c r="J160" i="50" s="1"/>
  <c r="J161" i="50" s="1"/>
  <c r="J162" i="50" s="1"/>
  <c r="J163" i="50" s="1"/>
  <c r="J164" i="50" s="1"/>
  <c r="J165" i="50" s="1"/>
  <c r="J166" i="50" s="1"/>
  <c r="J167" i="50" s="1"/>
  <c r="J168" i="50" s="1"/>
  <c r="J169" i="50" s="1"/>
  <c r="J170" i="50" s="1"/>
  <c r="J171" i="50" s="1"/>
  <c r="J172" i="50" s="1"/>
  <c r="J173" i="50" s="1"/>
  <c r="J174" i="50" s="1"/>
  <c r="J175" i="50" s="1"/>
  <c r="J176" i="50" s="1"/>
  <c r="J177" i="50" s="1"/>
  <c r="J178" i="50" s="1"/>
  <c r="J179" i="50" s="1"/>
  <c r="J180" i="50" s="1"/>
  <c r="J181" i="50" s="1"/>
  <c r="J182" i="50" s="1"/>
  <c r="J183" i="50" s="1"/>
  <c r="J184" i="50" s="1"/>
  <c r="J185" i="50" s="1"/>
  <c r="J186" i="50" s="1"/>
  <c r="J187" i="50" s="1"/>
  <c r="J188" i="50" s="1"/>
  <c r="J189" i="50" s="1"/>
  <c r="J190" i="50" s="1"/>
  <c r="J191" i="50" s="1"/>
  <c r="J192" i="50" s="1"/>
  <c r="J193" i="50" s="1"/>
  <c r="J194" i="50" s="1"/>
  <c r="J195" i="50" s="1"/>
  <c r="J196" i="50" s="1"/>
  <c r="J197" i="50" s="1"/>
  <c r="J198" i="50" s="1"/>
  <c r="J199" i="50" s="1"/>
  <c r="J200" i="50" s="1"/>
  <c r="J201" i="50" s="1"/>
  <c r="J202" i="50" s="1"/>
  <c r="J203" i="50" s="1"/>
  <c r="J204" i="50" s="1"/>
  <c r="J205" i="50" s="1"/>
  <c r="J206" i="50" s="1"/>
  <c r="J207" i="50" s="1"/>
  <c r="J208" i="50" s="1"/>
  <c r="J209" i="50" s="1"/>
  <c r="J210" i="50" s="1"/>
  <c r="J211" i="50" s="1"/>
  <c r="J212" i="50" s="1"/>
  <c r="J213" i="50" s="1"/>
  <c r="J214" i="50" s="1"/>
  <c r="J215" i="50" s="1"/>
  <c r="J216" i="50" s="1"/>
  <c r="J217" i="50" s="1"/>
  <c r="J218" i="50" s="1"/>
  <c r="J219" i="50" s="1"/>
  <c r="J220" i="50" s="1"/>
  <c r="J221" i="50" s="1"/>
  <c r="J222" i="50" s="1"/>
  <c r="J223" i="50" s="1"/>
  <c r="J224" i="50" s="1"/>
  <c r="J225" i="50" s="1"/>
  <c r="J226" i="50" s="1"/>
  <c r="J227" i="50" s="1"/>
  <c r="J228" i="50" s="1"/>
  <c r="J229" i="50" s="1"/>
  <c r="J230" i="50" s="1"/>
  <c r="J231" i="50" s="1"/>
  <c r="J232" i="50" s="1"/>
  <c r="J233" i="50" s="1"/>
  <c r="J234" i="50" s="1"/>
  <c r="J235" i="50" s="1"/>
  <c r="E525" i="50"/>
  <c r="D525" i="50"/>
  <c r="G526" i="50"/>
  <c r="H391" i="50"/>
  <c r="I391" i="50"/>
  <c r="H401" i="50"/>
  <c r="I401" i="50"/>
  <c r="I498" i="50"/>
  <c r="H498" i="50"/>
  <c r="H419" i="50"/>
  <c r="I419" i="50"/>
  <c r="H405" i="50"/>
  <c r="I405" i="50"/>
  <c r="E308" i="50"/>
  <c r="D308" i="50"/>
  <c r="D309" i="50" s="1"/>
  <c r="D310" i="50" s="1"/>
  <c r="E311" i="50" s="1"/>
  <c r="E309" i="50"/>
  <c r="H427" i="50"/>
  <c r="I427" i="50"/>
  <c r="N15" i="50"/>
  <c r="O16" i="50"/>
  <c r="I476" i="50"/>
  <c r="H476" i="50"/>
  <c r="H321" i="50"/>
  <c r="I321" i="50"/>
  <c r="H338" i="50"/>
  <c r="I338" i="50"/>
  <c r="I491" i="50"/>
  <c r="H491" i="50"/>
  <c r="I499" i="50"/>
  <c r="H499" i="50"/>
  <c r="I301" i="50"/>
  <c r="H301" i="50"/>
  <c r="I259" i="50"/>
  <c r="H259" i="50"/>
  <c r="H370" i="50"/>
  <c r="I370" i="50"/>
  <c r="I307" i="50"/>
  <c r="H307" i="50"/>
  <c r="H428" i="50"/>
  <c r="I428" i="50"/>
  <c r="D392" i="50"/>
  <c r="E393" i="50" s="1"/>
  <c r="E392" i="50"/>
  <c r="D393" i="50"/>
  <c r="D394" i="50" s="1"/>
  <c r="D395" i="50" s="1"/>
  <c r="E396" i="50" s="1"/>
  <c r="H331" i="50"/>
  <c r="I331" i="50"/>
  <c r="I252" i="50"/>
  <c r="H252" i="50"/>
  <c r="H399" i="50"/>
  <c r="I399" i="50"/>
  <c r="D420" i="50"/>
  <c r="D421" i="50" s="1"/>
  <c r="D422" i="50" s="1"/>
  <c r="E423" i="50" s="1"/>
  <c r="E420" i="50"/>
  <c r="E421" i="50"/>
  <c r="H329" i="50"/>
  <c r="I329" i="50"/>
  <c r="D364" i="50"/>
  <c r="D365" i="50" s="1"/>
  <c r="D366" i="50" s="1"/>
  <c r="D367" i="50" s="1"/>
  <c r="E368" i="50" s="1"/>
  <c r="E364" i="50"/>
  <c r="E365" i="50"/>
  <c r="D406" i="50"/>
  <c r="D407" i="50" s="1"/>
  <c r="D408" i="50" s="1"/>
  <c r="E409" i="50" s="1"/>
  <c r="E406" i="50"/>
  <c r="E407" i="50"/>
  <c r="L15" i="50"/>
  <c r="K16" i="50"/>
  <c r="I238" i="50"/>
  <c r="H238" i="50"/>
  <c r="I524" i="50"/>
  <c r="H524" i="50"/>
  <c r="H368" i="50" l="1"/>
  <c r="I368" i="50"/>
  <c r="I254" i="50"/>
  <c r="H254" i="50"/>
  <c r="J236" i="50"/>
  <c r="H409" i="50"/>
  <c r="I409" i="50"/>
  <c r="I465" i="50"/>
  <c r="H465" i="50"/>
  <c r="H435" i="50"/>
  <c r="I435" i="50"/>
  <c r="H364" i="50"/>
  <c r="I364" i="50"/>
  <c r="H423" i="50"/>
  <c r="I423" i="50"/>
  <c r="H393" i="50"/>
  <c r="I393" i="50"/>
  <c r="H309" i="50"/>
  <c r="I309" i="50"/>
  <c r="I525" i="50"/>
  <c r="H525" i="50"/>
  <c r="D372" i="50"/>
  <c r="E373" i="50" s="1"/>
  <c r="E372" i="50"/>
  <c r="D373" i="50"/>
  <c r="D374" i="50" s="1"/>
  <c r="D375" i="50" s="1"/>
  <c r="D376" i="50" s="1"/>
  <c r="D377" i="50" s="1"/>
  <c r="D378" i="50" s="1"/>
  <c r="D379" i="50" s="1"/>
  <c r="E380" i="50" s="1"/>
  <c r="H323" i="50"/>
  <c r="I323" i="50"/>
  <c r="I255" i="50"/>
  <c r="H255" i="50"/>
  <c r="H434" i="50"/>
  <c r="I434" i="50"/>
  <c r="N16" i="50"/>
  <c r="O17" i="50"/>
  <c r="H322" i="50"/>
  <c r="I322" i="50"/>
  <c r="I463" i="50"/>
  <c r="H463" i="50"/>
  <c r="H365" i="50"/>
  <c r="I365" i="50"/>
  <c r="H392" i="50"/>
  <c r="I392" i="50"/>
  <c r="E526" i="50"/>
  <c r="D526" i="50"/>
  <c r="G527" i="50"/>
  <c r="I253" i="50"/>
  <c r="H253" i="50"/>
  <c r="I464" i="50"/>
  <c r="H464" i="50"/>
  <c r="H436" i="50"/>
  <c r="I436" i="50"/>
  <c r="H407" i="50"/>
  <c r="I407" i="50"/>
  <c r="H420" i="50"/>
  <c r="I420" i="50"/>
  <c r="H396" i="50"/>
  <c r="I396" i="50"/>
  <c r="H311" i="50"/>
  <c r="I311" i="50"/>
  <c r="H371" i="50"/>
  <c r="I371" i="50"/>
  <c r="L16" i="50"/>
  <c r="K17" i="50"/>
  <c r="H406" i="50"/>
  <c r="I406" i="50"/>
  <c r="H421" i="50"/>
  <c r="I421" i="50"/>
  <c r="H308" i="50"/>
  <c r="I308" i="50"/>
  <c r="H327" i="50"/>
  <c r="I327" i="50"/>
  <c r="H373" i="50" l="1"/>
  <c r="I373" i="50"/>
  <c r="L17" i="50"/>
  <c r="K18" i="50"/>
  <c r="H372" i="50"/>
  <c r="I372" i="50"/>
  <c r="J237" i="50"/>
  <c r="H526" i="50"/>
  <c r="I526" i="50"/>
  <c r="D527" i="50"/>
  <c r="E527" i="50"/>
  <c r="G528" i="50"/>
  <c r="N17" i="50"/>
  <c r="O18" i="50"/>
  <c r="H380" i="50"/>
  <c r="I380" i="50"/>
  <c r="N18" i="50" l="1"/>
  <c r="O19" i="50"/>
  <c r="H527" i="50"/>
  <c r="I527" i="50"/>
  <c r="D528" i="50"/>
  <c r="E528" i="50"/>
  <c r="G529" i="50"/>
  <c r="J238" i="50"/>
  <c r="L18" i="50"/>
  <c r="K19" i="50"/>
  <c r="L19" i="50" l="1"/>
  <c r="K20" i="50"/>
  <c r="D529" i="50"/>
  <c r="E529" i="50"/>
  <c r="G530" i="50"/>
  <c r="H528" i="50"/>
  <c r="I528" i="50"/>
  <c r="N19" i="50"/>
  <c r="O20" i="50"/>
  <c r="J239" i="50"/>
  <c r="H529" i="50" l="1"/>
  <c r="I529" i="50"/>
  <c r="N20" i="50"/>
  <c r="O21" i="50"/>
  <c r="L20" i="50"/>
  <c r="K21" i="50"/>
  <c r="J240" i="50"/>
  <c r="D530" i="50"/>
  <c r="E530" i="50"/>
  <c r="G531" i="50"/>
  <c r="H530" i="50" l="1"/>
  <c r="I530" i="50"/>
  <c r="L21" i="50"/>
  <c r="K22" i="50"/>
  <c r="D531" i="50"/>
  <c r="E531" i="50"/>
  <c r="G532" i="50"/>
  <c r="J241" i="50"/>
  <c r="N21" i="50"/>
  <c r="O22" i="50"/>
  <c r="H531" i="50" l="1"/>
  <c r="I531" i="50"/>
  <c r="J242" i="50"/>
  <c r="N22" i="50"/>
  <c r="O23" i="50"/>
  <c r="D532" i="50"/>
  <c r="E532" i="50"/>
  <c r="G533" i="50"/>
  <c r="L22" i="50"/>
  <c r="K23" i="50"/>
  <c r="N23" i="50" l="1"/>
  <c r="O24" i="50"/>
  <c r="D533" i="50"/>
  <c r="E533" i="50"/>
  <c r="G534" i="50"/>
  <c r="H532" i="50"/>
  <c r="I532" i="50"/>
  <c r="L23" i="50"/>
  <c r="K24" i="50"/>
  <c r="J243" i="50"/>
  <c r="H533" i="50" l="1"/>
  <c r="I533" i="50"/>
  <c r="L24" i="50"/>
  <c r="K25" i="50"/>
  <c r="N24" i="50"/>
  <c r="O25" i="50"/>
  <c r="J244" i="50"/>
  <c r="D534" i="50"/>
  <c r="E534" i="50"/>
  <c r="G535" i="50"/>
  <c r="H534" i="50" l="1"/>
  <c r="I534" i="50"/>
  <c r="N25" i="50"/>
  <c r="O26" i="50"/>
  <c r="J245" i="50"/>
  <c r="D535" i="50"/>
  <c r="E535" i="50"/>
  <c r="G536" i="50"/>
  <c r="L25" i="50"/>
  <c r="K26" i="50"/>
  <c r="D536" i="50" l="1"/>
  <c r="E536" i="50"/>
  <c r="G537" i="50"/>
  <c r="J246" i="50"/>
  <c r="H535" i="50"/>
  <c r="I535" i="50"/>
  <c r="L26" i="50"/>
  <c r="K27" i="50"/>
  <c r="N26" i="50"/>
  <c r="O27" i="50"/>
  <c r="L27" i="50" l="1"/>
  <c r="K28" i="50"/>
  <c r="D537" i="50"/>
  <c r="E537" i="50"/>
  <c r="G538" i="50"/>
  <c r="H536" i="50"/>
  <c r="I536" i="50"/>
  <c r="N27" i="50"/>
  <c r="O28" i="50"/>
  <c r="J247" i="50"/>
  <c r="N28" i="50" l="1"/>
  <c r="O29" i="50"/>
  <c r="D538" i="50"/>
  <c r="E538" i="50"/>
  <c r="G539" i="50"/>
  <c r="L28" i="50"/>
  <c r="K29" i="50"/>
  <c r="J248" i="50"/>
  <c r="H537" i="50"/>
  <c r="I537" i="50"/>
  <c r="L29" i="50" l="1"/>
  <c r="K30" i="50"/>
  <c r="N29" i="50"/>
  <c r="O30" i="50"/>
  <c r="J249" i="50"/>
  <c r="D539" i="50"/>
  <c r="E539" i="50"/>
  <c r="G540" i="50"/>
  <c r="H538" i="50"/>
  <c r="I538" i="50"/>
  <c r="J250" i="50" l="1"/>
  <c r="L30" i="50"/>
  <c r="K31" i="50"/>
  <c r="D540" i="50"/>
  <c r="E540" i="50"/>
  <c r="G541" i="50"/>
  <c r="H539" i="50"/>
  <c r="I539" i="50"/>
  <c r="N30" i="50"/>
  <c r="O31" i="50"/>
  <c r="D541" i="50" l="1"/>
  <c r="E541" i="50"/>
  <c r="G542" i="50"/>
  <c r="H540" i="50"/>
  <c r="I540" i="50"/>
  <c r="J251" i="50"/>
  <c r="N31" i="50"/>
  <c r="O32" i="50"/>
  <c r="L31" i="50"/>
  <c r="K32" i="50"/>
  <c r="J252" i="50" l="1"/>
  <c r="N32" i="50"/>
  <c r="O33" i="50"/>
  <c r="D542" i="50"/>
  <c r="E542" i="50"/>
  <c r="G543" i="50"/>
  <c r="H541" i="50"/>
  <c r="I541" i="50"/>
  <c r="L32" i="50"/>
  <c r="K33" i="50"/>
  <c r="L33" i="50" l="1"/>
  <c r="K34" i="50"/>
  <c r="N33" i="50"/>
  <c r="O34" i="50"/>
  <c r="D543" i="50"/>
  <c r="E543" i="50"/>
  <c r="G544" i="50"/>
  <c r="H542" i="50"/>
  <c r="I542" i="50"/>
  <c r="J253" i="50"/>
  <c r="J254" i="50" l="1"/>
  <c r="N34" i="50"/>
  <c r="O35" i="50"/>
  <c r="D544" i="50"/>
  <c r="E544" i="50"/>
  <c r="G545" i="50"/>
  <c r="H543" i="50"/>
  <c r="I543" i="50"/>
  <c r="L34" i="50"/>
  <c r="K35" i="50"/>
  <c r="D545" i="50" l="1"/>
  <c r="E545" i="50"/>
  <c r="G546" i="50"/>
  <c r="H544" i="50"/>
  <c r="I544" i="50"/>
  <c r="J255" i="50"/>
  <c r="L35" i="50"/>
  <c r="K36" i="50"/>
  <c r="N35" i="50"/>
  <c r="O36" i="50"/>
  <c r="L36" i="50" l="1"/>
  <c r="K37" i="50"/>
  <c r="D546" i="50"/>
  <c r="E546" i="50"/>
  <c r="G547" i="50"/>
  <c r="H545" i="50"/>
  <c r="I545" i="50"/>
  <c r="N36" i="50"/>
  <c r="O37" i="50"/>
  <c r="J256" i="50"/>
  <c r="N37" i="50" l="1"/>
  <c r="O38" i="50"/>
  <c r="D547" i="50"/>
  <c r="E547" i="50"/>
  <c r="G548" i="50"/>
  <c r="L37" i="50"/>
  <c r="K38" i="50"/>
  <c r="J257" i="50"/>
  <c r="H546" i="50"/>
  <c r="I546" i="50"/>
  <c r="H547" i="50" l="1"/>
  <c r="I547" i="50"/>
  <c r="L38" i="50"/>
  <c r="K39" i="50"/>
  <c r="N38" i="50"/>
  <c r="O39" i="50"/>
  <c r="J258" i="50"/>
  <c r="D548" i="50"/>
  <c r="E548" i="50"/>
  <c r="G549" i="50"/>
  <c r="D549" i="50" l="1"/>
  <c r="E549" i="50"/>
  <c r="G550" i="50"/>
  <c r="L39" i="50"/>
  <c r="K40" i="50"/>
  <c r="H548" i="50"/>
  <c r="I548" i="50"/>
  <c r="N39" i="50"/>
  <c r="O40" i="50"/>
  <c r="J259" i="50"/>
  <c r="J260" i="50" l="1"/>
  <c r="L40" i="50"/>
  <c r="K41" i="50"/>
  <c r="D550" i="50"/>
  <c r="E550" i="50"/>
  <c r="G551" i="50"/>
  <c r="N40" i="50"/>
  <c r="O41" i="50"/>
  <c r="H549" i="50"/>
  <c r="I549" i="50"/>
  <c r="D551" i="50" l="1"/>
  <c r="E551" i="50"/>
  <c r="G552" i="50"/>
  <c r="L41" i="50"/>
  <c r="K42" i="50"/>
  <c r="H550" i="50"/>
  <c r="I550" i="50"/>
  <c r="N41" i="50"/>
  <c r="O42" i="50"/>
  <c r="J261" i="50"/>
  <c r="D552" i="50" l="1"/>
  <c r="E552" i="50"/>
  <c r="G553" i="50"/>
  <c r="L42" i="50"/>
  <c r="K43" i="50"/>
  <c r="N42" i="50"/>
  <c r="O43" i="50"/>
  <c r="H551" i="50"/>
  <c r="I551" i="50"/>
  <c r="J262" i="50"/>
  <c r="J263" i="50" l="1"/>
  <c r="N43" i="50"/>
  <c r="O44" i="50"/>
  <c r="D553" i="50"/>
  <c r="E553" i="50"/>
  <c r="G554" i="50"/>
  <c r="H552" i="50"/>
  <c r="I552" i="50"/>
  <c r="L43" i="50"/>
  <c r="K44" i="50"/>
  <c r="N44" i="50" l="1"/>
  <c r="O45" i="50"/>
  <c r="D554" i="50"/>
  <c r="E554" i="50"/>
  <c r="G555" i="50"/>
  <c r="H553" i="50"/>
  <c r="I553" i="50"/>
  <c r="J264" i="50"/>
  <c r="L44" i="50"/>
  <c r="K45" i="50"/>
  <c r="J265" i="50" l="1"/>
  <c r="D555" i="50"/>
  <c r="E555" i="50"/>
  <c r="G556" i="50"/>
  <c r="N45" i="50"/>
  <c r="O46" i="50"/>
  <c r="L45" i="50"/>
  <c r="K46" i="50"/>
  <c r="H554" i="50"/>
  <c r="I554" i="50"/>
  <c r="H555" i="50" l="1"/>
  <c r="I555" i="50"/>
  <c r="N46" i="50"/>
  <c r="O47" i="50"/>
  <c r="J266" i="50"/>
  <c r="L46" i="50"/>
  <c r="K47" i="50"/>
  <c r="D556" i="50"/>
  <c r="E556" i="50"/>
  <c r="G557" i="50"/>
  <c r="J267" i="50" l="1"/>
  <c r="H556" i="50"/>
  <c r="I556" i="50"/>
  <c r="L47" i="50"/>
  <c r="K48" i="50"/>
  <c r="D557" i="50"/>
  <c r="E557" i="50"/>
  <c r="G558" i="50"/>
  <c r="N47" i="50"/>
  <c r="O48" i="50"/>
  <c r="L48" i="50" l="1"/>
  <c r="K49" i="50"/>
  <c r="D558" i="50"/>
  <c r="E558" i="50"/>
  <c r="G559" i="50"/>
  <c r="H557" i="50"/>
  <c r="I557" i="50"/>
  <c r="J268" i="50"/>
  <c r="N48" i="50"/>
  <c r="O49" i="50"/>
  <c r="H558" i="50" l="1"/>
  <c r="I558" i="50"/>
  <c r="J269" i="50"/>
  <c r="L49" i="50"/>
  <c r="K50" i="50"/>
  <c r="N49" i="50"/>
  <c r="O50" i="50"/>
  <c r="D559" i="50"/>
  <c r="E559" i="50"/>
  <c r="G560" i="50"/>
  <c r="L50" i="50" l="1"/>
  <c r="K51" i="50"/>
  <c r="N50" i="50"/>
  <c r="O51" i="50"/>
  <c r="H559" i="50"/>
  <c r="I559" i="50"/>
  <c r="D560" i="50"/>
  <c r="E560" i="50"/>
  <c r="G561" i="50"/>
  <c r="J270" i="50"/>
  <c r="D561" i="50" l="1"/>
  <c r="E561" i="50"/>
  <c r="G562" i="50"/>
  <c r="H560" i="50"/>
  <c r="I560" i="50"/>
  <c r="L51" i="50"/>
  <c r="K52" i="50"/>
  <c r="J271" i="50"/>
  <c r="N51" i="50"/>
  <c r="O52" i="50"/>
  <c r="D562" i="50" l="1"/>
  <c r="E562" i="50"/>
  <c r="G563" i="50"/>
  <c r="J272" i="50"/>
  <c r="H561" i="50"/>
  <c r="I561" i="50"/>
  <c r="N52" i="50"/>
  <c r="O53" i="50"/>
  <c r="L52" i="50"/>
  <c r="K53" i="50"/>
  <c r="N53" i="50" l="1"/>
  <c r="O54" i="50"/>
  <c r="D563" i="50"/>
  <c r="E563" i="50"/>
  <c r="G564" i="50"/>
  <c r="H562" i="50"/>
  <c r="I562" i="50"/>
  <c r="L53" i="50"/>
  <c r="K54" i="50"/>
  <c r="J273" i="50"/>
  <c r="H563" i="50" l="1"/>
  <c r="I563" i="50"/>
  <c r="L54" i="50"/>
  <c r="K55" i="50"/>
  <c r="N54" i="50"/>
  <c r="O55" i="50"/>
  <c r="J274" i="50"/>
  <c r="D564" i="50"/>
  <c r="E564" i="50"/>
  <c r="G565" i="50"/>
  <c r="N55" i="50" l="1"/>
  <c r="O56" i="50"/>
  <c r="H564" i="50"/>
  <c r="I564" i="50"/>
  <c r="J275" i="50"/>
  <c r="D565" i="50"/>
  <c r="E565" i="50"/>
  <c r="G566" i="50"/>
  <c r="L55" i="50"/>
  <c r="K56" i="50"/>
  <c r="J276" i="50" l="1"/>
  <c r="D566" i="50"/>
  <c r="E566" i="50"/>
  <c r="G567" i="50"/>
  <c r="H565" i="50"/>
  <c r="I565" i="50"/>
  <c r="N56" i="50"/>
  <c r="O57" i="50"/>
  <c r="L56" i="50"/>
  <c r="K57" i="50"/>
  <c r="H566" i="50" l="1"/>
  <c r="I566" i="50"/>
  <c r="N57" i="50"/>
  <c r="O58" i="50"/>
  <c r="J277" i="50"/>
  <c r="L57" i="50"/>
  <c r="K58" i="50"/>
  <c r="D567" i="50"/>
  <c r="E567" i="50"/>
  <c r="G568" i="50"/>
  <c r="H567" i="50" l="1"/>
  <c r="I567" i="50"/>
  <c r="J278" i="50"/>
  <c r="L58" i="50"/>
  <c r="K59" i="50"/>
  <c r="D568" i="50"/>
  <c r="E568" i="50"/>
  <c r="G569" i="50"/>
  <c r="N58" i="50"/>
  <c r="O59" i="50"/>
  <c r="D569" i="50" l="1"/>
  <c r="E569" i="50"/>
  <c r="G570" i="50"/>
  <c r="H568" i="50"/>
  <c r="I568" i="50"/>
  <c r="L59" i="50"/>
  <c r="K60" i="50"/>
  <c r="N59" i="50"/>
  <c r="O60" i="50"/>
  <c r="J279" i="50"/>
  <c r="N60" i="50" l="1"/>
  <c r="O61" i="50"/>
  <c r="D570" i="50"/>
  <c r="E570" i="50"/>
  <c r="G571" i="50"/>
  <c r="H569" i="50"/>
  <c r="I569" i="50"/>
  <c r="J280" i="50"/>
  <c r="L60" i="50"/>
  <c r="K61" i="50"/>
  <c r="J281" i="50" l="1"/>
  <c r="D571" i="50"/>
  <c r="E571" i="50"/>
  <c r="G572" i="50"/>
  <c r="N61" i="50"/>
  <c r="O62" i="50"/>
  <c r="L61" i="50"/>
  <c r="K62" i="50"/>
  <c r="H570" i="50"/>
  <c r="I570" i="50"/>
  <c r="H571" i="50" l="1"/>
  <c r="I571" i="50"/>
  <c r="N62" i="50"/>
  <c r="O63" i="50"/>
  <c r="J282" i="50"/>
  <c r="L62" i="50"/>
  <c r="K63" i="50"/>
  <c r="D572" i="50"/>
  <c r="E572" i="50"/>
  <c r="G573" i="50"/>
  <c r="J283" i="50" l="1"/>
  <c r="H572" i="50"/>
  <c r="I572" i="50"/>
  <c r="L63" i="50"/>
  <c r="K64" i="50"/>
  <c r="D573" i="50"/>
  <c r="E573" i="50"/>
  <c r="G574" i="50"/>
  <c r="N63" i="50"/>
  <c r="O64" i="50"/>
  <c r="D574" i="50" l="1"/>
  <c r="E574" i="50"/>
  <c r="G575" i="50"/>
  <c r="H573" i="50"/>
  <c r="I573" i="50"/>
  <c r="J284" i="50"/>
  <c r="L64" i="50"/>
  <c r="K65" i="50"/>
  <c r="N64" i="50"/>
  <c r="O65" i="50"/>
  <c r="D575" i="50" l="1"/>
  <c r="E575" i="50"/>
  <c r="G576" i="50"/>
  <c r="H574" i="50"/>
  <c r="I574" i="50"/>
  <c r="L65" i="50"/>
  <c r="K66" i="50"/>
  <c r="N65" i="50"/>
  <c r="O66" i="50"/>
  <c r="J285" i="50"/>
  <c r="N66" i="50" l="1"/>
  <c r="O67" i="50"/>
  <c r="D576" i="50"/>
  <c r="E576" i="50"/>
  <c r="G577" i="50"/>
  <c r="H575" i="50"/>
  <c r="I575" i="50"/>
  <c r="J286" i="50"/>
  <c r="L66" i="50"/>
  <c r="K67" i="50"/>
  <c r="D577" i="50" l="1"/>
  <c r="E577" i="50"/>
  <c r="G578" i="50"/>
  <c r="N67" i="50"/>
  <c r="O68" i="50"/>
  <c r="J287" i="50"/>
  <c r="L67" i="50"/>
  <c r="K68" i="50"/>
  <c r="H576" i="50"/>
  <c r="I576" i="50"/>
  <c r="D578" i="50" l="1"/>
  <c r="E578" i="50"/>
  <c r="G579" i="50"/>
  <c r="H577" i="50"/>
  <c r="I577" i="50"/>
  <c r="J288" i="50"/>
  <c r="L68" i="50"/>
  <c r="K69" i="50"/>
  <c r="N68" i="50"/>
  <c r="O69" i="50"/>
  <c r="J289" i="50" l="1"/>
  <c r="L69" i="50"/>
  <c r="K70" i="50"/>
  <c r="D579" i="50"/>
  <c r="E579" i="50"/>
  <c r="G580" i="50"/>
  <c r="H578" i="50"/>
  <c r="I578" i="50"/>
  <c r="N69" i="50"/>
  <c r="O70" i="50"/>
  <c r="L70" i="50" l="1"/>
  <c r="K71" i="50"/>
  <c r="D580" i="50"/>
  <c r="E580" i="50"/>
  <c r="G581" i="50"/>
  <c r="H579" i="50"/>
  <c r="I579" i="50"/>
  <c r="J290" i="50"/>
  <c r="N70" i="50"/>
  <c r="O71" i="50"/>
  <c r="J291" i="50" l="1"/>
  <c r="D581" i="50"/>
  <c r="E581" i="50"/>
  <c r="G582" i="50"/>
  <c r="L71" i="50"/>
  <c r="K72" i="50"/>
  <c r="N71" i="50"/>
  <c r="O72" i="50"/>
  <c r="H580" i="50"/>
  <c r="I580" i="50"/>
  <c r="H581" i="50" l="1"/>
  <c r="I581" i="50"/>
  <c r="L72" i="50"/>
  <c r="K73" i="50"/>
  <c r="J292" i="50"/>
  <c r="N72" i="50"/>
  <c r="O73" i="50"/>
  <c r="D582" i="50"/>
  <c r="E582" i="50"/>
  <c r="G583" i="50"/>
  <c r="H582" i="50" l="1"/>
  <c r="I582" i="50"/>
  <c r="J293" i="50"/>
  <c r="N73" i="50"/>
  <c r="O74" i="50"/>
  <c r="D583" i="50"/>
  <c r="E583" i="50"/>
  <c r="G584" i="50"/>
  <c r="L73" i="50"/>
  <c r="K74" i="50"/>
  <c r="N74" i="50" l="1"/>
  <c r="O75" i="50"/>
  <c r="D584" i="50"/>
  <c r="E584" i="50"/>
  <c r="G585" i="50"/>
  <c r="H583" i="50"/>
  <c r="I583" i="50"/>
  <c r="L74" i="50"/>
  <c r="K75" i="50"/>
  <c r="J294" i="50"/>
  <c r="H584" i="50" l="1"/>
  <c r="I584" i="50"/>
  <c r="L75" i="50"/>
  <c r="K76" i="50"/>
  <c r="N75" i="50"/>
  <c r="O76" i="50"/>
  <c r="J295" i="50"/>
  <c r="D585" i="50"/>
  <c r="E585" i="50"/>
  <c r="G586" i="50"/>
  <c r="H585" i="50" l="1"/>
  <c r="I585" i="50"/>
  <c r="N76" i="50"/>
  <c r="O77" i="50"/>
  <c r="D586" i="50"/>
  <c r="E586" i="50"/>
  <c r="G587" i="50"/>
  <c r="J296" i="50"/>
  <c r="L76" i="50"/>
  <c r="K77" i="50"/>
  <c r="J297" i="50" l="1"/>
  <c r="H586" i="50"/>
  <c r="I586" i="50"/>
  <c r="L77" i="50"/>
  <c r="K78" i="50"/>
  <c r="D587" i="50"/>
  <c r="E587" i="50"/>
  <c r="G588" i="50"/>
  <c r="N77" i="50"/>
  <c r="O78" i="50"/>
  <c r="L78" i="50" l="1"/>
  <c r="K79" i="50"/>
  <c r="D588" i="50"/>
  <c r="E588" i="50"/>
  <c r="G589" i="50"/>
  <c r="H587" i="50"/>
  <c r="I587" i="50"/>
  <c r="J298" i="50"/>
  <c r="N78" i="50"/>
  <c r="O79" i="50"/>
  <c r="D589" i="50" l="1"/>
  <c r="D590" i="50" s="1"/>
  <c r="D591" i="50" s="1"/>
  <c r="D592" i="50" s="1"/>
  <c r="D593" i="50" s="1"/>
  <c r="D594" i="50" s="1"/>
  <c r="D595" i="50" s="1"/>
  <c r="E589" i="50"/>
  <c r="H589" i="50" s="1"/>
  <c r="H588" i="50"/>
  <c r="I588" i="50"/>
  <c r="J299" i="50"/>
  <c r="L79" i="50"/>
  <c r="K80" i="50"/>
  <c r="N79" i="50"/>
  <c r="O80" i="50"/>
  <c r="G590" i="50"/>
  <c r="I589" i="50"/>
  <c r="D596" i="50" l="1"/>
  <c r="E596" i="50"/>
  <c r="H596" i="50" s="1"/>
  <c r="L80" i="50"/>
  <c r="K81" i="50"/>
  <c r="G591" i="50"/>
  <c r="I590" i="50"/>
  <c r="N80" i="50"/>
  <c r="O81" i="50"/>
  <c r="J300" i="50"/>
  <c r="D597" i="50" l="1"/>
  <c r="D598" i="50" s="1"/>
  <c r="D599" i="50" s="1"/>
  <c r="D600" i="50" s="1"/>
  <c r="D601" i="50" s="1"/>
  <c r="D602" i="50" s="1"/>
  <c r="E597" i="50"/>
  <c r="H597" i="50" s="1"/>
  <c r="I591" i="50"/>
  <c r="G592" i="50"/>
  <c r="N81" i="50"/>
  <c r="O82" i="50"/>
  <c r="L81" i="50"/>
  <c r="K82" i="50"/>
  <c r="J301" i="50"/>
  <c r="D603" i="50" l="1"/>
  <c r="E603" i="50"/>
  <c r="H603" i="50" s="1"/>
  <c r="J302" i="50"/>
  <c r="N82" i="50"/>
  <c r="O83" i="50"/>
  <c r="L82" i="50"/>
  <c r="K83" i="50"/>
  <c r="I592" i="50"/>
  <c r="G593" i="50"/>
  <c r="D604" i="50" l="1"/>
  <c r="E604" i="50"/>
  <c r="H604" i="50" s="1"/>
  <c r="G594" i="50"/>
  <c r="I593" i="50"/>
  <c r="N83" i="50"/>
  <c r="O84" i="50"/>
  <c r="L83" i="50"/>
  <c r="K84" i="50"/>
  <c r="J303" i="50"/>
  <c r="D605" i="50" l="1"/>
  <c r="D606" i="50" s="1"/>
  <c r="D607" i="50" s="1"/>
  <c r="D608" i="50" s="1"/>
  <c r="D609" i="50" s="1"/>
  <c r="E605" i="50"/>
  <c r="H605" i="50" s="1"/>
  <c r="L84" i="50"/>
  <c r="K85" i="50"/>
  <c r="N84" i="50"/>
  <c r="O85" i="50"/>
  <c r="J304" i="50"/>
  <c r="G595" i="50"/>
  <c r="I594" i="50"/>
  <c r="D610" i="50" l="1"/>
  <c r="E610" i="50"/>
  <c r="H610" i="50" s="1"/>
  <c r="J305" i="50"/>
  <c r="G596" i="50"/>
  <c r="I595" i="50"/>
  <c r="N85" i="50"/>
  <c r="O86" i="50"/>
  <c r="L85" i="50"/>
  <c r="K86" i="50"/>
  <c r="D611" i="50" l="1"/>
  <c r="D612" i="50" s="1"/>
  <c r="D613" i="50" s="1"/>
  <c r="E611" i="50"/>
  <c r="H611" i="50" s="1"/>
  <c r="L86" i="50"/>
  <c r="K87" i="50"/>
  <c r="I596" i="50"/>
  <c r="G597" i="50"/>
  <c r="N86" i="50"/>
  <c r="O87" i="50"/>
  <c r="J306" i="50"/>
  <c r="D614" i="50" l="1"/>
  <c r="D615" i="50" s="1"/>
  <c r="D616" i="50" s="1"/>
  <c r="D617" i="50" s="1"/>
  <c r="E614" i="50"/>
  <c r="H614" i="50" s="1"/>
  <c r="N87" i="50"/>
  <c r="O88" i="50"/>
  <c r="L87" i="50"/>
  <c r="K88" i="50"/>
  <c r="J307" i="50"/>
  <c r="I597" i="50"/>
  <c r="G598" i="50"/>
  <c r="D618" i="50" l="1"/>
  <c r="D619" i="50" s="1"/>
  <c r="D620" i="50" s="1"/>
  <c r="E618" i="50"/>
  <c r="H618" i="50" s="1"/>
  <c r="N88" i="50"/>
  <c r="O89" i="50"/>
  <c r="J308" i="50"/>
  <c r="G599" i="50"/>
  <c r="I598" i="50"/>
  <c r="L88" i="50"/>
  <c r="K89" i="50"/>
  <c r="D621" i="50" l="1"/>
  <c r="D622" i="50" s="1"/>
  <c r="D623" i="50" s="1"/>
  <c r="E621" i="50"/>
  <c r="H621" i="50" s="1"/>
  <c r="G600" i="50"/>
  <c r="I599" i="50"/>
  <c r="N89" i="50"/>
  <c r="O90" i="50"/>
  <c r="L89" i="50"/>
  <c r="K90" i="50"/>
  <c r="J309" i="50"/>
  <c r="D624" i="50" l="1"/>
  <c r="D625" i="50" s="1"/>
  <c r="D626" i="50" s="1"/>
  <c r="D627" i="50" s="1"/>
  <c r="D628" i="50" s="1"/>
  <c r="D629" i="50" s="1"/>
  <c r="D630" i="50" s="1"/>
  <c r="E624" i="50"/>
  <c r="H624" i="50" s="1"/>
  <c r="L90" i="50"/>
  <c r="K91" i="50"/>
  <c r="G601" i="50"/>
  <c r="I600" i="50"/>
  <c r="J310" i="50"/>
  <c r="N90" i="50"/>
  <c r="O91" i="50"/>
  <c r="D631" i="50" l="1"/>
  <c r="E631" i="50"/>
  <c r="H631" i="50" s="1"/>
  <c r="I601" i="50"/>
  <c r="G602" i="50"/>
  <c r="J311" i="50"/>
  <c r="L91" i="50"/>
  <c r="K92" i="50"/>
  <c r="N91" i="50"/>
  <c r="O92" i="50"/>
  <c r="D632" i="50" l="1"/>
  <c r="D633" i="50" s="1"/>
  <c r="E632" i="50"/>
  <c r="H632" i="50" s="1"/>
  <c r="N92" i="50"/>
  <c r="O93" i="50"/>
  <c r="L92" i="50"/>
  <c r="K93" i="50"/>
  <c r="I602" i="50"/>
  <c r="G603" i="50"/>
  <c r="J312" i="50"/>
  <c r="D634" i="50" l="1"/>
  <c r="E634" i="50"/>
  <c r="H634" i="50" s="1"/>
  <c r="J313" i="50"/>
  <c r="L93" i="50"/>
  <c r="K94" i="50"/>
  <c r="G604" i="50"/>
  <c r="I603" i="50"/>
  <c r="N93" i="50"/>
  <c r="O94" i="50"/>
  <c r="D635" i="50" l="1"/>
  <c r="D636" i="50" s="1"/>
  <c r="D637" i="50" s="1"/>
  <c r="E635" i="50"/>
  <c r="H635" i="50" s="1"/>
  <c r="N94" i="50"/>
  <c r="O95" i="50"/>
  <c r="L94" i="50"/>
  <c r="K95" i="50"/>
  <c r="J314" i="50"/>
  <c r="G605" i="50"/>
  <c r="I604" i="50"/>
  <c r="D638" i="50" l="1"/>
  <c r="D639" i="50" s="1"/>
  <c r="E638" i="50"/>
  <c r="H638" i="50" s="1"/>
  <c r="I605" i="50"/>
  <c r="G606" i="50"/>
  <c r="L95" i="50"/>
  <c r="K96" i="50"/>
  <c r="J315" i="50"/>
  <c r="N95" i="50"/>
  <c r="O96" i="50"/>
  <c r="D640" i="50" l="1"/>
  <c r="E640" i="50"/>
  <c r="H640" i="50" s="1"/>
  <c r="N96" i="50"/>
  <c r="O97" i="50"/>
  <c r="L96" i="50"/>
  <c r="K97" i="50"/>
  <c r="J316" i="50"/>
  <c r="G607" i="50"/>
  <c r="I606" i="50"/>
  <c r="D641" i="50" l="1"/>
  <c r="E641" i="50"/>
  <c r="H641" i="50" s="1"/>
  <c r="L97" i="50"/>
  <c r="K98" i="50"/>
  <c r="G608" i="50"/>
  <c r="I607" i="50"/>
  <c r="J317" i="50"/>
  <c r="N97" i="50"/>
  <c r="O98" i="50"/>
  <c r="D642" i="50" l="1"/>
  <c r="D643" i="50" s="1"/>
  <c r="D644" i="50" s="1"/>
  <c r="E642" i="50"/>
  <c r="H642" i="50" s="1"/>
  <c r="G609" i="50"/>
  <c r="I608" i="50"/>
  <c r="J318" i="50"/>
  <c r="L98" i="50"/>
  <c r="K99" i="50"/>
  <c r="N98" i="50"/>
  <c r="O99" i="50"/>
  <c r="D645" i="50" l="1"/>
  <c r="D646" i="50" s="1"/>
  <c r="E645" i="50"/>
  <c r="H645" i="50" s="1"/>
  <c r="N99" i="50"/>
  <c r="O100" i="50"/>
  <c r="J319" i="50"/>
  <c r="L99" i="50"/>
  <c r="K100" i="50"/>
  <c r="I609" i="50"/>
  <c r="G610" i="50"/>
  <c r="D647" i="50" l="1"/>
  <c r="E647" i="50"/>
  <c r="H647" i="50" s="1"/>
  <c r="J320" i="50"/>
  <c r="L100" i="50"/>
  <c r="K101" i="50"/>
  <c r="N100" i="50"/>
  <c r="O101" i="50"/>
  <c r="G611" i="50"/>
  <c r="I610" i="50"/>
  <c r="D648" i="50" l="1"/>
  <c r="D649" i="50" s="1"/>
  <c r="D650" i="50" s="1"/>
  <c r="D651" i="50" s="1"/>
  <c r="E648" i="50"/>
  <c r="H648" i="50" s="1"/>
  <c r="G612" i="50"/>
  <c r="I611" i="50"/>
  <c r="N101" i="50"/>
  <c r="O102" i="50"/>
  <c r="J321" i="50"/>
  <c r="L101" i="50"/>
  <c r="K102" i="50"/>
  <c r="D652" i="50" l="1"/>
  <c r="E652" i="50"/>
  <c r="H652" i="50" s="1"/>
  <c r="N102" i="50"/>
  <c r="O103" i="50"/>
  <c r="J322" i="50"/>
  <c r="L102" i="50"/>
  <c r="K103" i="50"/>
  <c r="G613" i="50"/>
  <c r="I612" i="50"/>
  <c r="D653" i="50" l="1"/>
  <c r="E653" i="50"/>
  <c r="H653" i="50" s="1"/>
  <c r="I613" i="50"/>
  <c r="G614" i="50"/>
  <c r="J323" i="50"/>
  <c r="L103" i="50"/>
  <c r="K104" i="50"/>
  <c r="N103" i="50"/>
  <c r="O104" i="50"/>
  <c r="D654" i="50" l="1"/>
  <c r="E654" i="50"/>
  <c r="H654" i="50" s="1"/>
  <c r="N104" i="50"/>
  <c r="O105" i="50"/>
  <c r="L104" i="50"/>
  <c r="K105" i="50"/>
  <c r="G615" i="50"/>
  <c r="I614" i="50"/>
  <c r="J324" i="50"/>
  <c r="D655" i="50" l="1"/>
  <c r="D656" i="50" s="1"/>
  <c r="D657" i="50" s="1"/>
  <c r="D658" i="50" s="1"/>
  <c r="E655" i="50"/>
  <c r="H655" i="50" s="1"/>
  <c r="N105" i="50"/>
  <c r="O106" i="50"/>
  <c r="J325" i="50"/>
  <c r="L105" i="50"/>
  <c r="K106" i="50"/>
  <c r="G616" i="50"/>
  <c r="I615" i="50"/>
  <c r="D659" i="50" l="1"/>
  <c r="D660" i="50" s="1"/>
  <c r="E659" i="50"/>
  <c r="H659" i="50" s="1"/>
  <c r="L106" i="50"/>
  <c r="K107" i="50"/>
  <c r="N106" i="50"/>
  <c r="O107" i="50"/>
  <c r="G617" i="50"/>
  <c r="I616" i="50"/>
  <c r="J326" i="50"/>
  <c r="D661" i="50" l="1"/>
  <c r="E661" i="50"/>
  <c r="H661" i="50" s="1"/>
  <c r="N107" i="50"/>
  <c r="O108" i="50"/>
  <c r="L107" i="50"/>
  <c r="K108" i="50"/>
  <c r="J327" i="50"/>
  <c r="G618" i="50"/>
  <c r="I617" i="50"/>
  <c r="D662" i="50" l="1"/>
  <c r="E662" i="50"/>
  <c r="H662" i="50" s="1"/>
  <c r="J328" i="50"/>
  <c r="I618" i="50"/>
  <c r="G619" i="50"/>
  <c r="N108" i="50"/>
  <c r="O109" i="50"/>
  <c r="L108" i="50"/>
  <c r="K109" i="50"/>
  <c r="D663" i="50" l="1"/>
  <c r="D664" i="50" s="1"/>
  <c r="D665" i="50" s="1"/>
  <c r="E663" i="50"/>
  <c r="H663" i="50" s="1"/>
  <c r="G620" i="50"/>
  <c r="I619" i="50"/>
  <c r="N109" i="50"/>
  <c r="O110" i="50"/>
  <c r="J329" i="50"/>
  <c r="L109" i="50"/>
  <c r="K110" i="50"/>
  <c r="D666" i="50" l="1"/>
  <c r="E666" i="50"/>
  <c r="H666" i="50" s="1"/>
  <c r="J330" i="50"/>
  <c r="L110" i="50"/>
  <c r="K111" i="50"/>
  <c r="O111" i="50"/>
  <c r="N110" i="50"/>
  <c r="G621" i="50"/>
  <c r="I620" i="50"/>
  <c r="D667" i="50" l="1"/>
  <c r="E667" i="50"/>
  <c r="H667" i="50" s="1"/>
  <c r="I621" i="50"/>
  <c r="G622" i="50"/>
  <c r="N111" i="50"/>
  <c r="O112" i="50"/>
  <c r="J331" i="50"/>
  <c r="L111" i="50"/>
  <c r="K112" i="50"/>
  <c r="D668" i="50" l="1"/>
  <c r="E668" i="50"/>
  <c r="H668" i="50" s="1"/>
  <c r="N112" i="50"/>
  <c r="O113" i="50"/>
  <c r="J332" i="50"/>
  <c r="I622" i="50"/>
  <c r="G623" i="50"/>
  <c r="L112" i="50"/>
  <c r="K113" i="50"/>
  <c r="D669" i="50" l="1"/>
  <c r="D670" i="50" s="1"/>
  <c r="D671" i="50" s="1"/>
  <c r="D672" i="50" s="1"/>
  <c r="E669" i="50"/>
  <c r="H669" i="50" s="1"/>
  <c r="L113" i="50"/>
  <c r="K114" i="50"/>
  <c r="J333" i="50"/>
  <c r="G624" i="50"/>
  <c r="I623" i="50"/>
  <c r="N113" i="50"/>
  <c r="O114" i="50"/>
  <c r="D673" i="50" l="1"/>
  <c r="E673" i="50"/>
  <c r="H673" i="50" s="1"/>
  <c r="N114" i="50"/>
  <c r="O115" i="50"/>
  <c r="J334" i="50"/>
  <c r="L114" i="50"/>
  <c r="K115" i="50"/>
  <c r="G625" i="50"/>
  <c r="I624" i="50"/>
  <c r="D674" i="50" l="1"/>
  <c r="D675" i="50" s="1"/>
  <c r="E674" i="50"/>
  <c r="H674" i="50" s="1"/>
  <c r="J335" i="50"/>
  <c r="L115" i="50"/>
  <c r="K116" i="50"/>
  <c r="N115" i="50"/>
  <c r="O116" i="50"/>
  <c r="I625" i="50"/>
  <c r="G626" i="50"/>
  <c r="D676" i="50" l="1"/>
  <c r="D677" i="50" s="1"/>
  <c r="D678" i="50" s="1"/>
  <c r="D679" i="50" s="1"/>
  <c r="E676" i="50"/>
  <c r="H676" i="50" s="1"/>
  <c r="L116" i="50"/>
  <c r="K117" i="50"/>
  <c r="N116" i="50"/>
  <c r="O117" i="50"/>
  <c r="J336" i="50"/>
  <c r="I626" i="50"/>
  <c r="G627" i="50"/>
  <c r="D680" i="50" l="1"/>
  <c r="E680" i="50"/>
  <c r="H680" i="50" s="1"/>
  <c r="L117" i="50"/>
  <c r="K118" i="50"/>
  <c r="J337" i="50"/>
  <c r="G628" i="50"/>
  <c r="I627" i="50"/>
  <c r="N117" i="50"/>
  <c r="O118" i="50"/>
  <c r="D681" i="50" l="1"/>
  <c r="E681" i="50"/>
  <c r="H681" i="50" s="1"/>
  <c r="G629" i="50"/>
  <c r="I628" i="50"/>
  <c r="L118" i="50"/>
  <c r="K119" i="50"/>
  <c r="N118" i="50"/>
  <c r="O119" i="50"/>
  <c r="J338" i="50"/>
  <c r="D682" i="50" l="1"/>
  <c r="D683" i="50" s="1"/>
  <c r="D684" i="50" s="1"/>
  <c r="D685" i="50" s="1"/>
  <c r="D686" i="50" s="1"/>
  <c r="E682" i="50"/>
  <c r="H682" i="50" s="1"/>
  <c r="N119" i="50"/>
  <c r="O120" i="50"/>
  <c r="I629" i="50"/>
  <c r="G630" i="50"/>
  <c r="J339" i="50"/>
  <c r="L119" i="50"/>
  <c r="K120" i="50"/>
  <c r="D687" i="50" l="1"/>
  <c r="D688" i="50" s="1"/>
  <c r="E687" i="50"/>
  <c r="H687" i="50" s="1"/>
  <c r="J340" i="50"/>
  <c r="N120" i="50"/>
  <c r="O121" i="50"/>
  <c r="L120" i="50"/>
  <c r="K121" i="50"/>
  <c r="I630" i="50"/>
  <c r="G631" i="50"/>
  <c r="D689" i="50" l="1"/>
  <c r="E689" i="50"/>
  <c r="H689" i="50" s="1"/>
  <c r="L121" i="50"/>
  <c r="K122" i="50"/>
  <c r="J341" i="50"/>
  <c r="G632" i="50"/>
  <c r="I631" i="50"/>
  <c r="N121" i="50"/>
  <c r="O122" i="50"/>
  <c r="D690" i="50" l="1"/>
  <c r="D691" i="50" s="1"/>
  <c r="D692" i="50" s="1"/>
  <c r="D693" i="50" s="1"/>
  <c r="E690" i="50"/>
  <c r="H690" i="50" s="1"/>
  <c r="J342" i="50"/>
  <c r="G633" i="50"/>
  <c r="I632" i="50"/>
  <c r="L122" i="50"/>
  <c r="K123" i="50"/>
  <c r="N122" i="50"/>
  <c r="O123" i="50"/>
  <c r="D694" i="50" l="1"/>
  <c r="E694" i="50"/>
  <c r="H694" i="50" s="1"/>
  <c r="G634" i="50"/>
  <c r="I633" i="50"/>
  <c r="L123" i="50"/>
  <c r="K124" i="50"/>
  <c r="J343" i="50"/>
  <c r="N123" i="50"/>
  <c r="O124" i="50"/>
  <c r="D695" i="50" l="1"/>
  <c r="D696" i="50" s="1"/>
  <c r="E695" i="50"/>
  <c r="H695" i="50" s="1"/>
  <c r="N124" i="50"/>
  <c r="O125" i="50"/>
  <c r="L124" i="50"/>
  <c r="K125" i="50"/>
  <c r="J344" i="50"/>
  <c r="I634" i="50"/>
  <c r="G635" i="50"/>
  <c r="D697" i="50" l="1"/>
  <c r="E697" i="50"/>
  <c r="H697" i="50" s="1"/>
  <c r="G636" i="50"/>
  <c r="I635" i="50"/>
  <c r="L125" i="50"/>
  <c r="K126" i="50"/>
  <c r="J345" i="50"/>
  <c r="N125" i="50"/>
  <c r="O126" i="50"/>
  <c r="D698" i="50" l="1"/>
  <c r="D699" i="50" s="1"/>
  <c r="D700" i="50" s="1"/>
  <c r="E698" i="50"/>
  <c r="H698" i="50" s="1"/>
  <c r="L126" i="50"/>
  <c r="K127" i="50"/>
  <c r="N126" i="50"/>
  <c r="O127" i="50"/>
  <c r="G637" i="50"/>
  <c r="I636" i="50"/>
  <c r="J346" i="50"/>
  <c r="D701" i="50" l="1"/>
  <c r="E701" i="50"/>
  <c r="H701" i="50" s="1"/>
  <c r="I637" i="50"/>
  <c r="G638" i="50"/>
  <c r="J347" i="50"/>
  <c r="N127" i="50"/>
  <c r="O128" i="50"/>
  <c r="L127" i="50"/>
  <c r="K128" i="50"/>
  <c r="D702" i="50" l="1"/>
  <c r="E702" i="50"/>
  <c r="H702" i="50" s="1"/>
  <c r="L128" i="50"/>
  <c r="K129" i="50"/>
  <c r="J348" i="50"/>
  <c r="N128" i="50"/>
  <c r="O129" i="50"/>
  <c r="G639" i="50"/>
  <c r="I638" i="50"/>
  <c r="D703" i="50" l="1"/>
  <c r="D704" i="50" s="1"/>
  <c r="D705" i="50" s="1"/>
  <c r="D706" i="50" s="1"/>
  <c r="D707" i="50" s="1"/>
  <c r="E703" i="50"/>
  <c r="H703" i="50" s="1"/>
  <c r="J349" i="50"/>
  <c r="G640" i="50"/>
  <c r="I639" i="50"/>
  <c r="N129" i="50"/>
  <c r="O130" i="50"/>
  <c r="L129" i="50"/>
  <c r="K130" i="50"/>
  <c r="D708" i="50" l="1"/>
  <c r="D709" i="50" s="1"/>
  <c r="E708" i="50"/>
  <c r="H708" i="50" s="1"/>
  <c r="L130" i="50"/>
  <c r="K131" i="50"/>
  <c r="G641" i="50"/>
  <c r="I640" i="50"/>
  <c r="N130" i="50"/>
  <c r="O131" i="50"/>
  <c r="J350" i="50"/>
  <c r="D710" i="50" l="1"/>
  <c r="E710" i="50"/>
  <c r="H710" i="50" s="1"/>
  <c r="J351" i="50"/>
  <c r="I641" i="50"/>
  <c r="G642" i="50"/>
  <c r="N131" i="50"/>
  <c r="O132" i="50"/>
  <c r="L131" i="50"/>
  <c r="K132" i="50"/>
  <c r="D711" i="50" l="1"/>
  <c r="D712" i="50" s="1"/>
  <c r="D713" i="50" s="1"/>
  <c r="D714" i="50" s="1"/>
  <c r="E711" i="50"/>
  <c r="H711" i="50" s="1"/>
  <c r="N132" i="50"/>
  <c r="O133" i="50"/>
  <c r="J352" i="50"/>
  <c r="L132" i="50"/>
  <c r="K133" i="50"/>
  <c r="I642" i="50"/>
  <c r="G643" i="50"/>
  <c r="D715" i="50" l="1"/>
  <c r="D716" i="50" s="1"/>
  <c r="D717" i="50" s="1"/>
  <c r="E715" i="50"/>
  <c r="H715" i="50" s="1"/>
  <c r="L133" i="50"/>
  <c r="K134" i="50"/>
  <c r="N133" i="50"/>
  <c r="O134" i="50"/>
  <c r="G644" i="50"/>
  <c r="I643" i="50"/>
  <c r="J353" i="50"/>
  <c r="D718" i="50" l="1"/>
  <c r="E718" i="50"/>
  <c r="L134" i="50"/>
  <c r="K135" i="50"/>
  <c r="G645" i="50"/>
  <c r="I644" i="50"/>
  <c r="J354" i="50"/>
  <c r="N134" i="50"/>
  <c r="O135" i="50"/>
  <c r="D719" i="50" l="1"/>
  <c r="D720" i="50" s="1"/>
  <c r="D721" i="50" s="1"/>
  <c r="E719" i="50"/>
  <c r="H719" i="50" s="1"/>
  <c r="I645" i="50"/>
  <c r="G646" i="50"/>
  <c r="J355" i="50"/>
  <c r="L135" i="50"/>
  <c r="K136" i="50"/>
  <c r="N135" i="50"/>
  <c r="O136" i="50"/>
  <c r="D722" i="50" l="1"/>
  <c r="E722" i="50"/>
  <c r="H722" i="50" s="1"/>
  <c r="N136" i="50"/>
  <c r="O137" i="50"/>
  <c r="J356" i="50"/>
  <c r="L136" i="50"/>
  <c r="K137" i="50"/>
  <c r="G647" i="50"/>
  <c r="I646" i="50"/>
  <c r="D723" i="50" l="1"/>
  <c r="D724" i="50" s="1"/>
  <c r="E723" i="50"/>
  <c r="H723" i="50" s="1"/>
  <c r="J357" i="50"/>
  <c r="G648" i="50"/>
  <c r="I647" i="50"/>
  <c r="L137" i="50"/>
  <c r="K138" i="50"/>
  <c r="N137" i="50"/>
  <c r="O138" i="50"/>
  <c r="D725" i="50" l="1"/>
  <c r="E725" i="50"/>
  <c r="H725" i="50" s="1"/>
  <c r="J358" i="50"/>
  <c r="G649" i="50"/>
  <c r="I648" i="50"/>
  <c r="L138" i="50"/>
  <c r="K139" i="50"/>
  <c r="N138" i="50"/>
  <c r="O139" i="50"/>
  <c r="D726" i="50" l="1"/>
  <c r="D727" i="50" s="1"/>
  <c r="D728" i="50" s="1"/>
  <c r="E726" i="50"/>
  <c r="H726" i="50" s="1"/>
  <c r="N139" i="50"/>
  <c r="O140" i="50"/>
  <c r="G650" i="50"/>
  <c r="I649" i="50"/>
  <c r="L139" i="50"/>
  <c r="K140" i="50"/>
  <c r="J359" i="50"/>
  <c r="D729" i="50" l="1"/>
  <c r="E729" i="50"/>
  <c r="H729" i="50" s="1"/>
  <c r="G651" i="50"/>
  <c r="I650" i="50"/>
  <c r="L140" i="50"/>
  <c r="K141" i="50"/>
  <c r="N140" i="50"/>
  <c r="O141" i="50"/>
  <c r="J360" i="50"/>
  <c r="D730" i="50" l="1"/>
  <c r="E730" i="50"/>
  <c r="H730" i="50" s="1"/>
  <c r="J361" i="50"/>
  <c r="L141" i="50"/>
  <c r="K142" i="50"/>
  <c r="N141" i="50"/>
  <c r="O142" i="50"/>
  <c r="G652" i="50"/>
  <c r="I651" i="50"/>
  <c r="D731" i="50" l="1"/>
  <c r="E731" i="50"/>
  <c r="H731" i="50" s="1"/>
  <c r="G653" i="50"/>
  <c r="I652" i="50"/>
  <c r="L142" i="50"/>
  <c r="K143" i="50"/>
  <c r="N142" i="50"/>
  <c r="O143" i="50"/>
  <c r="J362" i="50"/>
  <c r="D732" i="50" l="1"/>
  <c r="E732" i="50"/>
  <c r="H732" i="50" s="1"/>
  <c r="G654" i="50"/>
  <c r="I653" i="50"/>
  <c r="J363" i="50"/>
  <c r="L143" i="50"/>
  <c r="K144" i="50"/>
  <c r="N143" i="50"/>
  <c r="O144" i="50"/>
  <c r="D733" i="50" l="1"/>
  <c r="D734" i="50" s="1"/>
  <c r="D735" i="50" s="1"/>
  <c r="D736" i="50" s="1"/>
  <c r="D737" i="50" s="1"/>
  <c r="E733" i="50"/>
  <c r="H733" i="50" s="1"/>
  <c r="G655" i="50"/>
  <c r="I654" i="50"/>
  <c r="N144" i="50"/>
  <c r="O145" i="50"/>
  <c r="J364" i="50"/>
  <c r="L144" i="50"/>
  <c r="K145" i="50"/>
  <c r="D738" i="50" l="1"/>
  <c r="D739" i="50" s="1"/>
  <c r="D740" i="50" s="1"/>
  <c r="D741" i="50" s="1"/>
  <c r="E738" i="50"/>
  <c r="H738" i="50" s="1"/>
  <c r="I655" i="50"/>
  <c r="G656" i="50"/>
  <c r="L145" i="50"/>
  <c r="K146" i="50"/>
  <c r="N145" i="50"/>
  <c r="O146" i="50"/>
  <c r="J365" i="50"/>
  <c r="J366" i="50" l="1"/>
  <c r="L146" i="50"/>
  <c r="K147" i="50"/>
  <c r="N146" i="50"/>
  <c r="O147" i="50"/>
  <c r="I656" i="50"/>
  <c r="G657" i="50"/>
  <c r="G658" i="50" l="1"/>
  <c r="I657" i="50"/>
  <c r="L147" i="50"/>
  <c r="K148" i="50"/>
  <c r="N147" i="50"/>
  <c r="O148" i="50"/>
  <c r="J367" i="50"/>
  <c r="J368" i="50" l="1"/>
  <c r="G659" i="50"/>
  <c r="I658" i="50"/>
  <c r="L148" i="50"/>
  <c r="K149" i="50"/>
  <c r="N148" i="50"/>
  <c r="O149" i="50"/>
  <c r="N149" i="50" l="1"/>
  <c r="O150" i="50"/>
  <c r="I659" i="50"/>
  <c r="G660" i="50"/>
  <c r="L149" i="50"/>
  <c r="K150" i="50"/>
  <c r="J369" i="50"/>
  <c r="J370" i="50" l="1"/>
  <c r="G661" i="50"/>
  <c r="I660" i="50"/>
  <c r="L150" i="50"/>
  <c r="K151" i="50"/>
  <c r="N150" i="50"/>
  <c r="O151" i="50"/>
  <c r="N151" i="50" l="1"/>
  <c r="O152" i="50"/>
  <c r="G662" i="50"/>
  <c r="I661" i="50"/>
  <c r="L151" i="50"/>
  <c r="K152" i="50"/>
  <c r="J371" i="50"/>
  <c r="J372" i="50" l="1"/>
  <c r="G663" i="50"/>
  <c r="I662" i="50"/>
  <c r="L152" i="50"/>
  <c r="K153" i="50"/>
  <c r="N152" i="50"/>
  <c r="O153" i="50"/>
  <c r="N153" i="50" l="1"/>
  <c r="O154" i="50"/>
  <c r="G664" i="50"/>
  <c r="I663" i="50"/>
  <c r="L153" i="50"/>
  <c r="K154" i="50"/>
  <c r="J373" i="50"/>
  <c r="J374" i="50" l="1"/>
  <c r="I664" i="50"/>
  <c r="G665" i="50"/>
  <c r="L154" i="50"/>
  <c r="K155" i="50"/>
  <c r="N154" i="50"/>
  <c r="O155" i="50"/>
  <c r="N155" i="50" l="1"/>
  <c r="O156" i="50"/>
  <c r="G666" i="50"/>
  <c r="I665" i="50"/>
  <c r="L155" i="50"/>
  <c r="K156" i="50"/>
  <c r="J375" i="50"/>
  <c r="J376" i="50" l="1"/>
  <c r="L156" i="50"/>
  <c r="K157" i="50"/>
  <c r="G667" i="50"/>
  <c r="I666" i="50"/>
  <c r="N156" i="50"/>
  <c r="O157" i="50"/>
  <c r="N157" i="50" l="1"/>
  <c r="O158" i="50"/>
  <c r="L157" i="50"/>
  <c r="K158" i="50"/>
  <c r="G668" i="50"/>
  <c r="I667" i="50"/>
  <c r="J377" i="50"/>
  <c r="J378" i="50" l="1"/>
  <c r="L158" i="50"/>
  <c r="K159" i="50"/>
  <c r="G669" i="50"/>
  <c r="I668" i="50"/>
  <c r="N158" i="50"/>
  <c r="O159" i="50"/>
  <c r="N159" i="50" l="1"/>
  <c r="O160" i="50"/>
  <c r="L159" i="50"/>
  <c r="K160" i="50"/>
  <c r="G670" i="50"/>
  <c r="I669" i="50"/>
  <c r="J379" i="50"/>
  <c r="J380" i="50" l="1"/>
  <c r="L160" i="50"/>
  <c r="K161" i="50"/>
  <c r="G671" i="50"/>
  <c r="I670" i="50"/>
  <c r="N160" i="50"/>
  <c r="O161" i="50"/>
  <c r="L161" i="50" l="1"/>
  <c r="K162" i="50"/>
  <c r="G672" i="50"/>
  <c r="I671" i="50"/>
  <c r="J381" i="50"/>
  <c r="N161" i="50"/>
  <c r="O162" i="50"/>
  <c r="I672" i="50" l="1"/>
  <c r="G673" i="50"/>
  <c r="J382" i="50"/>
  <c r="L162" i="50"/>
  <c r="K163" i="50"/>
  <c r="N162" i="50"/>
  <c r="O163" i="50"/>
  <c r="N163" i="50" l="1"/>
  <c r="O164" i="50"/>
  <c r="J383" i="50"/>
  <c r="L163" i="50"/>
  <c r="K164" i="50"/>
  <c r="G674" i="50"/>
  <c r="I673" i="50"/>
  <c r="L164" i="50" l="1"/>
  <c r="K165" i="50"/>
  <c r="N164" i="50"/>
  <c r="O165" i="50"/>
  <c r="J384" i="50"/>
  <c r="G675" i="50"/>
  <c r="I674" i="50"/>
  <c r="L165" i="50" l="1"/>
  <c r="K166" i="50"/>
  <c r="I675" i="50"/>
  <c r="G676" i="50"/>
  <c r="J385" i="50"/>
  <c r="N165" i="50"/>
  <c r="O166" i="50"/>
  <c r="J386" i="50" l="1"/>
  <c r="L166" i="50"/>
  <c r="K167" i="50"/>
  <c r="I676" i="50"/>
  <c r="G677" i="50"/>
  <c r="N166" i="50"/>
  <c r="O167" i="50"/>
  <c r="J387" i="50" l="1"/>
  <c r="G678" i="50"/>
  <c r="I677" i="50"/>
  <c r="N167" i="50"/>
  <c r="O168" i="50"/>
  <c r="L167" i="50"/>
  <c r="K168" i="50"/>
  <c r="G679" i="50" l="1"/>
  <c r="I678" i="50"/>
  <c r="N168" i="50"/>
  <c r="O169" i="50"/>
  <c r="J388" i="50"/>
  <c r="L168" i="50"/>
  <c r="K169" i="50"/>
  <c r="L169" i="50" l="1"/>
  <c r="K170" i="50"/>
  <c r="N169" i="50"/>
  <c r="O170" i="50"/>
  <c r="J389" i="50"/>
  <c r="G680" i="50"/>
  <c r="I679" i="50"/>
  <c r="N170" i="50" l="1"/>
  <c r="O171" i="50"/>
  <c r="J390" i="50"/>
  <c r="L170" i="50"/>
  <c r="K171" i="50"/>
  <c r="I680" i="50"/>
  <c r="G681" i="50"/>
  <c r="G682" i="50" l="1"/>
  <c r="I681" i="50"/>
  <c r="J391" i="50"/>
  <c r="L171" i="50"/>
  <c r="K172" i="50"/>
  <c r="N171" i="50"/>
  <c r="O172" i="50"/>
  <c r="J392" i="50" l="1"/>
  <c r="L172" i="50"/>
  <c r="K173" i="50"/>
  <c r="N172" i="50"/>
  <c r="O173" i="50"/>
  <c r="G683" i="50"/>
  <c r="I682" i="50"/>
  <c r="I683" i="50" l="1"/>
  <c r="G684" i="50"/>
  <c r="J393" i="50"/>
  <c r="L173" i="50"/>
  <c r="K174" i="50"/>
  <c r="N173" i="50"/>
  <c r="O174" i="50"/>
  <c r="N174" i="50" l="1"/>
  <c r="O175" i="50"/>
  <c r="L174" i="50"/>
  <c r="K175" i="50"/>
  <c r="I684" i="50"/>
  <c r="G685" i="50"/>
  <c r="J394" i="50"/>
  <c r="J395" i="50" l="1"/>
  <c r="G686" i="50"/>
  <c r="I685" i="50"/>
  <c r="N175" i="50"/>
  <c r="O176" i="50"/>
  <c r="L175" i="50"/>
  <c r="K176" i="50"/>
  <c r="L176" i="50" l="1"/>
  <c r="K177" i="50"/>
  <c r="G687" i="50"/>
  <c r="I686" i="50"/>
  <c r="N176" i="50"/>
  <c r="O177" i="50"/>
  <c r="J396" i="50"/>
  <c r="J397" i="50" l="1"/>
  <c r="I687" i="50"/>
  <c r="G688" i="50"/>
  <c r="N177" i="50"/>
  <c r="O178" i="50"/>
  <c r="L177" i="50"/>
  <c r="K178" i="50"/>
  <c r="L178" i="50" l="1"/>
  <c r="K179" i="50"/>
  <c r="N178" i="50"/>
  <c r="O179" i="50"/>
  <c r="J398" i="50"/>
  <c r="G689" i="50"/>
  <c r="I688" i="50"/>
  <c r="L179" i="50" l="1"/>
  <c r="K180" i="50"/>
  <c r="G690" i="50"/>
  <c r="I689" i="50"/>
  <c r="J399" i="50"/>
  <c r="N179" i="50"/>
  <c r="O180" i="50"/>
  <c r="J400" i="50" l="1"/>
  <c r="L180" i="50"/>
  <c r="K181" i="50"/>
  <c r="G691" i="50"/>
  <c r="I690" i="50"/>
  <c r="N180" i="50"/>
  <c r="O181" i="50"/>
  <c r="L181" i="50" l="1"/>
  <c r="K182" i="50"/>
  <c r="G692" i="50"/>
  <c r="I691" i="50"/>
  <c r="J401" i="50"/>
  <c r="O182" i="50"/>
  <c r="N181" i="50"/>
  <c r="N182" i="50" l="1"/>
  <c r="O183" i="50"/>
  <c r="G693" i="50"/>
  <c r="I692" i="50"/>
  <c r="J402" i="50"/>
  <c r="L182" i="50"/>
  <c r="K183" i="50"/>
  <c r="G694" i="50" l="1"/>
  <c r="I693" i="50"/>
  <c r="J403" i="50"/>
  <c r="N183" i="50"/>
  <c r="O184" i="50"/>
  <c r="L183" i="50"/>
  <c r="K184" i="50"/>
  <c r="L184" i="50" l="1"/>
  <c r="K185" i="50"/>
  <c r="J404" i="50"/>
  <c r="N184" i="50"/>
  <c r="O185" i="50"/>
  <c r="G695" i="50"/>
  <c r="I694" i="50"/>
  <c r="G696" i="50" l="1"/>
  <c r="I695" i="50"/>
  <c r="J405" i="50"/>
  <c r="N185" i="50"/>
  <c r="O186" i="50"/>
  <c r="L185" i="50"/>
  <c r="K186" i="50"/>
  <c r="L186" i="50" l="1"/>
  <c r="K187" i="50"/>
  <c r="J406" i="50"/>
  <c r="N186" i="50"/>
  <c r="O187" i="50"/>
  <c r="G697" i="50"/>
  <c r="I696" i="50"/>
  <c r="G698" i="50" l="1"/>
  <c r="I697" i="50"/>
  <c r="J407" i="50"/>
  <c r="N187" i="50"/>
  <c r="O188" i="50"/>
  <c r="L187" i="50"/>
  <c r="K188" i="50"/>
  <c r="N188" i="50" l="1"/>
  <c r="O189" i="50"/>
  <c r="G699" i="50"/>
  <c r="I698" i="50"/>
  <c r="L188" i="50"/>
  <c r="K189" i="50"/>
  <c r="J408" i="50"/>
  <c r="G700" i="50" l="1"/>
  <c r="I699" i="50"/>
  <c r="L189" i="50"/>
  <c r="K190" i="50"/>
  <c r="N189" i="50"/>
  <c r="O190" i="50"/>
  <c r="J409" i="50"/>
  <c r="J410" i="50" l="1"/>
  <c r="L190" i="50"/>
  <c r="K191" i="50"/>
  <c r="N190" i="50"/>
  <c r="O191" i="50"/>
  <c r="G701" i="50"/>
  <c r="I700" i="50"/>
  <c r="G702" i="50" l="1"/>
  <c r="I701" i="50"/>
  <c r="L191" i="50"/>
  <c r="K192" i="50"/>
  <c r="N191" i="50"/>
  <c r="O192" i="50"/>
  <c r="J411" i="50"/>
  <c r="J412" i="50" l="1"/>
  <c r="L192" i="50"/>
  <c r="K193" i="50"/>
  <c r="N192" i="50"/>
  <c r="O193" i="50"/>
  <c r="I702" i="50"/>
  <c r="G703" i="50"/>
  <c r="L193" i="50" l="1"/>
  <c r="K194" i="50"/>
  <c r="N193" i="50"/>
  <c r="O194" i="50"/>
  <c r="J413" i="50"/>
  <c r="G704" i="50"/>
  <c r="I703" i="50"/>
  <c r="G705" i="50" l="1"/>
  <c r="I704" i="50"/>
  <c r="J414" i="50"/>
  <c r="L194" i="50"/>
  <c r="K195" i="50"/>
  <c r="N194" i="50"/>
  <c r="O195" i="50"/>
  <c r="J415" i="50" l="1"/>
  <c r="L195" i="50"/>
  <c r="K196" i="50"/>
  <c r="N195" i="50"/>
  <c r="O196" i="50"/>
  <c r="G706" i="50"/>
  <c r="I705" i="50"/>
  <c r="G707" i="50" l="1"/>
  <c r="I706" i="50"/>
  <c r="L196" i="50"/>
  <c r="K197" i="50"/>
  <c r="N196" i="50"/>
  <c r="O197" i="50"/>
  <c r="J416" i="50"/>
  <c r="J417" i="50" l="1"/>
  <c r="L197" i="50"/>
  <c r="K198" i="50"/>
  <c r="N197" i="50"/>
  <c r="O198" i="50"/>
  <c r="G708" i="50"/>
  <c r="I707" i="50"/>
  <c r="G709" i="50" l="1"/>
  <c r="I708" i="50"/>
  <c r="L198" i="50"/>
  <c r="K199" i="50"/>
  <c r="N198" i="50"/>
  <c r="O199" i="50"/>
  <c r="J418" i="50"/>
  <c r="J419" i="50" l="1"/>
  <c r="L199" i="50"/>
  <c r="K200" i="50"/>
  <c r="N199" i="50"/>
  <c r="O200" i="50"/>
  <c r="G710" i="50"/>
  <c r="I709" i="50"/>
  <c r="G711" i="50" l="1"/>
  <c r="I710" i="50"/>
  <c r="L200" i="50"/>
  <c r="K201" i="50"/>
  <c r="N200" i="50"/>
  <c r="O201" i="50"/>
  <c r="J420" i="50"/>
  <c r="J421" i="50" l="1"/>
  <c r="L201" i="50"/>
  <c r="K202" i="50"/>
  <c r="O202" i="50"/>
  <c r="N201" i="50"/>
  <c r="G712" i="50"/>
  <c r="I711" i="50"/>
  <c r="I712" i="50" l="1"/>
  <c r="G713" i="50"/>
  <c r="L202" i="50"/>
  <c r="K203" i="50"/>
  <c r="J422" i="50"/>
  <c r="N202" i="50"/>
  <c r="O203" i="50"/>
  <c r="L203" i="50" l="1"/>
  <c r="K204" i="50"/>
  <c r="J423" i="50"/>
  <c r="G714" i="50"/>
  <c r="I713" i="50"/>
  <c r="N203" i="50"/>
  <c r="O204" i="50"/>
  <c r="N204" i="50" l="1"/>
  <c r="O205" i="50"/>
  <c r="J424" i="50"/>
  <c r="L204" i="50"/>
  <c r="K205" i="50"/>
  <c r="G715" i="50"/>
  <c r="I714" i="50"/>
  <c r="G716" i="50" l="1"/>
  <c r="I715" i="50"/>
  <c r="J425" i="50"/>
  <c r="L205" i="50"/>
  <c r="K206" i="50"/>
  <c r="N205" i="50"/>
  <c r="O206" i="50"/>
  <c r="N206" i="50" l="1"/>
  <c r="O207" i="50"/>
  <c r="J426" i="50"/>
  <c r="L206" i="50"/>
  <c r="K207" i="50"/>
  <c r="G717" i="50"/>
  <c r="I716" i="50"/>
  <c r="G718" i="50" l="1"/>
  <c r="H718" i="50" s="1"/>
  <c r="I717" i="50"/>
  <c r="J427" i="50"/>
  <c r="L207" i="50"/>
  <c r="K208" i="50"/>
  <c r="N207" i="50"/>
  <c r="O208" i="50"/>
  <c r="N208" i="50" l="1"/>
  <c r="O209" i="50"/>
  <c r="J428" i="50"/>
  <c r="L208" i="50"/>
  <c r="K209" i="50"/>
  <c r="G719" i="50"/>
  <c r="I718" i="50"/>
  <c r="G720" i="50" l="1"/>
  <c r="I719" i="50"/>
  <c r="J429" i="50"/>
  <c r="L209" i="50"/>
  <c r="K210" i="50"/>
  <c r="O210" i="50"/>
  <c r="N209" i="50"/>
  <c r="J430" i="50" l="1"/>
  <c r="N210" i="50"/>
  <c r="O211" i="50"/>
  <c r="L210" i="50"/>
  <c r="K211" i="50"/>
  <c r="G721" i="50"/>
  <c r="I720" i="50"/>
  <c r="N211" i="50" l="1"/>
  <c r="O212" i="50"/>
  <c r="L211" i="50"/>
  <c r="K212" i="50"/>
  <c r="J431" i="50"/>
  <c r="G722" i="50"/>
  <c r="I721" i="50"/>
  <c r="I722" i="50" l="1"/>
  <c r="G723" i="50"/>
  <c r="J432" i="50"/>
  <c r="N212" i="50"/>
  <c r="O213" i="50"/>
  <c r="L212" i="50"/>
  <c r="K213" i="50"/>
  <c r="G724" i="50" l="1"/>
  <c r="I723" i="50"/>
  <c r="N213" i="50"/>
  <c r="O214" i="50"/>
  <c r="L213" i="50"/>
  <c r="K214" i="50"/>
  <c r="J433" i="50"/>
  <c r="L214" i="50" l="1"/>
  <c r="K215" i="50"/>
  <c r="J434" i="50"/>
  <c r="N214" i="50"/>
  <c r="O215" i="50"/>
  <c r="G725" i="50"/>
  <c r="I724" i="50"/>
  <c r="L215" i="50" l="1"/>
  <c r="K216" i="50"/>
  <c r="G726" i="50"/>
  <c r="I725" i="50"/>
  <c r="N215" i="50"/>
  <c r="O216" i="50"/>
  <c r="J435" i="50"/>
  <c r="I726" i="50" l="1"/>
  <c r="G727" i="50"/>
  <c r="N216" i="50"/>
  <c r="O217" i="50"/>
  <c r="L216" i="50"/>
  <c r="K217" i="50"/>
  <c r="J436" i="50"/>
  <c r="L217" i="50" l="1"/>
  <c r="K218" i="50"/>
  <c r="G728" i="50"/>
  <c r="I727" i="50"/>
  <c r="J437" i="50"/>
  <c r="N217" i="50"/>
  <c r="O218" i="50"/>
  <c r="J438" i="50" l="1"/>
  <c r="G729" i="50"/>
  <c r="I728" i="50"/>
  <c r="L218" i="50"/>
  <c r="K219" i="50"/>
  <c r="N218" i="50"/>
  <c r="O219" i="50"/>
  <c r="L219" i="50" l="1"/>
  <c r="K220" i="50"/>
  <c r="J439" i="50"/>
  <c r="G730" i="50"/>
  <c r="I729" i="50"/>
  <c r="N219" i="50"/>
  <c r="O220" i="50"/>
  <c r="J440" i="50" l="1"/>
  <c r="N220" i="50"/>
  <c r="O221" i="50"/>
  <c r="L220" i="50"/>
  <c r="K221" i="50"/>
  <c r="G731" i="50"/>
  <c r="I730" i="50"/>
  <c r="N221" i="50" l="1"/>
  <c r="O222" i="50"/>
  <c r="L221" i="50"/>
  <c r="K222" i="50"/>
  <c r="G732" i="50"/>
  <c r="I731" i="50"/>
  <c r="J441" i="50"/>
  <c r="L222" i="50" l="1"/>
  <c r="K223" i="50"/>
  <c r="J442" i="50"/>
  <c r="N222" i="50"/>
  <c r="O223" i="50"/>
  <c r="G733" i="50"/>
  <c r="I732" i="50"/>
  <c r="J443" i="50" l="1"/>
  <c r="N223" i="50"/>
  <c r="O224" i="50"/>
  <c r="G734" i="50"/>
  <c r="I733" i="50"/>
  <c r="L223" i="50"/>
  <c r="K224" i="50"/>
  <c r="N224" i="50" l="1"/>
  <c r="O225" i="50"/>
  <c r="L224" i="50"/>
  <c r="K225" i="50"/>
  <c r="J444" i="50"/>
  <c r="I734" i="50"/>
  <c r="G735" i="50"/>
  <c r="L225" i="50" l="1"/>
  <c r="K226" i="50"/>
  <c r="J445" i="50"/>
  <c r="N225" i="50"/>
  <c r="O226" i="50"/>
  <c r="G736" i="50"/>
  <c r="I735" i="50"/>
  <c r="G737" i="50" l="1"/>
  <c r="I736" i="50"/>
  <c r="N226" i="50"/>
  <c r="O227" i="50"/>
  <c r="J446" i="50"/>
  <c r="L226" i="50"/>
  <c r="K227" i="50"/>
  <c r="L227" i="50" l="1"/>
  <c r="K228" i="50"/>
  <c r="N227" i="50"/>
  <c r="O228" i="50"/>
  <c r="J447" i="50"/>
  <c r="G738" i="50"/>
  <c r="I737" i="50"/>
  <c r="N228" i="50" l="1"/>
  <c r="O229" i="50"/>
  <c r="I738" i="50"/>
  <c r="G739" i="50"/>
  <c r="J448" i="50"/>
  <c r="L228" i="50"/>
  <c r="K229" i="50"/>
  <c r="L229" i="50" l="1"/>
  <c r="K230" i="50"/>
  <c r="J449" i="50"/>
  <c r="N229" i="50"/>
  <c r="O230" i="50"/>
  <c r="G740" i="50"/>
  <c r="I739" i="50"/>
  <c r="N230" i="50" l="1"/>
  <c r="O231" i="50"/>
  <c r="L230" i="50"/>
  <c r="K231" i="50"/>
  <c r="G741" i="50"/>
  <c r="I741" i="50" s="1"/>
  <c r="I740" i="50"/>
  <c r="J450" i="50"/>
  <c r="L231" i="50" l="1"/>
  <c r="K232" i="50"/>
  <c r="N231" i="50"/>
  <c r="O232" i="50"/>
  <c r="J451" i="50"/>
  <c r="J452" i="50" l="1"/>
  <c r="L232" i="50"/>
  <c r="K233" i="50"/>
  <c r="N232" i="50"/>
  <c r="O233" i="50"/>
  <c r="L233" i="50" l="1"/>
  <c r="K234" i="50"/>
  <c r="N233" i="50"/>
  <c r="O234" i="50"/>
  <c r="J453" i="50"/>
  <c r="N234" i="50" l="1"/>
  <c r="O235" i="50"/>
  <c r="J454" i="50"/>
  <c r="L234" i="50"/>
  <c r="K235" i="50"/>
  <c r="J455" i="50" l="1"/>
  <c r="L235" i="50"/>
  <c r="K236" i="50"/>
  <c r="M235" i="50"/>
  <c r="N235" i="50"/>
  <c r="O236" i="50"/>
  <c r="L236" i="50" l="1"/>
  <c r="K237" i="50"/>
  <c r="M236" i="50"/>
  <c r="N236" i="50"/>
  <c r="O237" i="50"/>
  <c r="J456" i="50"/>
  <c r="J457" i="50" l="1"/>
  <c r="L237" i="50"/>
  <c r="K238" i="50"/>
  <c r="M237" i="50"/>
  <c r="N237" i="50"/>
  <c r="O238" i="50"/>
  <c r="N238" i="50" l="1"/>
  <c r="O239" i="50"/>
  <c r="L238" i="50"/>
  <c r="K239" i="50"/>
  <c r="M238" i="50"/>
  <c r="J458" i="50"/>
  <c r="L239" i="50" l="1"/>
  <c r="K240" i="50"/>
  <c r="M239" i="50"/>
  <c r="J459" i="50"/>
  <c r="N239" i="50"/>
  <c r="O240" i="50"/>
  <c r="N240" i="50" l="1"/>
  <c r="O241" i="50"/>
  <c r="L240" i="50"/>
  <c r="K241" i="50"/>
  <c r="M240" i="50"/>
  <c r="J460" i="50"/>
  <c r="J461" i="50" l="1"/>
  <c r="N241" i="50"/>
  <c r="O242" i="50"/>
  <c r="L241" i="50"/>
  <c r="K242" i="50"/>
  <c r="M241" i="50"/>
  <c r="L242" i="50" l="1"/>
  <c r="K243" i="50"/>
  <c r="M242" i="50"/>
  <c r="J462" i="50"/>
  <c r="N242" i="50"/>
  <c r="O243" i="50"/>
  <c r="L243" i="50" l="1"/>
  <c r="K244" i="50"/>
  <c r="M243" i="50"/>
  <c r="N243" i="50"/>
  <c r="O244" i="50"/>
  <c r="J463" i="50"/>
  <c r="L244" i="50" l="1"/>
  <c r="K245" i="50"/>
  <c r="M244" i="50"/>
  <c r="J464" i="50"/>
  <c r="N244" i="50"/>
  <c r="O245" i="50"/>
  <c r="N245" i="50" l="1"/>
  <c r="O246" i="50"/>
  <c r="L245" i="50"/>
  <c r="K246" i="50"/>
  <c r="M245" i="50"/>
  <c r="J465" i="50"/>
  <c r="L246" i="50" l="1"/>
  <c r="K247" i="50"/>
  <c r="M246" i="50"/>
  <c r="J466" i="50"/>
  <c r="N246" i="50"/>
  <c r="O247" i="50"/>
  <c r="L247" i="50" l="1"/>
  <c r="K248" i="50"/>
  <c r="M247" i="50"/>
  <c r="N247" i="50"/>
  <c r="O248" i="50"/>
  <c r="J467" i="50"/>
  <c r="L248" i="50" l="1"/>
  <c r="K249" i="50"/>
  <c r="M248" i="50"/>
  <c r="J468" i="50"/>
  <c r="N248" i="50"/>
  <c r="O249" i="50"/>
  <c r="N249" i="50" l="1"/>
  <c r="O250" i="50"/>
  <c r="L249" i="50"/>
  <c r="K250" i="50"/>
  <c r="M249" i="50"/>
  <c r="J469" i="50"/>
  <c r="L250" i="50" l="1"/>
  <c r="K251" i="50"/>
  <c r="M250" i="50"/>
  <c r="J470" i="50"/>
  <c r="N250" i="50"/>
  <c r="O251" i="50"/>
  <c r="N251" i="50" l="1"/>
  <c r="O252" i="50"/>
  <c r="L251" i="50"/>
  <c r="K252" i="50"/>
  <c r="M251" i="50"/>
  <c r="J471" i="50"/>
  <c r="L252" i="50" l="1"/>
  <c r="K253" i="50"/>
  <c r="M252" i="50"/>
  <c r="J472" i="50"/>
  <c r="N252" i="50"/>
  <c r="O253" i="50"/>
  <c r="L253" i="50" l="1"/>
  <c r="K254" i="50"/>
  <c r="M253" i="50"/>
  <c r="N253" i="50"/>
  <c r="O254" i="50"/>
  <c r="J473" i="50"/>
  <c r="J474" i="50" l="1"/>
  <c r="L254" i="50"/>
  <c r="K255" i="50"/>
  <c r="M254" i="50"/>
  <c r="N254" i="50"/>
  <c r="O255" i="50"/>
  <c r="N255" i="50" l="1"/>
  <c r="O256" i="50"/>
  <c r="J475" i="50"/>
  <c r="L255" i="50"/>
  <c r="K256" i="50"/>
  <c r="M255" i="50"/>
  <c r="J476" i="50" l="1"/>
  <c r="L256" i="50"/>
  <c r="K257" i="50"/>
  <c r="M256" i="50"/>
  <c r="N256" i="50"/>
  <c r="O257" i="50"/>
  <c r="N257" i="50" l="1"/>
  <c r="O258" i="50"/>
  <c r="J477" i="50"/>
  <c r="L257" i="50"/>
  <c r="K258" i="50"/>
  <c r="M257" i="50"/>
  <c r="L258" i="50" l="1"/>
  <c r="K259" i="50"/>
  <c r="M258" i="50"/>
  <c r="N258" i="50"/>
  <c r="O259" i="50"/>
  <c r="J478" i="50"/>
  <c r="J479" i="50" l="1"/>
  <c r="L259" i="50"/>
  <c r="K260" i="50"/>
  <c r="M259" i="50"/>
  <c r="N259" i="50"/>
  <c r="O260" i="50"/>
  <c r="L260" i="50" l="1"/>
  <c r="K261" i="50"/>
  <c r="M260" i="50"/>
  <c r="J480" i="50"/>
  <c r="N260" i="50"/>
  <c r="O261" i="50"/>
  <c r="L261" i="50" l="1"/>
  <c r="K262" i="50"/>
  <c r="M261" i="50"/>
  <c r="N261" i="50"/>
  <c r="O262" i="50"/>
  <c r="J481" i="50"/>
  <c r="J482" i="50" l="1"/>
  <c r="L262" i="50"/>
  <c r="K263" i="50"/>
  <c r="M262" i="50"/>
  <c r="N262" i="50"/>
  <c r="O263" i="50"/>
  <c r="N263" i="50" l="1"/>
  <c r="O264" i="50"/>
  <c r="J483" i="50"/>
  <c r="L263" i="50"/>
  <c r="K264" i="50"/>
  <c r="M263" i="50"/>
  <c r="J484" i="50" l="1"/>
  <c r="L264" i="50"/>
  <c r="K265" i="50"/>
  <c r="M264" i="50"/>
  <c r="N264" i="50"/>
  <c r="O265" i="50"/>
  <c r="L265" i="50" l="1"/>
  <c r="K266" i="50"/>
  <c r="M265" i="50"/>
  <c r="N265" i="50"/>
  <c r="O266" i="50"/>
  <c r="J485" i="50"/>
  <c r="J486" i="50" l="1"/>
  <c r="L266" i="50"/>
  <c r="K267" i="50"/>
  <c r="M266" i="50"/>
  <c r="N266" i="50"/>
  <c r="O267" i="50"/>
  <c r="L267" i="50" l="1"/>
  <c r="K268" i="50"/>
  <c r="M267" i="50"/>
  <c r="N267" i="50"/>
  <c r="O268" i="50"/>
  <c r="J487" i="50"/>
  <c r="J488" i="50" l="1"/>
  <c r="L268" i="50"/>
  <c r="K269" i="50"/>
  <c r="M268" i="50"/>
  <c r="N268" i="50"/>
  <c r="O269" i="50"/>
  <c r="L269" i="50" l="1"/>
  <c r="K270" i="50"/>
  <c r="M269" i="50"/>
  <c r="N269" i="50"/>
  <c r="O270" i="50"/>
  <c r="J489" i="50"/>
  <c r="J490" i="50" l="1"/>
  <c r="L270" i="50"/>
  <c r="K271" i="50"/>
  <c r="M270" i="50"/>
  <c r="N270" i="50"/>
  <c r="O271" i="50"/>
  <c r="L271" i="50" l="1"/>
  <c r="K272" i="50"/>
  <c r="M271" i="50"/>
  <c r="N271" i="50"/>
  <c r="O272" i="50"/>
  <c r="J491" i="50"/>
  <c r="J492" i="50" l="1"/>
  <c r="L272" i="50"/>
  <c r="K273" i="50"/>
  <c r="M272" i="50"/>
  <c r="N272" i="50"/>
  <c r="O273" i="50"/>
  <c r="L273" i="50" l="1"/>
  <c r="K274" i="50"/>
  <c r="M273" i="50"/>
  <c r="J493" i="50"/>
  <c r="N273" i="50"/>
  <c r="O274" i="50"/>
  <c r="N274" i="50" l="1"/>
  <c r="O275" i="50"/>
  <c r="L274" i="50"/>
  <c r="K275" i="50"/>
  <c r="M274" i="50"/>
  <c r="J494" i="50"/>
  <c r="L275" i="50" l="1"/>
  <c r="K276" i="50"/>
  <c r="M275" i="50"/>
  <c r="J495" i="50"/>
  <c r="N275" i="50"/>
  <c r="O276" i="50"/>
  <c r="N276" i="50" l="1"/>
  <c r="O277" i="50"/>
  <c r="L276" i="50"/>
  <c r="K277" i="50"/>
  <c r="M276" i="50"/>
  <c r="J496" i="50"/>
  <c r="L277" i="50" l="1"/>
  <c r="K278" i="50"/>
  <c r="M277" i="50"/>
  <c r="J497" i="50"/>
  <c r="N277" i="50"/>
  <c r="O278" i="50"/>
  <c r="N278" i="50" l="1"/>
  <c r="O279" i="50"/>
  <c r="L278" i="50"/>
  <c r="K279" i="50"/>
  <c r="M278" i="50"/>
  <c r="J498" i="50"/>
  <c r="J499" i="50" l="1"/>
  <c r="L279" i="50"/>
  <c r="K280" i="50"/>
  <c r="M279" i="50"/>
  <c r="N279" i="50"/>
  <c r="O280" i="50"/>
  <c r="N280" i="50" l="1"/>
  <c r="O281" i="50"/>
  <c r="J500" i="50"/>
  <c r="L280" i="50"/>
  <c r="K281" i="50"/>
  <c r="M280" i="50"/>
  <c r="J501" i="50" l="1"/>
  <c r="L281" i="50"/>
  <c r="K282" i="50"/>
  <c r="M281" i="50"/>
  <c r="N281" i="50"/>
  <c r="O282" i="50"/>
  <c r="L282" i="50" l="1"/>
  <c r="K283" i="50"/>
  <c r="M282" i="50"/>
  <c r="N282" i="50"/>
  <c r="O283" i="50"/>
  <c r="J502" i="50"/>
  <c r="J503" i="50" l="1"/>
  <c r="L283" i="50"/>
  <c r="K284" i="50"/>
  <c r="M283" i="50"/>
  <c r="N283" i="50"/>
  <c r="O284" i="50"/>
  <c r="N284" i="50" l="1"/>
  <c r="O285" i="50"/>
  <c r="J504" i="50"/>
  <c r="L284" i="50"/>
  <c r="K285" i="50"/>
  <c r="M284" i="50"/>
  <c r="J505" i="50" l="1"/>
  <c r="L285" i="50"/>
  <c r="K286" i="50"/>
  <c r="M285" i="50"/>
  <c r="N285" i="50"/>
  <c r="O286" i="50"/>
  <c r="N286" i="50" l="1"/>
  <c r="O287" i="50"/>
  <c r="J506" i="50"/>
  <c r="L286" i="50"/>
  <c r="K287" i="50"/>
  <c r="M286" i="50"/>
  <c r="J507" i="50" l="1"/>
  <c r="L287" i="50"/>
  <c r="K288" i="50"/>
  <c r="M287" i="50"/>
  <c r="N287" i="50"/>
  <c r="O288" i="50"/>
  <c r="L288" i="50" l="1"/>
  <c r="K289" i="50"/>
  <c r="M288" i="50"/>
  <c r="J508" i="50"/>
  <c r="N288" i="50"/>
  <c r="O289" i="50"/>
  <c r="J509" i="50" l="1"/>
  <c r="N289" i="50"/>
  <c r="O290" i="50"/>
  <c r="L289" i="50"/>
  <c r="K290" i="50"/>
  <c r="M289" i="50"/>
  <c r="N290" i="50" l="1"/>
  <c r="O291" i="50"/>
  <c r="L290" i="50"/>
  <c r="K291" i="50"/>
  <c r="M290" i="50"/>
  <c r="J510" i="50"/>
  <c r="N291" i="50" l="1"/>
  <c r="O292" i="50"/>
  <c r="L291" i="50"/>
  <c r="K292" i="50"/>
  <c r="M291" i="50"/>
  <c r="J511" i="50"/>
  <c r="L292" i="50" l="1"/>
  <c r="K293" i="50"/>
  <c r="M292" i="50"/>
  <c r="N292" i="50"/>
  <c r="O293" i="50"/>
  <c r="J512" i="50"/>
  <c r="J513" i="50" l="1"/>
  <c r="L293" i="50"/>
  <c r="K294" i="50"/>
  <c r="M293" i="50"/>
  <c r="N293" i="50"/>
  <c r="O294" i="50"/>
  <c r="L294" i="50" l="1"/>
  <c r="K295" i="50"/>
  <c r="M294" i="50"/>
  <c r="J514" i="50"/>
  <c r="N294" i="50"/>
  <c r="O295" i="50"/>
  <c r="J515" i="50" l="1"/>
  <c r="N295" i="50"/>
  <c r="O296" i="50"/>
  <c r="L295" i="50"/>
  <c r="K296" i="50"/>
  <c r="M295" i="50"/>
  <c r="N296" i="50" l="1"/>
  <c r="O297" i="50"/>
  <c r="L296" i="50"/>
  <c r="K297" i="50"/>
  <c r="M296" i="50"/>
  <c r="J516" i="50"/>
  <c r="L297" i="50" l="1"/>
  <c r="K298" i="50"/>
  <c r="M297" i="50"/>
  <c r="J517" i="50"/>
  <c r="N297" i="50"/>
  <c r="O298" i="50"/>
  <c r="N298" i="50" l="1"/>
  <c r="O299" i="50"/>
  <c r="L298" i="50"/>
  <c r="K299" i="50"/>
  <c r="M298" i="50"/>
  <c r="J518" i="50"/>
  <c r="L299" i="50" l="1"/>
  <c r="K300" i="50"/>
  <c r="M299" i="50"/>
  <c r="J519" i="50"/>
  <c r="N299" i="50"/>
  <c r="O300" i="50"/>
  <c r="N300" i="50" l="1"/>
  <c r="O301" i="50"/>
  <c r="L300" i="50"/>
  <c r="K301" i="50"/>
  <c r="M300" i="50"/>
  <c r="J520" i="50"/>
  <c r="L301" i="50" l="1"/>
  <c r="K302" i="50"/>
  <c r="M301" i="50"/>
  <c r="J521" i="50"/>
  <c r="N301" i="50"/>
  <c r="O302" i="50"/>
  <c r="N302" i="50" l="1"/>
  <c r="O303" i="50"/>
  <c r="L302" i="50"/>
  <c r="K303" i="50"/>
  <c r="M302" i="50"/>
  <c r="J522" i="50"/>
  <c r="J523" i="50" l="1"/>
  <c r="N303" i="50"/>
  <c r="O304" i="50"/>
  <c r="L303" i="50"/>
  <c r="K304" i="50"/>
  <c r="M303" i="50"/>
  <c r="N304" i="50" l="1"/>
  <c r="O305" i="50"/>
  <c r="L304" i="50"/>
  <c r="K305" i="50"/>
  <c r="M304" i="50"/>
  <c r="J524" i="50"/>
  <c r="L305" i="50" l="1"/>
  <c r="K306" i="50"/>
  <c r="M305" i="50"/>
  <c r="J525" i="50"/>
  <c r="N305" i="50"/>
  <c r="O306" i="50"/>
  <c r="N306" i="50" l="1"/>
  <c r="O307" i="50"/>
  <c r="L306" i="50"/>
  <c r="K307" i="50"/>
  <c r="M306" i="50"/>
  <c r="J526" i="50"/>
  <c r="L307" i="50" l="1"/>
  <c r="K308" i="50"/>
  <c r="M307" i="50"/>
  <c r="J527" i="50"/>
  <c r="N307" i="50"/>
  <c r="O308" i="50"/>
  <c r="N308" i="50" l="1"/>
  <c r="O309" i="50"/>
  <c r="L308" i="50"/>
  <c r="K309" i="50"/>
  <c r="M308" i="50"/>
  <c r="J528" i="50"/>
  <c r="J529" i="50" l="1"/>
  <c r="N309" i="50"/>
  <c r="O310" i="50"/>
  <c r="L309" i="50"/>
  <c r="K310" i="50"/>
  <c r="M309" i="50"/>
  <c r="L310" i="50" l="1"/>
  <c r="K311" i="50"/>
  <c r="M310" i="50"/>
  <c r="J530" i="50"/>
  <c r="N310" i="50"/>
  <c r="O311" i="50"/>
  <c r="N311" i="50" l="1"/>
  <c r="O312" i="50"/>
  <c r="L311" i="50"/>
  <c r="K312" i="50"/>
  <c r="M311" i="50"/>
  <c r="J531" i="50"/>
  <c r="J532" i="50" l="1"/>
  <c r="L312" i="50"/>
  <c r="K313" i="50"/>
  <c r="M312" i="50"/>
  <c r="N312" i="50"/>
  <c r="O313" i="50"/>
  <c r="N313" i="50" l="1"/>
  <c r="O314" i="50"/>
  <c r="J533" i="50"/>
  <c r="L313" i="50"/>
  <c r="K314" i="50"/>
  <c r="M313" i="50"/>
  <c r="J534" i="50" l="1"/>
  <c r="L314" i="50"/>
  <c r="K315" i="50"/>
  <c r="M314" i="50"/>
  <c r="N314" i="50"/>
  <c r="O315" i="50"/>
  <c r="L315" i="50" l="1"/>
  <c r="K316" i="50"/>
  <c r="M315" i="50"/>
  <c r="N315" i="50"/>
  <c r="O316" i="50"/>
  <c r="J535" i="50"/>
  <c r="J536" i="50" l="1"/>
  <c r="L316" i="50"/>
  <c r="K317" i="50"/>
  <c r="M316" i="50"/>
  <c r="N316" i="50"/>
  <c r="O317" i="50"/>
  <c r="N317" i="50" l="1"/>
  <c r="O318" i="50"/>
  <c r="J537" i="50"/>
  <c r="L317" i="50"/>
  <c r="K318" i="50"/>
  <c r="M317" i="50"/>
  <c r="J538" i="50" l="1"/>
  <c r="L318" i="50"/>
  <c r="K319" i="50"/>
  <c r="M318" i="50"/>
  <c r="N318" i="50"/>
  <c r="O319" i="50"/>
  <c r="N319" i="50" l="1"/>
  <c r="O320" i="50"/>
  <c r="J539" i="50"/>
  <c r="L319" i="50"/>
  <c r="K320" i="50"/>
  <c r="M319" i="50"/>
  <c r="J540" i="50" l="1"/>
  <c r="L320" i="50"/>
  <c r="K321" i="50"/>
  <c r="M320" i="50"/>
  <c r="N320" i="50"/>
  <c r="O321" i="50"/>
  <c r="N321" i="50" l="1"/>
  <c r="O322" i="50"/>
  <c r="J541" i="50"/>
  <c r="L321" i="50"/>
  <c r="K322" i="50"/>
  <c r="M321" i="50"/>
  <c r="J542" i="50" l="1"/>
  <c r="L322" i="50"/>
  <c r="K323" i="50"/>
  <c r="M322" i="50"/>
  <c r="N322" i="50"/>
  <c r="O323" i="50"/>
  <c r="N323" i="50" l="1"/>
  <c r="O324" i="50"/>
  <c r="L323" i="50"/>
  <c r="K324" i="50"/>
  <c r="M323" i="50"/>
  <c r="J543" i="50"/>
  <c r="L324" i="50" l="1"/>
  <c r="K325" i="50"/>
  <c r="M324" i="50"/>
  <c r="J544" i="50"/>
  <c r="N324" i="50"/>
  <c r="O325" i="50"/>
  <c r="N325" i="50" l="1"/>
  <c r="O326" i="50"/>
  <c r="L325" i="50"/>
  <c r="K326" i="50"/>
  <c r="M325" i="50"/>
  <c r="J545" i="50"/>
  <c r="L326" i="50" l="1"/>
  <c r="K327" i="50"/>
  <c r="M326" i="50"/>
  <c r="J546" i="50"/>
  <c r="N326" i="50"/>
  <c r="O327" i="50"/>
  <c r="N327" i="50" l="1"/>
  <c r="O328" i="50"/>
  <c r="L327" i="50"/>
  <c r="K328" i="50"/>
  <c r="M327" i="50"/>
  <c r="J547" i="50"/>
  <c r="L328" i="50" l="1"/>
  <c r="K329" i="50"/>
  <c r="M328" i="50"/>
  <c r="J548" i="50"/>
  <c r="N328" i="50"/>
  <c r="O329" i="50"/>
  <c r="N329" i="50" l="1"/>
  <c r="O330" i="50"/>
  <c r="L329" i="50"/>
  <c r="K330" i="50"/>
  <c r="M329" i="50"/>
  <c r="J549" i="50"/>
  <c r="L330" i="50" l="1"/>
  <c r="K331" i="50"/>
  <c r="M330" i="50"/>
  <c r="J550" i="50"/>
  <c r="N330" i="50"/>
  <c r="O331" i="50"/>
  <c r="N331" i="50" l="1"/>
  <c r="O332" i="50"/>
  <c r="L331" i="50"/>
  <c r="K332" i="50"/>
  <c r="M331" i="50"/>
  <c r="J551" i="50"/>
  <c r="L332" i="50" l="1"/>
  <c r="K333" i="50"/>
  <c r="M332" i="50"/>
  <c r="J552" i="50"/>
  <c r="N332" i="50"/>
  <c r="O333" i="50"/>
  <c r="N333" i="50" l="1"/>
  <c r="O334" i="50"/>
  <c r="L333" i="50"/>
  <c r="K334" i="50"/>
  <c r="M333" i="50"/>
  <c r="J553" i="50"/>
  <c r="L334" i="50" l="1"/>
  <c r="K335" i="50"/>
  <c r="M334" i="50"/>
  <c r="J554" i="50"/>
  <c r="N334" i="50"/>
  <c r="O335" i="50"/>
  <c r="N335" i="50" l="1"/>
  <c r="O336" i="50"/>
  <c r="L335" i="50"/>
  <c r="K336" i="50"/>
  <c r="M335" i="50"/>
  <c r="J555" i="50"/>
  <c r="L336" i="50" l="1"/>
  <c r="K337" i="50"/>
  <c r="M336" i="50"/>
  <c r="J556" i="50"/>
  <c r="N336" i="50"/>
  <c r="O337" i="50"/>
  <c r="N337" i="50" l="1"/>
  <c r="O338" i="50"/>
  <c r="L337" i="50"/>
  <c r="K338" i="50"/>
  <c r="M337" i="50"/>
  <c r="J557" i="50"/>
  <c r="L338" i="50" l="1"/>
  <c r="K339" i="50"/>
  <c r="M338" i="50"/>
  <c r="J558" i="50"/>
  <c r="N338" i="50"/>
  <c r="O339" i="50"/>
  <c r="N339" i="50" l="1"/>
  <c r="O340" i="50"/>
  <c r="L339" i="50"/>
  <c r="K340" i="50"/>
  <c r="M339" i="50"/>
  <c r="J559" i="50"/>
  <c r="L340" i="50" l="1"/>
  <c r="K341" i="50"/>
  <c r="M340" i="50"/>
  <c r="J560" i="50"/>
  <c r="N340" i="50"/>
  <c r="O341" i="50"/>
  <c r="N341" i="50" l="1"/>
  <c r="O342" i="50"/>
  <c r="L341" i="50"/>
  <c r="K342" i="50"/>
  <c r="M341" i="50"/>
  <c r="J561" i="50"/>
  <c r="L342" i="50" l="1"/>
  <c r="K343" i="50"/>
  <c r="M342" i="50"/>
  <c r="J562" i="50"/>
  <c r="N342" i="50"/>
  <c r="O343" i="50"/>
  <c r="J563" i="50" l="1"/>
  <c r="N343" i="50"/>
  <c r="O344" i="50"/>
  <c r="L343" i="50"/>
  <c r="K344" i="50"/>
  <c r="M343" i="50"/>
  <c r="N344" i="50" l="1"/>
  <c r="O345" i="50"/>
  <c r="L344" i="50"/>
  <c r="K345" i="50"/>
  <c r="M344" i="50"/>
  <c r="J564" i="50"/>
  <c r="L345" i="50" l="1"/>
  <c r="K346" i="50"/>
  <c r="M345" i="50"/>
  <c r="J565" i="50"/>
  <c r="N345" i="50"/>
  <c r="O346" i="50"/>
  <c r="J566" i="50" l="1"/>
  <c r="N346" i="50"/>
  <c r="O347" i="50"/>
  <c r="L346" i="50"/>
  <c r="K347" i="50"/>
  <c r="M346" i="50"/>
  <c r="N347" i="50" l="1"/>
  <c r="O348" i="50"/>
  <c r="L347" i="50"/>
  <c r="K348" i="50"/>
  <c r="M347" i="50"/>
  <c r="J567" i="50"/>
  <c r="L348" i="50" l="1"/>
  <c r="K349" i="50"/>
  <c r="M348" i="50"/>
  <c r="J568" i="50"/>
  <c r="N348" i="50"/>
  <c r="O349" i="50"/>
  <c r="J569" i="50" l="1"/>
  <c r="N349" i="50"/>
  <c r="O350" i="50"/>
  <c r="L349" i="50"/>
  <c r="K350" i="50"/>
  <c r="M349" i="50"/>
  <c r="N350" i="50" l="1"/>
  <c r="O351" i="50"/>
  <c r="L350" i="50"/>
  <c r="K351" i="50"/>
  <c r="M350" i="50"/>
  <c r="J570" i="50"/>
  <c r="L351" i="50" l="1"/>
  <c r="K352" i="50"/>
  <c r="M351" i="50"/>
  <c r="J571" i="50"/>
  <c r="N351" i="50"/>
  <c r="O352" i="50"/>
  <c r="N352" i="50" l="1"/>
  <c r="O353" i="50"/>
  <c r="L352" i="50"/>
  <c r="K353" i="50"/>
  <c r="M352" i="50"/>
  <c r="J572" i="50"/>
  <c r="L353" i="50" l="1"/>
  <c r="K354" i="50"/>
  <c r="M353" i="50"/>
  <c r="J573" i="50"/>
  <c r="N353" i="50"/>
  <c r="O354" i="50"/>
  <c r="N354" i="50" l="1"/>
  <c r="O355" i="50"/>
  <c r="L354" i="50"/>
  <c r="K355" i="50"/>
  <c r="M354" i="50"/>
  <c r="J574" i="50"/>
  <c r="L355" i="50" l="1"/>
  <c r="K356" i="50"/>
  <c r="M355" i="50"/>
  <c r="J575" i="50"/>
  <c r="N355" i="50"/>
  <c r="O356" i="50"/>
  <c r="N356" i="50" l="1"/>
  <c r="O357" i="50"/>
  <c r="L356" i="50"/>
  <c r="K357" i="50"/>
  <c r="M356" i="50"/>
  <c r="J576" i="50"/>
  <c r="L357" i="50" l="1"/>
  <c r="K358" i="50"/>
  <c r="M357" i="50"/>
  <c r="J577" i="50"/>
  <c r="N357" i="50"/>
  <c r="O358" i="50"/>
  <c r="N358" i="50" l="1"/>
  <c r="O359" i="50"/>
  <c r="L358" i="50"/>
  <c r="K359" i="50"/>
  <c r="M358" i="50"/>
  <c r="J578" i="50"/>
  <c r="L359" i="50" l="1"/>
  <c r="K360" i="50"/>
  <c r="M359" i="50"/>
  <c r="J579" i="50"/>
  <c r="N359" i="50"/>
  <c r="O360" i="50"/>
  <c r="N360" i="50" l="1"/>
  <c r="O361" i="50"/>
  <c r="L360" i="50"/>
  <c r="K361" i="50"/>
  <c r="M360" i="50"/>
  <c r="J580" i="50"/>
  <c r="L361" i="50" l="1"/>
  <c r="K362" i="50"/>
  <c r="M361" i="50"/>
  <c r="J581" i="50"/>
  <c r="N361" i="50"/>
  <c r="O362" i="50"/>
  <c r="L362" i="50" l="1"/>
  <c r="K363" i="50"/>
  <c r="M362" i="50"/>
  <c r="N362" i="50"/>
  <c r="O363" i="50"/>
  <c r="J582" i="50"/>
  <c r="J583" i="50" l="1"/>
  <c r="L363" i="50"/>
  <c r="K364" i="50"/>
  <c r="M363" i="50"/>
  <c r="N363" i="50"/>
  <c r="O364" i="50"/>
  <c r="L364" i="50" l="1"/>
  <c r="K365" i="50"/>
  <c r="M364" i="50"/>
  <c r="J584" i="50"/>
  <c r="N364" i="50"/>
  <c r="O365" i="50"/>
  <c r="N365" i="50" l="1"/>
  <c r="O366" i="50"/>
  <c r="L365" i="50"/>
  <c r="K366" i="50"/>
  <c r="M365" i="50"/>
  <c r="J585" i="50"/>
  <c r="L366" i="50" l="1"/>
  <c r="K367" i="50"/>
  <c r="M366" i="50"/>
  <c r="J586" i="50"/>
  <c r="N366" i="50"/>
  <c r="O367" i="50"/>
  <c r="L367" i="50" l="1"/>
  <c r="K368" i="50"/>
  <c r="M367" i="50"/>
  <c r="N367" i="50"/>
  <c r="O368" i="50"/>
  <c r="J587" i="50"/>
  <c r="L368" i="50" l="1"/>
  <c r="K369" i="50"/>
  <c r="M368" i="50"/>
  <c r="J588" i="50"/>
  <c r="N368" i="50"/>
  <c r="O369" i="50"/>
  <c r="L369" i="50" l="1"/>
  <c r="K370" i="50"/>
  <c r="M369" i="50"/>
  <c r="N369" i="50"/>
  <c r="O370" i="50"/>
  <c r="J589" i="50"/>
  <c r="N370" i="50" l="1"/>
  <c r="O371" i="50"/>
  <c r="J590" i="50"/>
  <c r="L370" i="50"/>
  <c r="K371" i="50"/>
  <c r="M370" i="50"/>
  <c r="J591" i="50" l="1"/>
  <c r="L371" i="50"/>
  <c r="K372" i="50"/>
  <c r="M371" i="50"/>
  <c r="N371" i="50"/>
  <c r="O372" i="50"/>
  <c r="L372" i="50" l="1"/>
  <c r="K373" i="50"/>
  <c r="M372" i="50"/>
  <c r="J592" i="50"/>
  <c r="N372" i="50"/>
  <c r="O373" i="50"/>
  <c r="L373" i="50" l="1"/>
  <c r="K374" i="50"/>
  <c r="M373" i="50"/>
  <c r="N373" i="50"/>
  <c r="O374" i="50"/>
  <c r="J593" i="50"/>
  <c r="J594" i="50" l="1"/>
  <c r="L374" i="50"/>
  <c r="K375" i="50"/>
  <c r="M374" i="50"/>
  <c r="N374" i="50"/>
  <c r="O375" i="50"/>
  <c r="L375" i="50" l="1"/>
  <c r="K376" i="50"/>
  <c r="M375" i="50"/>
  <c r="N375" i="50"/>
  <c r="O376" i="50"/>
  <c r="J595" i="50"/>
  <c r="L376" i="50" l="1"/>
  <c r="K377" i="50"/>
  <c r="M376" i="50"/>
  <c r="J596" i="50"/>
  <c r="N376" i="50"/>
  <c r="O377" i="50"/>
  <c r="N377" i="50" l="1"/>
  <c r="O378" i="50"/>
  <c r="L377" i="50"/>
  <c r="K378" i="50"/>
  <c r="M377" i="50"/>
  <c r="J597" i="50"/>
  <c r="L378" i="50" l="1"/>
  <c r="K379" i="50"/>
  <c r="M378" i="50"/>
  <c r="J598" i="50"/>
  <c r="N378" i="50"/>
  <c r="O379" i="50"/>
  <c r="L379" i="50" l="1"/>
  <c r="K380" i="50"/>
  <c r="M379" i="50"/>
  <c r="N379" i="50"/>
  <c r="O380" i="50"/>
  <c r="J599" i="50"/>
  <c r="L380" i="50" l="1"/>
  <c r="K381" i="50"/>
  <c r="M380" i="50"/>
  <c r="J600" i="50"/>
  <c r="N380" i="50"/>
  <c r="O381" i="50"/>
  <c r="L381" i="50" l="1"/>
  <c r="K382" i="50"/>
  <c r="M381" i="50"/>
  <c r="N381" i="50"/>
  <c r="O382" i="50"/>
  <c r="J601" i="50"/>
  <c r="J602" i="50" l="1"/>
  <c r="L382" i="50"/>
  <c r="K383" i="50"/>
  <c r="M382" i="50"/>
  <c r="N382" i="50"/>
  <c r="O383" i="50"/>
  <c r="L383" i="50" l="1"/>
  <c r="K384" i="50"/>
  <c r="M383" i="50"/>
  <c r="N383" i="50"/>
  <c r="O384" i="50"/>
  <c r="J603" i="50"/>
  <c r="L384" i="50" l="1"/>
  <c r="K385" i="50"/>
  <c r="M384" i="50"/>
  <c r="J604" i="50"/>
  <c r="N384" i="50"/>
  <c r="O385" i="50"/>
  <c r="L385" i="50" l="1"/>
  <c r="K386" i="50"/>
  <c r="M385" i="50"/>
  <c r="N385" i="50"/>
  <c r="O386" i="50"/>
  <c r="J605" i="50"/>
  <c r="L386" i="50" l="1"/>
  <c r="K387" i="50"/>
  <c r="M386" i="50"/>
  <c r="J606" i="50"/>
  <c r="N386" i="50"/>
  <c r="O387" i="50"/>
  <c r="L387" i="50" l="1"/>
  <c r="K388" i="50"/>
  <c r="M387" i="50"/>
  <c r="N387" i="50"/>
  <c r="O388" i="50"/>
  <c r="J607" i="50"/>
  <c r="L388" i="50" l="1"/>
  <c r="K389" i="50"/>
  <c r="M388" i="50"/>
  <c r="J608" i="50"/>
  <c r="N388" i="50"/>
  <c r="O389" i="50"/>
  <c r="N389" i="50" l="1"/>
  <c r="O390" i="50"/>
  <c r="L389" i="50"/>
  <c r="K390" i="50"/>
  <c r="M389" i="50"/>
  <c r="J609" i="50"/>
  <c r="J610" i="50" l="1"/>
  <c r="N390" i="50"/>
  <c r="O391" i="50"/>
  <c r="L390" i="50"/>
  <c r="K391" i="50"/>
  <c r="M390" i="50"/>
  <c r="N391" i="50" l="1"/>
  <c r="O392" i="50"/>
  <c r="L391" i="50"/>
  <c r="K392" i="50"/>
  <c r="M391" i="50"/>
  <c r="J611" i="50"/>
  <c r="N392" i="50" l="1"/>
  <c r="O393" i="50"/>
  <c r="L392" i="50"/>
  <c r="K393" i="50"/>
  <c r="M392" i="50"/>
  <c r="J612" i="50"/>
  <c r="L393" i="50" l="1"/>
  <c r="K394" i="50"/>
  <c r="M393" i="50"/>
  <c r="N393" i="50"/>
  <c r="O394" i="50"/>
  <c r="J613" i="50"/>
  <c r="L394" i="50" l="1"/>
  <c r="K395" i="50"/>
  <c r="M394" i="50"/>
  <c r="J614" i="50"/>
  <c r="N394" i="50"/>
  <c r="O395" i="50"/>
  <c r="L395" i="50" l="1"/>
  <c r="K396" i="50"/>
  <c r="M395" i="50"/>
  <c r="N395" i="50"/>
  <c r="O396" i="50"/>
  <c r="J615" i="50"/>
  <c r="L396" i="50" l="1"/>
  <c r="K397" i="50"/>
  <c r="M396" i="50"/>
  <c r="J616" i="50"/>
  <c r="N396" i="50"/>
  <c r="O397" i="50"/>
  <c r="L397" i="50" l="1"/>
  <c r="K398" i="50"/>
  <c r="M397" i="50"/>
  <c r="N397" i="50"/>
  <c r="O398" i="50"/>
  <c r="J617" i="50"/>
  <c r="L398" i="50" l="1"/>
  <c r="K399" i="50"/>
  <c r="M398" i="50"/>
  <c r="J618" i="50"/>
  <c r="N398" i="50"/>
  <c r="O399" i="50"/>
  <c r="L399" i="50" l="1"/>
  <c r="K400" i="50"/>
  <c r="M399" i="50"/>
  <c r="N399" i="50"/>
  <c r="O400" i="50"/>
  <c r="J619" i="50"/>
  <c r="L400" i="50" l="1"/>
  <c r="K401" i="50"/>
  <c r="M400" i="50"/>
  <c r="J620" i="50"/>
  <c r="N400" i="50"/>
  <c r="O401" i="50"/>
  <c r="N401" i="50" l="1"/>
  <c r="O402" i="50"/>
  <c r="L401" i="50"/>
  <c r="K402" i="50"/>
  <c r="M401" i="50"/>
  <c r="J621" i="50"/>
  <c r="L402" i="50" l="1"/>
  <c r="K403" i="50"/>
  <c r="M402" i="50"/>
  <c r="N402" i="50"/>
  <c r="O403" i="50"/>
  <c r="J622" i="50"/>
  <c r="J623" i="50" l="1"/>
  <c r="L403" i="50"/>
  <c r="K404" i="50"/>
  <c r="M403" i="50"/>
  <c r="N403" i="50"/>
  <c r="O404" i="50"/>
  <c r="N404" i="50" l="1"/>
  <c r="O405" i="50"/>
  <c r="L404" i="50"/>
  <c r="K405" i="50"/>
  <c r="M404" i="50"/>
  <c r="J624" i="50"/>
  <c r="L405" i="50" l="1"/>
  <c r="K406" i="50"/>
  <c r="M405" i="50"/>
  <c r="J625" i="50"/>
  <c r="N405" i="50"/>
  <c r="O406" i="50"/>
  <c r="N406" i="50" l="1"/>
  <c r="O407" i="50"/>
  <c r="L406" i="50"/>
  <c r="K407" i="50"/>
  <c r="M406" i="50"/>
  <c r="J626" i="50"/>
  <c r="L407" i="50" l="1"/>
  <c r="K408" i="50"/>
  <c r="M407" i="50"/>
  <c r="J627" i="50"/>
  <c r="N407" i="50"/>
  <c r="O408" i="50"/>
  <c r="N408" i="50" l="1"/>
  <c r="O409" i="50"/>
  <c r="L408" i="50"/>
  <c r="K409" i="50"/>
  <c r="M408" i="50"/>
  <c r="J628" i="50"/>
  <c r="L409" i="50" l="1"/>
  <c r="K410" i="50"/>
  <c r="M409" i="50"/>
  <c r="J629" i="50"/>
  <c r="N409" i="50"/>
  <c r="O410" i="50"/>
  <c r="L410" i="50" l="1"/>
  <c r="K411" i="50"/>
  <c r="M410" i="50"/>
  <c r="N410" i="50"/>
  <c r="O411" i="50"/>
  <c r="J630" i="50"/>
  <c r="J631" i="50" l="1"/>
  <c r="L411" i="50"/>
  <c r="K412" i="50"/>
  <c r="M411" i="50"/>
  <c r="N411" i="50"/>
  <c r="O412" i="50"/>
  <c r="L412" i="50" l="1"/>
  <c r="K413" i="50"/>
  <c r="M412" i="50"/>
  <c r="N412" i="50"/>
  <c r="O413" i="50"/>
  <c r="J632" i="50"/>
  <c r="J633" i="50" l="1"/>
  <c r="L413" i="50"/>
  <c r="K414" i="50"/>
  <c r="M413" i="50"/>
  <c r="N413" i="50"/>
  <c r="O414" i="50"/>
  <c r="L414" i="50" l="1"/>
  <c r="K415" i="50"/>
  <c r="M414" i="50"/>
  <c r="N414" i="50"/>
  <c r="O415" i="50"/>
  <c r="J634" i="50"/>
  <c r="J635" i="50" l="1"/>
  <c r="L415" i="50"/>
  <c r="K416" i="50"/>
  <c r="M415" i="50"/>
  <c r="N415" i="50"/>
  <c r="O416" i="50"/>
  <c r="L416" i="50" l="1"/>
  <c r="K417" i="50"/>
  <c r="M416" i="50"/>
  <c r="J636" i="50"/>
  <c r="N416" i="50"/>
  <c r="O417" i="50"/>
  <c r="N417" i="50" l="1"/>
  <c r="O418" i="50"/>
  <c r="L417" i="50"/>
  <c r="K418" i="50"/>
  <c r="M417" i="50"/>
  <c r="J637" i="50"/>
  <c r="L418" i="50" l="1"/>
  <c r="K419" i="50"/>
  <c r="M418" i="50"/>
  <c r="J638" i="50"/>
  <c r="N418" i="50"/>
  <c r="O419" i="50"/>
  <c r="N419" i="50" l="1"/>
  <c r="O420" i="50"/>
  <c r="L419" i="50"/>
  <c r="K420" i="50"/>
  <c r="M419" i="50"/>
  <c r="J639" i="50"/>
  <c r="L420" i="50" l="1"/>
  <c r="K421" i="50"/>
  <c r="M420" i="50"/>
  <c r="J640" i="50"/>
  <c r="N420" i="50"/>
  <c r="O421" i="50"/>
  <c r="N421" i="50" l="1"/>
  <c r="O422" i="50"/>
  <c r="L421" i="50"/>
  <c r="K422" i="50"/>
  <c r="M421" i="50"/>
  <c r="J641" i="50"/>
  <c r="L422" i="50" l="1"/>
  <c r="K423" i="50"/>
  <c r="M422" i="50"/>
  <c r="J642" i="50"/>
  <c r="N422" i="50"/>
  <c r="O423" i="50"/>
  <c r="N423" i="50" l="1"/>
  <c r="O424" i="50"/>
  <c r="L423" i="50"/>
  <c r="K424" i="50"/>
  <c r="M423" i="50"/>
  <c r="J643" i="50"/>
  <c r="J644" i="50" l="1"/>
  <c r="L424" i="50"/>
  <c r="K425" i="50"/>
  <c r="M424" i="50"/>
  <c r="N424" i="50"/>
  <c r="O425" i="50"/>
  <c r="J645" i="50" l="1"/>
  <c r="L425" i="50"/>
  <c r="K426" i="50"/>
  <c r="M425" i="50"/>
  <c r="N425" i="50"/>
  <c r="O426" i="50"/>
  <c r="L426" i="50" l="1"/>
  <c r="K427" i="50"/>
  <c r="M426" i="50"/>
  <c r="N426" i="50"/>
  <c r="O427" i="50"/>
  <c r="J646" i="50"/>
  <c r="J647" i="50" l="1"/>
  <c r="L427" i="50"/>
  <c r="K428" i="50"/>
  <c r="M427" i="50"/>
  <c r="N427" i="50"/>
  <c r="O428" i="50"/>
  <c r="L428" i="50" l="1"/>
  <c r="K429" i="50"/>
  <c r="M428" i="50"/>
  <c r="N428" i="50"/>
  <c r="O429" i="50"/>
  <c r="J648" i="50"/>
  <c r="L429" i="50" l="1"/>
  <c r="K430" i="50"/>
  <c r="M429" i="50"/>
  <c r="J649" i="50"/>
  <c r="N429" i="50"/>
  <c r="O430" i="50"/>
  <c r="N430" i="50" l="1"/>
  <c r="O431" i="50"/>
  <c r="L430" i="50"/>
  <c r="K431" i="50"/>
  <c r="M430" i="50"/>
  <c r="J650" i="50"/>
  <c r="L431" i="50" l="1"/>
  <c r="K432" i="50"/>
  <c r="M431" i="50"/>
  <c r="J651" i="50"/>
  <c r="N431" i="50"/>
  <c r="O432" i="50"/>
  <c r="N432" i="50" l="1"/>
  <c r="O433" i="50"/>
  <c r="L432" i="50"/>
  <c r="K433" i="50"/>
  <c r="M432" i="50"/>
  <c r="J652" i="50"/>
  <c r="L433" i="50" l="1"/>
  <c r="K434" i="50"/>
  <c r="M433" i="50"/>
  <c r="J653" i="50"/>
  <c r="N433" i="50"/>
  <c r="O434" i="50"/>
  <c r="N434" i="50" l="1"/>
  <c r="O435" i="50"/>
  <c r="L434" i="50"/>
  <c r="K435" i="50"/>
  <c r="M434" i="50"/>
  <c r="J654" i="50"/>
  <c r="J655" i="50" l="1"/>
  <c r="L435" i="50"/>
  <c r="K436" i="50"/>
  <c r="M435" i="50"/>
  <c r="N435" i="50"/>
  <c r="O436" i="50"/>
  <c r="L436" i="50" l="1"/>
  <c r="K437" i="50"/>
  <c r="M436" i="50"/>
  <c r="N436" i="50"/>
  <c r="O437" i="50"/>
  <c r="J656" i="50"/>
  <c r="J657" i="50" l="1"/>
  <c r="L437" i="50"/>
  <c r="K438" i="50"/>
  <c r="M437" i="50"/>
  <c r="N437" i="50"/>
  <c r="O438" i="50"/>
  <c r="L438" i="50" l="1"/>
  <c r="K439" i="50"/>
  <c r="M438" i="50"/>
  <c r="N438" i="50"/>
  <c r="O439" i="50"/>
  <c r="J658" i="50"/>
  <c r="J659" i="50" l="1"/>
  <c r="L439" i="50"/>
  <c r="K440" i="50"/>
  <c r="M439" i="50"/>
  <c r="N439" i="50"/>
  <c r="O440" i="50"/>
  <c r="N440" i="50" l="1"/>
  <c r="O441" i="50"/>
  <c r="L440" i="50"/>
  <c r="K441" i="50"/>
  <c r="M440" i="50"/>
  <c r="J660" i="50"/>
  <c r="L441" i="50" l="1"/>
  <c r="K442" i="50"/>
  <c r="M441" i="50"/>
  <c r="J661" i="50"/>
  <c r="N441" i="50"/>
  <c r="O442" i="50"/>
  <c r="N442" i="50" l="1"/>
  <c r="O443" i="50"/>
  <c r="L442" i="50"/>
  <c r="K443" i="50"/>
  <c r="M442" i="50"/>
  <c r="J662" i="50"/>
  <c r="L443" i="50" l="1"/>
  <c r="K444" i="50"/>
  <c r="M443" i="50"/>
  <c r="J663" i="50"/>
  <c r="N443" i="50"/>
  <c r="O444" i="50"/>
  <c r="N444" i="50" l="1"/>
  <c r="O445" i="50"/>
  <c r="L444" i="50"/>
  <c r="K445" i="50"/>
  <c r="M444" i="50"/>
  <c r="J664" i="50"/>
  <c r="L445" i="50" l="1"/>
  <c r="K446" i="50"/>
  <c r="M445" i="50"/>
  <c r="J665" i="50"/>
  <c r="N445" i="50"/>
  <c r="O446" i="50"/>
  <c r="N446" i="50" l="1"/>
  <c r="O447" i="50"/>
  <c r="L446" i="50"/>
  <c r="K447" i="50"/>
  <c r="M446" i="50"/>
  <c r="J666" i="50"/>
  <c r="L447" i="50" l="1"/>
  <c r="K448" i="50"/>
  <c r="M447" i="50"/>
  <c r="J667" i="50"/>
  <c r="N447" i="50"/>
  <c r="O448" i="50"/>
  <c r="N448" i="50" l="1"/>
  <c r="O449" i="50"/>
  <c r="L448" i="50"/>
  <c r="K449" i="50"/>
  <c r="M448" i="50"/>
  <c r="J668" i="50"/>
  <c r="L449" i="50" l="1"/>
  <c r="K450" i="50"/>
  <c r="M449" i="50"/>
  <c r="J669" i="50"/>
  <c r="N449" i="50"/>
  <c r="O450" i="50"/>
  <c r="L450" i="50" l="1"/>
  <c r="K451" i="50"/>
  <c r="M450" i="50"/>
  <c r="N450" i="50"/>
  <c r="O451" i="50"/>
  <c r="J670" i="50"/>
  <c r="J671" i="50" l="1"/>
  <c r="L451" i="50"/>
  <c r="K452" i="50"/>
  <c r="M451" i="50"/>
  <c r="N451" i="50"/>
  <c r="O452" i="50"/>
  <c r="L452" i="50" l="1"/>
  <c r="K453" i="50"/>
  <c r="M452" i="50"/>
  <c r="N452" i="50"/>
  <c r="O453" i="50"/>
  <c r="J672" i="50"/>
  <c r="J673" i="50" l="1"/>
  <c r="L453" i="50"/>
  <c r="K454" i="50"/>
  <c r="M453" i="50"/>
  <c r="N453" i="50"/>
  <c r="O454" i="50"/>
  <c r="N454" i="50" l="1"/>
  <c r="O455" i="50"/>
  <c r="L454" i="50"/>
  <c r="K455" i="50"/>
  <c r="M454" i="50"/>
  <c r="J674" i="50"/>
  <c r="L455" i="50" l="1"/>
  <c r="K456" i="50"/>
  <c r="M455" i="50"/>
  <c r="J675" i="50"/>
  <c r="N455" i="50"/>
  <c r="O456" i="50"/>
  <c r="J676" i="50" l="1"/>
  <c r="N456" i="50"/>
  <c r="O457" i="50"/>
  <c r="L456" i="50"/>
  <c r="K457" i="50"/>
  <c r="M456" i="50"/>
  <c r="N457" i="50" l="1"/>
  <c r="O458" i="50"/>
  <c r="L457" i="50"/>
  <c r="K458" i="50"/>
  <c r="M457" i="50"/>
  <c r="J677" i="50"/>
  <c r="L458" i="50" l="1"/>
  <c r="K459" i="50"/>
  <c r="M458" i="50"/>
  <c r="J678" i="50"/>
  <c r="N458" i="50"/>
  <c r="O459" i="50"/>
  <c r="N459" i="50" l="1"/>
  <c r="O460" i="50"/>
  <c r="L459" i="50"/>
  <c r="K460" i="50"/>
  <c r="M459" i="50"/>
  <c r="J679" i="50"/>
  <c r="L460" i="50" l="1"/>
  <c r="K461" i="50"/>
  <c r="M460" i="50"/>
  <c r="N460" i="50"/>
  <c r="O461" i="50"/>
  <c r="J680" i="50"/>
  <c r="L461" i="50" l="1"/>
  <c r="K462" i="50"/>
  <c r="M461" i="50"/>
  <c r="J681" i="50"/>
  <c r="N461" i="50"/>
  <c r="O462" i="50"/>
  <c r="L462" i="50" l="1"/>
  <c r="K463" i="50"/>
  <c r="M462" i="50"/>
  <c r="N462" i="50"/>
  <c r="O463" i="50"/>
  <c r="J682" i="50"/>
  <c r="L463" i="50" l="1"/>
  <c r="K464" i="50"/>
  <c r="M463" i="50"/>
  <c r="J683" i="50"/>
  <c r="N463" i="50"/>
  <c r="O464" i="50"/>
  <c r="L464" i="50" l="1"/>
  <c r="K465" i="50"/>
  <c r="M464" i="50"/>
  <c r="N464" i="50"/>
  <c r="O465" i="50"/>
  <c r="J684" i="50"/>
  <c r="J685" i="50" l="1"/>
  <c r="L465" i="50"/>
  <c r="K466" i="50"/>
  <c r="M465" i="50"/>
  <c r="N465" i="50"/>
  <c r="O466" i="50"/>
  <c r="N466" i="50" l="1"/>
  <c r="O467" i="50"/>
  <c r="L466" i="50"/>
  <c r="K467" i="50"/>
  <c r="M466" i="50"/>
  <c r="J686" i="50"/>
  <c r="L467" i="50" l="1"/>
  <c r="K468" i="50"/>
  <c r="M467" i="50"/>
  <c r="N467" i="50"/>
  <c r="O468" i="50"/>
  <c r="J687" i="50"/>
  <c r="L468" i="50" l="1"/>
  <c r="K469" i="50"/>
  <c r="M468" i="50"/>
  <c r="J688" i="50"/>
  <c r="N468" i="50"/>
  <c r="O469" i="50"/>
  <c r="L469" i="50" l="1"/>
  <c r="K470" i="50"/>
  <c r="M469" i="50"/>
  <c r="N469" i="50"/>
  <c r="O470" i="50"/>
  <c r="J689" i="50"/>
  <c r="J690" i="50" l="1"/>
  <c r="L470" i="50"/>
  <c r="K471" i="50"/>
  <c r="M470" i="50"/>
  <c r="N470" i="50"/>
  <c r="O471" i="50"/>
  <c r="L471" i="50" l="1"/>
  <c r="K472" i="50"/>
  <c r="M471" i="50"/>
  <c r="J691" i="50"/>
  <c r="N471" i="50"/>
  <c r="O472" i="50"/>
  <c r="L472" i="50" l="1"/>
  <c r="K473" i="50"/>
  <c r="M472" i="50"/>
  <c r="N472" i="50"/>
  <c r="O473" i="50"/>
  <c r="J692" i="50"/>
  <c r="L473" i="50" l="1"/>
  <c r="K474" i="50"/>
  <c r="M473" i="50"/>
  <c r="J693" i="50"/>
  <c r="N473" i="50"/>
  <c r="O474" i="50"/>
  <c r="L474" i="50" l="1"/>
  <c r="K475" i="50"/>
  <c r="M474" i="50"/>
  <c r="N474" i="50"/>
  <c r="O475" i="50"/>
  <c r="J694" i="50"/>
  <c r="L475" i="50" l="1"/>
  <c r="K476" i="50"/>
  <c r="M475" i="50"/>
  <c r="J695" i="50"/>
  <c r="N475" i="50"/>
  <c r="O476" i="50"/>
  <c r="L476" i="50" l="1"/>
  <c r="K477" i="50"/>
  <c r="M476" i="50"/>
  <c r="N476" i="50"/>
  <c r="O477" i="50"/>
  <c r="J696" i="50"/>
  <c r="J697" i="50" l="1"/>
  <c r="L477" i="50"/>
  <c r="K478" i="50"/>
  <c r="M477" i="50"/>
  <c r="N477" i="50"/>
  <c r="O478" i="50"/>
  <c r="L478" i="50" l="1"/>
  <c r="K479" i="50"/>
  <c r="M478" i="50"/>
  <c r="J698" i="50"/>
  <c r="N478" i="50"/>
  <c r="O479" i="50"/>
  <c r="L479" i="50" l="1"/>
  <c r="K480" i="50"/>
  <c r="M479" i="50"/>
  <c r="N479" i="50"/>
  <c r="O480" i="50"/>
  <c r="J699" i="50"/>
  <c r="L480" i="50" l="1"/>
  <c r="K481" i="50"/>
  <c r="M480" i="50"/>
  <c r="J700" i="50"/>
  <c r="N480" i="50"/>
  <c r="O481" i="50"/>
  <c r="L481" i="50" l="1"/>
  <c r="K482" i="50"/>
  <c r="M481" i="50"/>
  <c r="N481" i="50"/>
  <c r="O482" i="50"/>
  <c r="J701" i="50"/>
  <c r="L482" i="50" l="1"/>
  <c r="K483" i="50"/>
  <c r="M482" i="50"/>
  <c r="J702" i="50"/>
  <c r="N482" i="50"/>
  <c r="O483" i="50"/>
  <c r="L483" i="50" l="1"/>
  <c r="K484" i="50"/>
  <c r="M483" i="50"/>
  <c r="N483" i="50"/>
  <c r="O484" i="50"/>
  <c r="J703" i="50"/>
  <c r="L484" i="50" l="1"/>
  <c r="K485" i="50"/>
  <c r="M484" i="50"/>
  <c r="J704" i="50"/>
  <c r="N484" i="50"/>
  <c r="O485" i="50"/>
  <c r="L485" i="50" l="1"/>
  <c r="K486" i="50"/>
  <c r="M485" i="50"/>
  <c r="N485" i="50"/>
  <c r="O486" i="50"/>
  <c r="J705" i="50"/>
  <c r="J706" i="50" l="1"/>
  <c r="L486" i="50"/>
  <c r="K487" i="50"/>
  <c r="M486" i="50"/>
  <c r="N486" i="50"/>
  <c r="O487" i="50"/>
  <c r="L487" i="50" l="1"/>
  <c r="K488" i="50"/>
  <c r="M487" i="50"/>
  <c r="N487" i="50"/>
  <c r="O488" i="50"/>
  <c r="J707" i="50"/>
  <c r="J708" i="50" l="1"/>
  <c r="L488" i="50"/>
  <c r="K489" i="50"/>
  <c r="M488" i="50"/>
  <c r="N488" i="50"/>
  <c r="O489" i="50"/>
  <c r="L489" i="50" l="1"/>
  <c r="K490" i="50"/>
  <c r="M489" i="50"/>
  <c r="N489" i="50"/>
  <c r="O490" i="50"/>
  <c r="J709" i="50"/>
  <c r="J710" i="50" l="1"/>
  <c r="L490" i="50"/>
  <c r="K491" i="50"/>
  <c r="M490" i="50"/>
  <c r="N490" i="50"/>
  <c r="O491" i="50"/>
  <c r="L491" i="50" l="1"/>
  <c r="K492" i="50"/>
  <c r="M491" i="50"/>
  <c r="N491" i="50"/>
  <c r="O492" i="50"/>
  <c r="J711" i="50"/>
  <c r="L492" i="50" l="1"/>
  <c r="K493" i="50"/>
  <c r="M492" i="50"/>
  <c r="J712" i="50"/>
  <c r="N492" i="50"/>
  <c r="O493" i="50"/>
  <c r="L493" i="50" l="1"/>
  <c r="K494" i="50"/>
  <c r="M493" i="50"/>
  <c r="N493" i="50"/>
  <c r="O494" i="50"/>
  <c r="J713" i="50"/>
  <c r="N494" i="50" l="1"/>
  <c r="O495" i="50"/>
  <c r="J714" i="50"/>
  <c r="L494" i="50"/>
  <c r="K495" i="50"/>
  <c r="M494" i="50"/>
  <c r="J715" i="50" l="1"/>
  <c r="L495" i="50"/>
  <c r="K496" i="50"/>
  <c r="M495" i="50"/>
  <c r="N495" i="50"/>
  <c r="O496" i="50"/>
  <c r="L496" i="50" l="1"/>
  <c r="K497" i="50"/>
  <c r="M496" i="50"/>
  <c r="J716" i="50"/>
  <c r="N496" i="50"/>
  <c r="O497" i="50"/>
  <c r="L497" i="50" l="1"/>
  <c r="K498" i="50"/>
  <c r="M497" i="50"/>
  <c r="N497" i="50"/>
  <c r="O498" i="50"/>
  <c r="J717" i="50"/>
  <c r="L498" i="50" l="1"/>
  <c r="K499" i="50"/>
  <c r="M498" i="50"/>
  <c r="J718" i="50"/>
  <c r="N498" i="50"/>
  <c r="O499" i="50"/>
  <c r="N499" i="50" l="1"/>
  <c r="O500" i="50"/>
  <c r="L499" i="50"/>
  <c r="K500" i="50"/>
  <c r="M499" i="50"/>
  <c r="J719" i="50"/>
  <c r="L500" i="50" l="1"/>
  <c r="K501" i="50"/>
  <c r="M500" i="50"/>
  <c r="N500" i="50"/>
  <c r="O501" i="50"/>
  <c r="J720" i="50"/>
  <c r="J721" i="50" l="1"/>
  <c r="L501" i="50"/>
  <c r="K502" i="50"/>
  <c r="M501" i="50"/>
  <c r="N501" i="50"/>
  <c r="O502" i="50"/>
  <c r="N502" i="50" l="1"/>
  <c r="O503" i="50"/>
  <c r="J722" i="50"/>
  <c r="L502" i="50"/>
  <c r="K503" i="50"/>
  <c r="M502" i="50"/>
  <c r="J723" i="50" l="1"/>
  <c r="L503" i="50"/>
  <c r="K504" i="50"/>
  <c r="M503" i="50"/>
  <c r="N503" i="50"/>
  <c r="O504" i="50"/>
  <c r="L504" i="50" l="1"/>
  <c r="K505" i="50"/>
  <c r="M504" i="50"/>
  <c r="J724" i="50"/>
  <c r="N504" i="50"/>
  <c r="O505" i="50"/>
  <c r="L505" i="50" l="1"/>
  <c r="K506" i="50"/>
  <c r="M505" i="50"/>
  <c r="N505" i="50"/>
  <c r="O506" i="50"/>
  <c r="J725" i="50"/>
  <c r="L506" i="50" l="1"/>
  <c r="K507" i="50"/>
  <c r="M506" i="50"/>
  <c r="J726" i="50"/>
  <c r="N506" i="50"/>
  <c r="O507" i="50"/>
  <c r="L507" i="50" l="1"/>
  <c r="K508" i="50"/>
  <c r="M507" i="50"/>
  <c r="N507" i="50"/>
  <c r="O508" i="50"/>
  <c r="J727" i="50"/>
  <c r="L508" i="50" l="1"/>
  <c r="K509" i="50"/>
  <c r="M508" i="50"/>
  <c r="J728" i="50"/>
  <c r="N508" i="50"/>
  <c r="O509" i="50"/>
  <c r="L509" i="50" l="1"/>
  <c r="K510" i="50"/>
  <c r="M509" i="50"/>
  <c r="N509" i="50"/>
  <c r="O510" i="50"/>
  <c r="J729" i="50"/>
  <c r="L510" i="50" l="1"/>
  <c r="K511" i="50"/>
  <c r="M510" i="50"/>
  <c r="J730" i="50"/>
  <c r="N510" i="50"/>
  <c r="O511" i="50"/>
  <c r="L511" i="50" l="1"/>
  <c r="K512" i="50"/>
  <c r="M511" i="50"/>
  <c r="N511" i="50"/>
  <c r="O512" i="50"/>
  <c r="J731" i="50"/>
  <c r="L512" i="50" l="1"/>
  <c r="K513" i="50"/>
  <c r="M512" i="50"/>
  <c r="J732" i="50"/>
  <c r="N512" i="50"/>
  <c r="O513" i="50"/>
  <c r="L513" i="50" l="1"/>
  <c r="K514" i="50"/>
  <c r="M513" i="50"/>
  <c r="N513" i="50"/>
  <c r="O514" i="50"/>
  <c r="J733" i="50"/>
  <c r="L514" i="50" l="1"/>
  <c r="K515" i="50"/>
  <c r="M514" i="50"/>
  <c r="J734" i="50"/>
  <c r="N514" i="50"/>
  <c r="O515" i="50"/>
  <c r="L515" i="50" l="1"/>
  <c r="K516" i="50"/>
  <c r="M515" i="50"/>
  <c r="N515" i="50"/>
  <c r="O516" i="50"/>
  <c r="J735" i="50"/>
  <c r="L516" i="50" l="1"/>
  <c r="K517" i="50"/>
  <c r="M516" i="50"/>
  <c r="J736" i="50"/>
  <c r="N516" i="50"/>
  <c r="O517" i="50"/>
  <c r="L517" i="50" l="1"/>
  <c r="K518" i="50"/>
  <c r="M517" i="50"/>
  <c r="N517" i="50"/>
  <c r="O518" i="50"/>
  <c r="J737" i="50"/>
  <c r="L518" i="50" l="1"/>
  <c r="K519" i="50"/>
  <c r="M518" i="50"/>
  <c r="J738" i="50"/>
  <c r="N518" i="50"/>
  <c r="O519" i="50"/>
  <c r="L519" i="50" l="1"/>
  <c r="K520" i="50"/>
  <c r="M519" i="50"/>
  <c r="N519" i="50"/>
  <c r="O520" i="50"/>
  <c r="J739" i="50"/>
  <c r="L520" i="50" l="1"/>
  <c r="K521" i="50"/>
  <c r="M520" i="50"/>
  <c r="J740" i="50"/>
  <c r="N520" i="50"/>
  <c r="O521" i="50"/>
  <c r="N521" i="50" l="1"/>
  <c r="O522" i="50"/>
  <c r="L521" i="50"/>
  <c r="K522" i="50"/>
  <c r="M521" i="50"/>
  <c r="J741" i="50"/>
  <c r="L522" i="50" l="1"/>
  <c r="K523" i="50"/>
  <c r="M522" i="50"/>
  <c r="N522" i="50"/>
  <c r="O523" i="50"/>
  <c r="N523" i="50" l="1"/>
  <c r="O524" i="50"/>
  <c r="L523" i="50"/>
  <c r="K524" i="50"/>
  <c r="M523" i="50"/>
  <c r="L524" i="50" l="1"/>
  <c r="K525" i="50"/>
  <c r="M524" i="50"/>
  <c r="N524" i="50"/>
  <c r="O525" i="50"/>
  <c r="L525" i="50" l="1"/>
  <c r="K526" i="50"/>
  <c r="M525" i="50"/>
  <c r="O526" i="50"/>
  <c r="N525" i="50"/>
  <c r="O527" i="50" l="1"/>
  <c r="N526" i="50"/>
  <c r="L526" i="50"/>
  <c r="K527" i="50"/>
  <c r="M526" i="50"/>
  <c r="L527" i="50" l="1"/>
  <c r="K528" i="50"/>
  <c r="M527" i="50"/>
  <c r="O528" i="50"/>
  <c r="N527" i="50"/>
  <c r="O529" i="50" l="1"/>
  <c r="N528" i="50"/>
  <c r="L528" i="50"/>
  <c r="K529" i="50"/>
  <c r="M528" i="50"/>
  <c r="L529" i="50" l="1"/>
  <c r="K530" i="50"/>
  <c r="M529" i="50"/>
  <c r="O530" i="50"/>
  <c r="N529" i="50"/>
  <c r="O531" i="50" l="1"/>
  <c r="N530" i="50"/>
  <c r="L530" i="50"/>
  <c r="K531" i="50"/>
  <c r="M530" i="50"/>
  <c r="L531" i="50" l="1"/>
  <c r="K532" i="50"/>
  <c r="M531" i="50"/>
  <c r="O532" i="50"/>
  <c r="N531" i="50"/>
  <c r="O533" i="50" l="1"/>
  <c r="N532" i="50"/>
  <c r="L532" i="50"/>
  <c r="K533" i="50"/>
  <c r="M532" i="50"/>
  <c r="L533" i="50" l="1"/>
  <c r="K534" i="50"/>
  <c r="M533" i="50"/>
  <c r="O534" i="50"/>
  <c r="N533" i="50"/>
  <c r="O535" i="50" l="1"/>
  <c r="N534" i="50"/>
  <c r="L534" i="50"/>
  <c r="K535" i="50"/>
  <c r="M534" i="50"/>
  <c r="L535" i="50" l="1"/>
  <c r="K536" i="50"/>
  <c r="M535" i="50"/>
  <c r="O536" i="50"/>
  <c r="N535" i="50"/>
  <c r="O537" i="50" l="1"/>
  <c r="N536" i="50"/>
  <c r="L536" i="50"/>
  <c r="K537" i="50"/>
  <c r="M536" i="50"/>
  <c r="L537" i="50" l="1"/>
  <c r="K538" i="50"/>
  <c r="M537" i="50"/>
  <c r="O538" i="50"/>
  <c r="N537" i="50"/>
  <c r="O539" i="50" l="1"/>
  <c r="N538" i="50"/>
  <c r="L538" i="50"/>
  <c r="K539" i="50"/>
  <c r="M538" i="50"/>
  <c r="L539" i="50" l="1"/>
  <c r="K540" i="50"/>
  <c r="M539" i="50"/>
  <c r="O540" i="50"/>
  <c r="N539" i="50"/>
  <c r="O541" i="50" l="1"/>
  <c r="N540" i="50"/>
  <c r="L540" i="50"/>
  <c r="K541" i="50"/>
  <c r="M540" i="50"/>
  <c r="L541" i="50" l="1"/>
  <c r="K542" i="50"/>
  <c r="M541" i="50"/>
  <c r="N541" i="50"/>
  <c r="O542" i="50"/>
  <c r="L542" i="50" l="1"/>
  <c r="K543" i="50"/>
  <c r="M542" i="50"/>
  <c r="N542" i="50"/>
  <c r="O543" i="50"/>
  <c r="L543" i="50" l="1"/>
  <c r="K544" i="50"/>
  <c r="M543" i="50"/>
  <c r="N543" i="50"/>
  <c r="O544" i="50"/>
  <c r="L544" i="50" l="1"/>
  <c r="K545" i="50"/>
  <c r="M544" i="50"/>
  <c r="N544" i="50"/>
  <c r="O545" i="50"/>
  <c r="L545" i="50" l="1"/>
  <c r="K546" i="50"/>
  <c r="M545" i="50"/>
  <c r="N545" i="50"/>
  <c r="O546" i="50"/>
  <c r="N546" i="50" l="1"/>
  <c r="O547" i="50"/>
  <c r="L546" i="50"/>
  <c r="K547" i="50"/>
  <c r="M546" i="50"/>
  <c r="L547" i="50" l="1"/>
  <c r="K548" i="50"/>
  <c r="M547" i="50"/>
  <c r="N547" i="50"/>
  <c r="O548" i="50"/>
  <c r="L548" i="50" l="1"/>
  <c r="K549" i="50"/>
  <c r="M548" i="50"/>
  <c r="N548" i="50"/>
  <c r="O549" i="50"/>
  <c r="L549" i="50" l="1"/>
  <c r="K550" i="50"/>
  <c r="M549" i="50"/>
  <c r="N549" i="50"/>
  <c r="O550" i="50"/>
  <c r="L550" i="50" l="1"/>
  <c r="K551" i="50"/>
  <c r="M550" i="50"/>
  <c r="N550" i="50"/>
  <c r="O551" i="50"/>
  <c r="L551" i="50" l="1"/>
  <c r="K552" i="50"/>
  <c r="M551" i="50"/>
  <c r="N551" i="50"/>
  <c r="O552" i="50"/>
  <c r="L552" i="50" l="1"/>
  <c r="K553" i="50"/>
  <c r="M552" i="50"/>
  <c r="N552" i="50"/>
  <c r="O553" i="50"/>
  <c r="L553" i="50" l="1"/>
  <c r="K554" i="50"/>
  <c r="M553" i="50"/>
  <c r="N553" i="50"/>
  <c r="O554" i="50"/>
  <c r="L554" i="50" l="1"/>
  <c r="K555" i="50"/>
  <c r="M554" i="50"/>
  <c r="N554" i="50"/>
  <c r="O555" i="50"/>
  <c r="L555" i="50" l="1"/>
  <c r="K556" i="50"/>
  <c r="M555" i="50"/>
  <c r="N555" i="50"/>
  <c r="O556" i="50"/>
  <c r="L556" i="50" l="1"/>
  <c r="K557" i="50"/>
  <c r="M556" i="50"/>
  <c r="N556" i="50"/>
  <c r="O557" i="50"/>
  <c r="L557" i="50" l="1"/>
  <c r="K558" i="50"/>
  <c r="M557" i="50"/>
  <c r="N557" i="50"/>
  <c r="O558" i="50"/>
  <c r="L558" i="50" l="1"/>
  <c r="K559" i="50"/>
  <c r="M558" i="50"/>
  <c r="N558" i="50"/>
  <c r="O559" i="50"/>
  <c r="L559" i="50" l="1"/>
  <c r="K560" i="50"/>
  <c r="M559" i="50"/>
  <c r="N559" i="50"/>
  <c r="O560" i="50"/>
  <c r="L560" i="50" l="1"/>
  <c r="K561" i="50"/>
  <c r="M560" i="50"/>
  <c r="N560" i="50"/>
  <c r="O561" i="50"/>
  <c r="L561" i="50" l="1"/>
  <c r="K562" i="50"/>
  <c r="M561" i="50"/>
  <c r="N561" i="50"/>
  <c r="O562" i="50"/>
  <c r="L562" i="50" l="1"/>
  <c r="K563" i="50"/>
  <c r="M562" i="50"/>
  <c r="N562" i="50"/>
  <c r="O563" i="50"/>
  <c r="L563" i="50" l="1"/>
  <c r="K564" i="50"/>
  <c r="M563" i="50"/>
  <c r="N563" i="50"/>
  <c r="O564" i="50"/>
  <c r="L564" i="50" l="1"/>
  <c r="K565" i="50"/>
  <c r="M564" i="50"/>
  <c r="N564" i="50"/>
  <c r="O565" i="50"/>
  <c r="L565" i="50" l="1"/>
  <c r="K566" i="50"/>
  <c r="M565" i="50"/>
  <c r="N565" i="50"/>
  <c r="O566" i="50"/>
  <c r="L566" i="50" l="1"/>
  <c r="K567" i="50"/>
  <c r="M566" i="50"/>
  <c r="N566" i="50"/>
  <c r="O567" i="50"/>
  <c r="L567" i="50" l="1"/>
  <c r="K568" i="50"/>
  <c r="M567" i="50"/>
  <c r="N567" i="50"/>
  <c r="O568" i="50"/>
  <c r="L568" i="50" l="1"/>
  <c r="K569" i="50"/>
  <c r="M568" i="50"/>
  <c r="N568" i="50"/>
  <c r="O569" i="50"/>
  <c r="L569" i="50" l="1"/>
  <c r="K570" i="50"/>
  <c r="M569" i="50"/>
  <c r="N569" i="50"/>
  <c r="O570" i="50"/>
  <c r="L570" i="50" l="1"/>
  <c r="K571" i="50"/>
  <c r="M570" i="50"/>
  <c r="N570" i="50"/>
  <c r="O571" i="50"/>
  <c r="L571" i="50" l="1"/>
  <c r="K572" i="50"/>
  <c r="M571" i="50"/>
  <c r="N571" i="50"/>
  <c r="O572" i="50"/>
  <c r="L572" i="50" l="1"/>
  <c r="K573" i="50"/>
  <c r="M572" i="50"/>
  <c r="N572" i="50"/>
  <c r="O573" i="50"/>
  <c r="L573" i="50" l="1"/>
  <c r="K574" i="50"/>
  <c r="M573" i="50"/>
  <c r="N573" i="50"/>
  <c r="O574" i="50"/>
  <c r="L574" i="50" l="1"/>
  <c r="K575" i="50"/>
  <c r="M574" i="50"/>
  <c r="N574" i="50"/>
  <c r="O575" i="50"/>
  <c r="L575" i="50" l="1"/>
  <c r="K576" i="50"/>
  <c r="M575" i="50"/>
  <c r="N575" i="50"/>
  <c r="O576" i="50"/>
  <c r="L576" i="50" l="1"/>
  <c r="K577" i="50"/>
  <c r="M576" i="50"/>
  <c r="N576" i="50"/>
  <c r="O577" i="50"/>
  <c r="L577" i="50" l="1"/>
  <c r="K578" i="50"/>
  <c r="M577" i="50"/>
  <c r="N577" i="50"/>
  <c r="O578" i="50"/>
  <c r="L578" i="50" l="1"/>
  <c r="K579" i="50"/>
  <c r="M578" i="50"/>
  <c r="N578" i="50"/>
  <c r="O579" i="50"/>
  <c r="L579" i="50" l="1"/>
  <c r="K580" i="50"/>
  <c r="M579" i="50"/>
  <c r="N579" i="50"/>
  <c r="O580" i="50"/>
  <c r="L580" i="50" l="1"/>
  <c r="K581" i="50"/>
  <c r="M580" i="50"/>
  <c r="N580" i="50"/>
  <c r="O581" i="50"/>
  <c r="L581" i="50" l="1"/>
  <c r="K582" i="50"/>
  <c r="M581" i="50"/>
  <c r="N581" i="50"/>
  <c r="O582" i="50"/>
  <c r="L582" i="50" l="1"/>
  <c r="K583" i="50"/>
  <c r="M582" i="50"/>
  <c r="N582" i="50"/>
  <c r="O583" i="50"/>
  <c r="L583" i="50" l="1"/>
  <c r="K584" i="50"/>
  <c r="M583" i="50"/>
  <c r="N583" i="50"/>
  <c r="O584" i="50"/>
  <c r="L584" i="50" l="1"/>
  <c r="K585" i="50"/>
  <c r="M584" i="50"/>
  <c r="N584" i="50"/>
  <c r="O585" i="50"/>
  <c r="L585" i="50" l="1"/>
  <c r="K586" i="50"/>
  <c r="M585" i="50"/>
  <c r="N585" i="50"/>
  <c r="O586" i="50"/>
  <c r="L586" i="50" l="1"/>
  <c r="K587" i="50"/>
  <c r="M586" i="50"/>
  <c r="N586" i="50"/>
  <c r="O587" i="50"/>
  <c r="L587" i="50" l="1"/>
  <c r="K588" i="50"/>
  <c r="M587" i="50"/>
  <c r="N587" i="50"/>
  <c r="O588" i="50"/>
  <c r="L588" i="50" l="1"/>
  <c r="K589" i="50"/>
  <c r="M588" i="50"/>
  <c r="N588" i="50"/>
  <c r="O589" i="50"/>
  <c r="L589" i="50" l="1"/>
  <c r="K590" i="50"/>
  <c r="M589" i="50"/>
  <c r="N589" i="50"/>
  <c r="O590" i="50"/>
  <c r="L590" i="50" l="1"/>
  <c r="K591" i="50"/>
  <c r="M590" i="50"/>
  <c r="N590" i="50"/>
  <c r="O591" i="50"/>
  <c r="L591" i="50" l="1"/>
  <c r="K592" i="50"/>
  <c r="M591" i="50"/>
  <c r="N591" i="50"/>
  <c r="O592" i="50"/>
  <c r="L592" i="50" l="1"/>
  <c r="K593" i="50"/>
  <c r="M592" i="50"/>
  <c r="N592" i="50"/>
  <c r="O593" i="50"/>
  <c r="L593" i="50" l="1"/>
  <c r="K594" i="50"/>
  <c r="M593" i="50"/>
  <c r="O594" i="50"/>
  <c r="N593" i="50"/>
  <c r="N594" i="50" l="1"/>
  <c r="O595" i="50"/>
  <c r="L594" i="50"/>
  <c r="K595" i="50"/>
  <c r="M594" i="50"/>
  <c r="L595" i="50" l="1"/>
  <c r="K596" i="50"/>
  <c r="M595" i="50"/>
  <c r="O596" i="50"/>
  <c r="N595" i="50"/>
  <c r="N596" i="50" l="1"/>
  <c r="O597" i="50"/>
  <c r="L596" i="50"/>
  <c r="K597" i="50"/>
  <c r="M596" i="50"/>
  <c r="L597" i="50" l="1"/>
  <c r="K598" i="50"/>
  <c r="M597" i="50"/>
  <c r="N597" i="50"/>
  <c r="O598" i="50"/>
  <c r="L598" i="50" l="1"/>
  <c r="K599" i="50"/>
  <c r="M598" i="50"/>
  <c r="N598" i="50"/>
  <c r="O599" i="50"/>
  <c r="L599" i="50" l="1"/>
  <c r="K600" i="50"/>
  <c r="M599" i="50"/>
  <c r="N599" i="50"/>
  <c r="O600" i="50"/>
  <c r="L600" i="50" l="1"/>
  <c r="K601" i="50"/>
  <c r="M600" i="50"/>
  <c r="N600" i="50"/>
  <c r="O601" i="50"/>
  <c r="L601" i="50" l="1"/>
  <c r="K602" i="50"/>
  <c r="M601" i="50"/>
  <c r="N601" i="50"/>
  <c r="O602" i="50"/>
  <c r="L602" i="50" l="1"/>
  <c r="K603" i="50"/>
  <c r="M602" i="50"/>
  <c r="N602" i="50"/>
  <c r="O603" i="50"/>
  <c r="L603" i="50" l="1"/>
  <c r="K604" i="50"/>
  <c r="M603" i="50"/>
  <c r="O604" i="50"/>
  <c r="N603" i="50"/>
  <c r="N604" i="50" l="1"/>
  <c r="O605" i="50"/>
  <c r="L604" i="50"/>
  <c r="K605" i="50"/>
  <c r="M604" i="50"/>
  <c r="L605" i="50" l="1"/>
  <c r="K606" i="50"/>
  <c r="M605" i="50"/>
  <c r="N605" i="50"/>
  <c r="O606" i="50"/>
  <c r="L606" i="50" l="1"/>
  <c r="K607" i="50"/>
  <c r="M606" i="50"/>
  <c r="O607" i="50"/>
  <c r="N606" i="50"/>
  <c r="N607" i="50" l="1"/>
  <c r="O608" i="50"/>
  <c r="L607" i="50"/>
  <c r="K608" i="50"/>
  <c r="M607" i="50"/>
  <c r="L608" i="50" l="1"/>
  <c r="K609" i="50"/>
  <c r="M608" i="50"/>
  <c r="N608" i="50"/>
  <c r="O609" i="50"/>
  <c r="L609" i="50" l="1"/>
  <c r="K610" i="50"/>
  <c r="M609" i="50"/>
  <c r="N609" i="50"/>
  <c r="O610" i="50"/>
  <c r="L610" i="50" l="1"/>
  <c r="K611" i="50"/>
  <c r="M610" i="50"/>
  <c r="N610" i="50"/>
  <c r="O611" i="50"/>
  <c r="L611" i="50" l="1"/>
  <c r="K612" i="50"/>
  <c r="M611" i="50"/>
  <c r="O612" i="50"/>
  <c r="N611" i="50"/>
  <c r="N612" i="50" l="1"/>
  <c r="O613" i="50"/>
  <c r="L612" i="50"/>
  <c r="K613" i="50"/>
  <c r="M612" i="50"/>
  <c r="L613" i="50" l="1"/>
  <c r="K614" i="50"/>
  <c r="M613" i="50"/>
  <c r="N613" i="50"/>
  <c r="O614" i="50"/>
  <c r="L614" i="50" l="1"/>
  <c r="K615" i="50"/>
  <c r="M614" i="50"/>
  <c r="N614" i="50"/>
  <c r="O615" i="50"/>
  <c r="L615" i="50" l="1"/>
  <c r="K616" i="50"/>
  <c r="M615" i="50"/>
  <c r="O616" i="50"/>
  <c r="N615" i="50"/>
  <c r="N616" i="50" l="1"/>
  <c r="O617" i="50"/>
  <c r="L616" i="50"/>
  <c r="K617" i="50"/>
  <c r="M616" i="50"/>
  <c r="L617" i="50" l="1"/>
  <c r="K618" i="50"/>
  <c r="M617" i="50"/>
  <c r="N617" i="50"/>
  <c r="O618" i="50"/>
  <c r="L618" i="50" l="1"/>
  <c r="K619" i="50"/>
  <c r="M618" i="50"/>
  <c r="N618" i="50"/>
  <c r="O619" i="50"/>
  <c r="L619" i="50" l="1"/>
  <c r="K620" i="50"/>
  <c r="M619" i="50"/>
  <c r="N619" i="50"/>
  <c r="O620" i="50"/>
  <c r="L620" i="50" l="1"/>
  <c r="K621" i="50"/>
  <c r="M620" i="50"/>
  <c r="N620" i="50"/>
  <c r="O621" i="50"/>
  <c r="L621" i="50" l="1"/>
  <c r="K622" i="50"/>
  <c r="M621" i="50"/>
  <c r="N621" i="50"/>
  <c r="O622" i="50"/>
  <c r="L622" i="50" l="1"/>
  <c r="K623" i="50"/>
  <c r="M622" i="50"/>
  <c r="N622" i="50"/>
  <c r="O623" i="50"/>
  <c r="L623" i="50" l="1"/>
  <c r="K624" i="50"/>
  <c r="M623" i="50"/>
  <c r="N623" i="50"/>
  <c r="O624" i="50"/>
  <c r="L624" i="50" l="1"/>
  <c r="K625" i="50"/>
  <c r="M624" i="50"/>
  <c r="N624" i="50"/>
  <c r="O625" i="50"/>
  <c r="L625" i="50" l="1"/>
  <c r="K626" i="50"/>
  <c r="M625" i="50"/>
  <c r="N625" i="50"/>
  <c r="O626" i="50"/>
  <c r="L626" i="50" l="1"/>
  <c r="K627" i="50"/>
  <c r="M626" i="50"/>
  <c r="N626" i="50"/>
  <c r="O627" i="50"/>
  <c r="L627" i="50" l="1"/>
  <c r="K628" i="50"/>
  <c r="M627" i="50"/>
  <c r="O628" i="50"/>
  <c r="N627" i="50"/>
  <c r="N628" i="50" l="1"/>
  <c r="O629" i="50"/>
  <c r="L628" i="50"/>
  <c r="K629" i="50"/>
  <c r="M628" i="50"/>
  <c r="L629" i="50" l="1"/>
  <c r="K630" i="50"/>
  <c r="M629" i="50"/>
  <c r="N629" i="50"/>
  <c r="O630" i="50"/>
  <c r="L630" i="50" l="1"/>
  <c r="K631" i="50"/>
  <c r="M630" i="50"/>
  <c r="N630" i="50"/>
  <c r="O631" i="50"/>
  <c r="L631" i="50" l="1"/>
  <c r="K632" i="50"/>
  <c r="M631" i="50"/>
  <c r="O632" i="50"/>
  <c r="N631" i="50"/>
  <c r="N632" i="50" l="1"/>
  <c r="O633" i="50"/>
  <c r="L632" i="50"/>
  <c r="K633" i="50"/>
  <c r="M632" i="50"/>
  <c r="N633" i="50" l="1"/>
  <c r="O634" i="50"/>
  <c r="L633" i="50"/>
  <c r="K634" i="50"/>
  <c r="M633" i="50"/>
  <c r="L634" i="50" l="1"/>
  <c r="K635" i="50"/>
  <c r="M634" i="50"/>
  <c r="N634" i="50"/>
  <c r="O635" i="50"/>
  <c r="L635" i="50" l="1"/>
  <c r="K636" i="50"/>
  <c r="M635" i="50"/>
  <c r="N635" i="50"/>
  <c r="O636" i="50"/>
  <c r="L636" i="50" l="1"/>
  <c r="K637" i="50"/>
  <c r="M636" i="50"/>
  <c r="N636" i="50"/>
  <c r="O637" i="50"/>
  <c r="L637" i="50" l="1"/>
  <c r="K638" i="50"/>
  <c r="M637" i="50"/>
  <c r="N637" i="50"/>
  <c r="O638" i="50"/>
  <c r="L638" i="50" l="1"/>
  <c r="K639" i="50"/>
  <c r="M638" i="50"/>
  <c r="N638" i="50"/>
  <c r="O639" i="50"/>
  <c r="L639" i="50" l="1"/>
  <c r="K640" i="50"/>
  <c r="M639" i="50"/>
  <c r="N639" i="50"/>
  <c r="O640" i="50"/>
  <c r="L640" i="50" l="1"/>
  <c r="K641" i="50"/>
  <c r="M640" i="50"/>
  <c r="N640" i="50"/>
  <c r="O641" i="50"/>
  <c r="L641" i="50" l="1"/>
  <c r="K642" i="50"/>
  <c r="M641" i="50"/>
  <c r="N641" i="50"/>
  <c r="O642" i="50"/>
  <c r="L642" i="50" l="1"/>
  <c r="K643" i="50"/>
  <c r="M642" i="50"/>
  <c r="N642" i="50"/>
  <c r="O643" i="50"/>
  <c r="L643" i="50" l="1"/>
  <c r="K644" i="50"/>
  <c r="M643" i="50"/>
  <c r="O644" i="50"/>
  <c r="N643" i="50"/>
  <c r="N644" i="50" l="1"/>
  <c r="O645" i="50"/>
  <c r="L644" i="50"/>
  <c r="K645" i="50"/>
  <c r="M644" i="50"/>
  <c r="L645" i="50" l="1"/>
  <c r="K646" i="50"/>
  <c r="M645" i="50"/>
  <c r="N645" i="50"/>
  <c r="O646" i="50"/>
  <c r="L646" i="50" l="1"/>
  <c r="K647" i="50"/>
  <c r="M646" i="50"/>
  <c r="N646" i="50"/>
  <c r="O647" i="50"/>
  <c r="L647" i="50" l="1"/>
  <c r="K648" i="50"/>
  <c r="M647" i="50"/>
  <c r="N647" i="50"/>
  <c r="O648" i="50"/>
  <c r="O649" i="50" l="1"/>
  <c r="N648" i="50"/>
  <c r="L648" i="50"/>
  <c r="K649" i="50"/>
  <c r="M648" i="50"/>
  <c r="O650" i="50" l="1"/>
  <c r="N649" i="50"/>
  <c r="L649" i="50"/>
  <c r="K650" i="50"/>
  <c r="M649" i="50"/>
  <c r="L650" i="50" l="1"/>
  <c r="K651" i="50"/>
  <c r="M650" i="50"/>
  <c r="N650" i="50"/>
  <c r="O651" i="50"/>
  <c r="N651" i="50" l="1"/>
  <c r="O652" i="50"/>
  <c r="L651" i="50"/>
  <c r="K652" i="50"/>
  <c r="M651" i="50"/>
  <c r="L652" i="50" l="1"/>
  <c r="K653" i="50"/>
  <c r="M652" i="50"/>
  <c r="O653" i="50"/>
  <c r="N652" i="50"/>
  <c r="N653" i="50" l="1"/>
  <c r="O654" i="50"/>
  <c r="L653" i="50"/>
  <c r="K654" i="50"/>
  <c r="M653" i="50"/>
  <c r="L654" i="50" l="1"/>
  <c r="K655" i="50"/>
  <c r="M654" i="50"/>
  <c r="N654" i="50"/>
  <c r="O655" i="50"/>
  <c r="L655" i="50" l="1"/>
  <c r="K656" i="50"/>
  <c r="M655" i="50"/>
  <c r="N655" i="50"/>
  <c r="O656" i="50"/>
  <c r="L656" i="50" l="1"/>
  <c r="K657" i="50"/>
  <c r="M656" i="50"/>
  <c r="N656" i="50"/>
  <c r="O657" i="50"/>
  <c r="L657" i="50" l="1"/>
  <c r="K658" i="50"/>
  <c r="M657" i="50"/>
  <c r="O658" i="50"/>
  <c r="N657" i="50"/>
  <c r="N658" i="50" l="1"/>
  <c r="O659" i="50"/>
  <c r="L658" i="50"/>
  <c r="K659" i="50"/>
  <c r="M658" i="50"/>
  <c r="L659" i="50" l="1"/>
  <c r="K660" i="50"/>
  <c r="M659" i="50"/>
  <c r="N659" i="50"/>
  <c r="O660" i="50"/>
  <c r="L660" i="50" l="1"/>
  <c r="K661" i="50"/>
  <c r="M660" i="50"/>
  <c r="O661" i="50"/>
  <c r="N660" i="50"/>
  <c r="N661" i="50" l="1"/>
  <c r="O662" i="50"/>
  <c r="L661" i="50"/>
  <c r="K662" i="50"/>
  <c r="M661" i="50"/>
  <c r="L662" i="50" l="1"/>
  <c r="K663" i="50"/>
  <c r="M662" i="50"/>
  <c r="N662" i="50"/>
  <c r="O663" i="50"/>
  <c r="L663" i="50" l="1"/>
  <c r="K664" i="50"/>
  <c r="M663" i="50"/>
  <c r="N663" i="50"/>
  <c r="O664" i="50"/>
  <c r="L664" i="50" l="1"/>
  <c r="K665" i="50"/>
  <c r="M664" i="50"/>
  <c r="N664" i="50"/>
  <c r="O665" i="50"/>
  <c r="L665" i="50" l="1"/>
  <c r="K666" i="50"/>
  <c r="M665" i="50"/>
  <c r="O666" i="50"/>
  <c r="N665" i="50"/>
  <c r="L666" i="50" l="1"/>
  <c r="K667" i="50"/>
  <c r="M666" i="50"/>
  <c r="N666" i="50"/>
  <c r="O667" i="50"/>
  <c r="L667" i="50" l="1"/>
  <c r="K668" i="50"/>
  <c r="M667" i="50"/>
  <c r="N667" i="50"/>
  <c r="O668" i="50"/>
  <c r="L668" i="50" l="1"/>
  <c r="K669" i="50"/>
  <c r="M668" i="50"/>
  <c r="N668" i="50"/>
  <c r="O669" i="50"/>
  <c r="L669" i="50" l="1"/>
  <c r="K670" i="50"/>
  <c r="M669" i="50"/>
  <c r="O670" i="50"/>
  <c r="N669" i="50"/>
  <c r="N670" i="50" l="1"/>
  <c r="O671" i="50"/>
  <c r="L670" i="50"/>
  <c r="K671" i="50"/>
  <c r="M670" i="50"/>
  <c r="L671" i="50" l="1"/>
  <c r="K672" i="50"/>
  <c r="M671" i="50"/>
  <c r="N671" i="50"/>
  <c r="O672" i="50"/>
  <c r="L672" i="50" l="1"/>
  <c r="K673" i="50"/>
  <c r="M672" i="50"/>
  <c r="N672" i="50"/>
  <c r="O673" i="50"/>
  <c r="L673" i="50" l="1"/>
  <c r="K674" i="50"/>
  <c r="M673" i="50"/>
  <c r="N673" i="50"/>
  <c r="O674" i="50"/>
  <c r="L674" i="50" l="1"/>
  <c r="K675" i="50"/>
  <c r="M674" i="50"/>
  <c r="N674" i="50"/>
  <c r="O675" i="50"/>
  <c r="L675" i="50" l="1"/>
  <c r="K676" i="50"/>
  <c r="M675" i="50"/>
  <c r="N675" i="50"/>
  <c r="O676" i="50"/>
  <c r="L676" i="50" l="1"/>
  <c r="K677" i="50"/>
  <c r="M676" i="50"/>
  <c r="N676" i="50"/>
  <c r="O677" i="50"/>
  <c r="L677" i="50" l="1"/>
  <c r="K678" i="50"/>
  <c r="M677" i="50"/>
  <c r="O678" i="50"/>
  <c r="N677" i="50"/>
  <c r="N678" i="50" l="1"/>
  <c r="O679" i="50"/>
  <c r="L678" i="50"/>
  <c r="K679" i="50"/>
  <c r="M678" i="50"/>
  <c r="N679" i="50" l="1"/>
  <c r="O680" i="50"/>
  <c r="L679" i="50"/>
  <c r="K680" i="50"/>
  <c r="M679" i="50"/>
  <c r="L680" i="50" l="1"/>
  <c r="K681" i="50"/>
  <c r="M680" i="50"/>
  <c r="N680" i="50"/>
  <c r="O681" i="50"/>
  <c r="L681" i="50" l="1"/>
  <c r="K682" i="50"/>
  <c r="M681" i="50"/>
  <c r="O682" i="50"/>
  <c r="N681" i="50"/>
  <c r="N682" i="50" l="1"/>
  <c r="O683" i="50"/>
  <c r="L682" i="50"/>
  <c r="K683" i="50"/>
  <c r="M682" i="50"/>
  <c r="N683" i="50" l="1"/>
  <c r="O684" i="50"/>
  <c r="L683" i="50"/>
  <c r="K684" i="50"/>
  <c r="M683" i="50"/>
  <c r="L684" i="50" l="1"/>
  <c r="K685" i="50"/>
  <c r="M684" i="50"/>
  <c r="N684" i="50"/>
  <c r="O685" i="50"/>
  <c r="L685" i="50" l="1"/>
  <c r="K686" i="50"/>
  <c r="M685" i="50"/>
  <c r="O686" i="50"/>
  <c r="N685" i="50"/>
  <c r="O687" i="50" l="1"/>
  <c r="N686" i="50"/>
  <c r="L686" i="50"/>
  <c r="K687" i="50"/>
  <c r="M686" i="50"/>
  <c r="L687" i="50" l="1"/>
  <c r="K688" i="50"/>
  <c r="M687" i="50"/>
  <c r="N687" i="50"/>
  <c r="O688" i="50"/>
  <c r="L688" i="50" l="1"/>
  <c r="K689" i="50"/>
  <c r="M688" i="50"/>
  <c r="N688" i="50"/>
  <c r="O689" i="50"/>
  <c r="L689" i="50" l="1"/>
  <c r="K690" i="50"/>
  <c r="M689" i="50"/>
  <c r="O690" i="50"/>
  <c r="N689" i="50"/>
  <c r="N690" i="50" l="1"/>
  <c r="O691" i="50"/>
  <c r="L690" i="50"/>
  <c r="K691" i="50"/>
  <c r="M690" i="50"/>
  <c r="N691" i="50" l="1"/>
  <c r="O692" i="50"/>
  <c r="L691" i="50"/>
  <c r="K692" i="50"/>
  <c r="M691" i="50"/>
  <c r="L692" i="50" l="1"/>
  <c r="K693" i="50"/>
  <c r="M692" i="50"/>
  <c r="O693" i="50"/>
  <c r="N692" i="50"/>
  <c r="O694" i="50" l="1"/>
  <c r="N693" i="50"/>
  <c r="L693" i="50"/>
  <c r="K694" i="50"/>
  <c r="M693" i="50"/>
  <c r="L694" i="50" l="1"/>
  <c r="K695" i="50"/>
  <c r="M694" i="50"/>
  <c r="N694" i="50"/>
  <c r="O695" i="50"/>
  <c r="L695" i="50" l="1"/>
  <c r="K696" i="50"/>
  <c r="M695" i="50"/>
  <c r="N695" i="50"/>
  <c r="O696" i="50"/>
  <c r="L696" i="50" l="1"/>
  <c r="K697" i="50"/>
  <c r="M696" i="50"/>
  <c r="N696" i="50"/>
  <c r="O697" i="50"/>
  <c r="L697" i="50" l="1"/>
  <c r="K698" i="50"/>
  <c r="M697" i="50"/>
  <c r="O698" i="50"/>
  <c r="N697" i="50"/>
  <c r="N698" i="50" l="1"/>
  <c r="O699" i="50"/>
  <c r="L698" i="50"/>
  <c r="K699" i="50"/>
  <c r="M698" i="50"/>
  <c r="L699" i="50" l="1"/>
  <c r="K700" i="50"/>
  <c r="M699" i="50"/>
  <c r="N699" i="50"/>
  <c r="O700" i="50"/>
  <c r="L700" i="50" l="1"/>
  <c r="K701" i="50"/>
  <c r="M700" i="50"/>
  <c r="N700" i="50"/>
  <c r="O701" i="50"/>
  <c r="L701" i="50" l="1"/>
  <c r="K702" i="50"/>
  <c r="M701" i="50"/>
  <c r="O702" i="50"/>
  <c r="N701" i="50"/>
  <c r="N702" i="50" l="1"/>
  <c r="O703" i="50"/>
  <c r="L702" i="50"/>
  <c r="K703" i="50"/>
  <c r="M702" i="50"/>
  <c r="L703" i="50" l="1"/>
  <c r="K704" i="50"/>
  <c r="M703" i="50"/>
  <c r="O704" i="50"/>
  <c r="N703" i="50"/>
  <c r="N704" i="50" l="1"/>
  <c r="O705" i="50"/>
  <c r="L704" i="50"/>
  <c r="K705" i="50"/>
  <c r="M704" i="50"/>
  <c r="L705" i="50" l="1"/>
  <c r="K706" i="50"/>
  <c r="M705" i="50"/>
  <c r="N705" i="50"/>
  <c r="O706" i="50"/>
  <c r="L706" i="50" l="1"/>
  <c r="K707" i="50"/>
  <c r="M706" i="50"/>
  <c r="N706" i="50"/>
  <c r="O707" i="50"/>
  <c r="L707" i="50" l="1"/>
  <c r="K708" i="50"/>
  <c r="M707" i="50"/>
  <c r="N707" i="50"/>
  <c r="O708" i="50"/>
  <c r="L708" i="50" l="1"/>
  <c r="K709" i="50"/>
  <c r="M708" i="50"/>
  <c r="N708" i="50"/>
  <c r="O709" i="50"/>
  <c r="L709" i="50" l="1"/>
  <c r="K710" i="50"/>
  <c r="M709" i="50"/>
  <c r="O710" i="50"/>
  <c r="N709" i="50"/>
  <c r="N710" i="50" l="1"/>
  <c r="O711" i="50"/>
  <c r="L710" i="50"/>
  <c r="K711" i="50"/>
  <c r="M710" i="50"/>
  <c r="L711" i="50" l="1"/>
  <c r="K712" i="50"/>
  <c r="M711" i="50"/>
  <c r="N711" i="50"/>
  <c r="O712" i="50"/>
  <c r="L712" i="50" l="1"/>
  <c r="K713" i="50"/>
  <c r="M712" i="50"/>
  <c r="N712" i="50"/>
  <c r="O713" i="50"/>
  <c r="L713" i="50" l="1"/>
  <c r="K714" i="50"/>
  <c r="M713" i="50"/>
  <c r="N713" i="50"/>
  <c r="O714" i="50"/>
  <c r="L714" i="50" l="1"/>
  <c r="K715" i="50"/>
  <c r="M714" i="50"/>
  <c r="N714" i="50"/>
  <c r="O715" i="50"/>
  <c r="L715" i="50" l="1"/>
  <c r="K716" i="50"/>
  <c r="M715" i="50"/>
  <c r="N715" i="50"/>
  <c r="O716" i="50"/>
  <c r="L716" i="50" l="1"/>
  <c r="K717" i="50"/>
  <c r="M716" i="50"/>
  <c r="N716" i="50"/>
  <c r="O717" i="50"/>
  <c r="L717" i="50" l="1"/>
  <c r="K718" i="50"/>
  <c r="M717" i="50"/>
  <c r="N717" i="50"/>
  <c r="O718" i="50"/>
  <c r="L718" i="50" l="1"/>
  <c r="K719" i="50"/>
  <c r="M718" i="50"/>
  <c r="N718" i="50"/>
  <c r="O719" i="50"/>
  <c r="L719" i="50" l="1"/>
  <c r="K720" i="50"/>
  <c r="M719" i="50"/>
  <c r="N719" i="50"/>
  <c r="O720" i="50"/>
  <c r="L720" i="50" l="1"/>
  <c r="K721" i="50"/>
  <c r="M720" i="50"/>
  <c r="O721" i="50"/>
  <c r="N720" i="50"/>
  <c r="O722" i="50" l="1"/>
  <c r="N721" i="50"/>
  <c r="L721" i="50"/>
  <c r="K722" i="50"/>
  <c r="M721" i="50"/>
  <c r="L722" i="50" l="1"/>
  <c r="K723" i="50"/>
  <c r="M722" i="50"/>
  <c r="N722" i="50"/>
  <c r="O723" i="50"/>
  <c r="O724" i="50" l="1"/>
  <c r="N723" i="50"/>
  <c r="L723" i="50"/>
  <c r="K724" i="50"/>
  <c r="M723" i="50"/>
  <c r="O725" i="50" l="1"/>
  <c r="N724" i="50"/>
  <c r="L724" i="50"/>
  <c r="K725" i="50"/>
  <c r="M724" i="50"/>
  <c r="O726" i="50" l="1"/>
  <c r="N725" i="50"/>
  <c r="L725" i="50"/>
  <c r="K726" i="50"/>
  <c r="M725" i="50"/>
  <c r="N726" i="50" l="1"/>
  <c r="O727" i="50"/>
  <c r="L726" i="50"/>
  <c r="K727" i="50"/>
  <c r="M726" i="50"/>
  <c r="L727" i="50" l="1"/>
  <c r="K728" i="50"/>
  <c r="M727" i="50"/>
  <c r="O728" i="50"/>
  <c r="N727" i="50"/>
  <c r="N728" i="50" l="1"/>
  <c r="O729" i="50"/>
  <c r="L728" i="50"/>
  <c r="K729" i="50"/>
  <c r="M728" i="50"/>
  <c r="L729" i="50" l="1"/>
  <c r="K730" i="50"/>
  <c r="M729" i="50"/>
  <c r="O730" i="50"/>
  <c r="N729" i="50"/>
  <c r="N730" i="50" l="1"/>
  <c r="O731" i="50"/>
  <c r="L730" i="50"/>
  <c r="K731" i="50"/>
  <c r="M730" i="50"/>
  <c r="L731" i="50" l="1"/>
  <c r="K732" i="50"/>
  <c r="M731" i="50"/>
  <c r="O732" i="50"/>
  <c r="N731" i="50"/>
  <c r="O733" i="50" l="1"/>
  <c r="N732" i="50"/>
  <c r="L732" i="50"/>
  <c r="K733" i="50"/>
  <c r="M732" i="50"/>
  <c r="L733" i="50" l="1"/>
  <c r="K734" i="50"/>
  <c r="M733" i="50"/>
  <c r="O734" i="50"/>
  <c r="N733" i="50"/>
  <c r="N734" i="50" l="1"/>
  <c r="O735" i="50"/>
  <c r="L734" i="50"/>
  <c r="K735" i="50"/>
  <c r="M734" i="50"/>
  <c r="L735" i="50" l="1"/>
  <c r="K736" i="50"/>
  <c r="M735" i="50"/>
  <c r="O736" i="50"/>
  <c r="N735" i="50"/>
  <c r="O737" i="50" l="1"/>
  <c r="N736" i="50"/>
  <c r="L736" i="50"/>
  <c r="K737" i="50"/>
  <c r="M736" i="50"/>
  <c r="O738" i="50" l="1"/>
  <c r="N737" i="50"/>
  <c r="L737" i="50"/>
  <c r="K738" i="50"/>
  <c r="M737" i="50"/>
  <c r="L738" i="50" l="1"/>
  <c r="K739" i="50"/>
  <c r="M738" i="50"/>
  <c r="N738" i="50"/>
  <c r="O739" i="50"/>
  <c r="N739" i="50" l="1"/>
  <c r="O740" i="50"/>
  <c r="L739" i="50"/>
  <c r="K740" i="50"/>
  <c r="M739" i="50"/>
  <c r="L740" i="50" l="1"/>
  <c r="K741" i="50"/>
  <c r="M740" i="50"/>
  <c r="O741" i="50"/>
  <c r="N741" i="50" s="1"/>
  <c r="I16" i="30" s="1"/>
  <c r="N740" i="50"/>
  <c r="L741" i="50" l="1"/>
  <c r="I9" i="30" s="1"/>
  <c r="I8" i="30" s="1"/>
  <c r="M741" i="50"/>
  <c r="I11" i="30" s="1"/>
  <c r="I10" i="30" l="1"/>
  <c r="I22" i="30"/>
  <c r="I17" i="30"/>
  <c r="G648" i="10"/>
  <c r="I18" i="30" l="1"/>
  <c r="I19" i="30"/>
  <c r="C8" i="18" l="1"/>
  <c r="B531" i="18"/>
  <c r="C531" i="18"/>
  <c r="F531" i="18"/>
  <c r="B532" i="18"/>
  <c r="C532" i="18"/>
  <c r="F532" i="18"/>
  <c r="F888" i="47" s="1"/>
  <c r="B533" i="18"/>
  <c r="F533" i="18"/>
  <c r="F889" i="47" s="1"/>
  <c r="B534" i="18"/>
  <c r="F534" i="18"/>
  <c r="F890" i="47" s="1"/>
  <c r="B535" i="18"/>
  <c r="F535" i="18"/>
  <c r="B536" i="18"/>
  <c r="F536" i="18"/>
  <c r="F892" i="47" s="1"/>
  <c r="B537" i="18"/>
  <c r="F537" i="18"/>
  <c r="F893" i="47" s="1"/>
  <c r="B538" i="18"/>
  <c r="C538" i="18"/>
  <c r="F538" i="18"/>
  <c r="F894" i="47" s="1"/>
  <c r="B539" i="18"/>
  <c r="C539" i="18"/>
  <c r="F539" i="18"/>
  <c r="B540" i="18"/>
  <c r="F540" i="18"/>
  <c r="F896" i="47" s="1"/>
  <c r="B541" i="18"/>
  <c r="F541" i="18"/>
  <c r="B542" i="18"/>
  <c r="F542" i="18"/>
  <c r="F898" i="47" s="1"/>
  <c r="B543" i="18"/>
  <c r="F543" i="18"/>
  <c r="B544" i="18"/>
  <c r="F544" i="18"/>
  <c r="F900" i="47" s="1"/>
  <c r="B545" i="18"/>
  <c r="C545" i="18"/>
  <c r="F545" i="18"/>
  <c r="B546" i="18"/>
  <c r="C546" i="18"/>
  <c r="F546" i="18"/>
  <c r="F902" i="47" s="1"/>
  <c r="B547" i="18"/>
  <c r="F547" i="18"/>
  <c r="F903" i="47" s="1"/>
  <c r="B548" i="18"/>
  <c r="F548" i="18"/>
  <c r="F904" i="47" s="1"/>
  <c r="B549" i="18"/>
  <c r="F549" i="18"/>
  <c r="F905" i="47" s="1"/>
  <c r="B550" i="18"/>
  <c r="F550" i="18"/>
  <c r="F906" i="47" s="1"/>
  <c r="B551" i="18"/>
  <c r="F551" i="18"/>
  <c r="F907" i="47" s="1"/>
  <c r="P551" i="18"/>
  <c r="B552" i="18"/>
  <c r="F552" i="18"/>
  <c r="F908" i="47" s="1"/>
  <c r="B553" i="18"/>
  <c r="F553" i="18"/>
  <c r="F909" i="47" s="1"/>
  <c r="B554" i="18"/>
  <c r="F554" i="18"/>
  <c r="B555" i="18"/>
  <c r="F555" i="18"/>
  <c r="B556" i="18"/>
  <c r="F556" i="18"/>
  <c r="F912" i="47" s="1"/>
  <c r="B557" i="18"/>
  <c r="F557" i="18"/>
  <c r="F913" i="47" s="1"/>
  <c r="B558" i="18"/>
  <c r="F558" i="18"/>
  <c r="F914" i="47" s="1"/>
  <c r="B559" i="18"/>
  <c r="F559" i="18"/>
  <c r="F915" i="47" s="1"/>
  <c r="P559" i="18"/>
  <c r="B560" i="18"/>
  <c r="F560" i="18"/>
  <c r="F916" i="47" s="1"/>
  <c r="B561" i="18"/>
  <c r="F561" i="18"/>
  <c r="F917" i="47" s="1"/>
  <c r="B562" i="18"/>
  <c r="F562" i="18"/>
  <c r="F918" i="47" s="1"/>
  <c r="B563" i="18"/>
  <c r="F563" i="18"/>
  <c r="B564" i="18"/>
  <c r="F564" i="18"/>
  <c r="F920" i="47" s="1"/>
  <c r="B565" i="18"/>
  <c r="F565" i="18"/>
  <c r="B566" i="18"/>
  <c r="F566" i="18"/>
  <c r="F922" i="47" s="1"/>
  <c r="B567" i="18"/>
  <c r="F567" i="18"/>
  <c r="B568" i="18"/>
  <c r="F568" i="18"/>
  <c r="F924" i="47" s="1"/>
  <c r="B569" i="18"/>
  <c r="F569" i="18"/>
  <c r="B570" i="18"/>
  <c r="F570" i="18"/>
  <c r="F926" i="47" s="1"/>
  <c r="B571" i="18"/>
  <c r="F571" i="18"/>
  <c r="F927" i="47" s="1"/>
  <c r="B572" i="18"/>
  <c r="F572" i="18"/>
  <c r="F928" i="47" s="1"/>
  <c r="B573" i="18"/>
  <c r="F573" i="18"/>
  <c r="B574" i="18"/>
  <c r="F574" i="18"/>
  <c r="F930" i="47" s="1"/>
  <c r="B575" i="18"/>
  <c r="F575" i="18"/>
  <c r="B576" i="18"/>
  <c r="F576" i="18"/>
  <c r="F932" i="47" s="1"/>
  <c r="B577" i="18"/>
  <c r="F577" i="18"/>
  <c r="F933" i="47" s="1"/>
  <c r="B578" i="18"/>
  <c r="F578" i="18"/>
  <c r="B579" i="18"/>
  <c r="F579" i="18"/>
  <c r="F935" i="47" s="1"/>
  <c r="B580" i="18"/>
  <c r="F580" i="18"/>
  <c r="B581" i="18"/>
  <c r="F581" i="18"/>
  <c r="F937" i="47" s="1"/>
  <c r="B582" i="18"/>
  <c r="F582" i="18"/>
  <c r="F938" i="47" s="1"/>
  <c r="B583" i="18"/>
  <c r="F583" i="18"/>
  <c r="F939" i="47" s="1"/>
  <c r="B584" i="18"/>
  <c r="F584" i="18"/>
  <c r="B585" i="18"/>
  <c r="F585" i="18"/>
  <c r="F941" i="47" s="1"/>
  <c r="B586" i="18"/>
  <c r="F586" i="18"/>
  <c r="B587" i="18"/>
  <c r="F587" i="18"/>
  <c r="F943" i="47" s="1"/>
  <c r="B588" i="18"/>
  <c r="F588" i="18"/>
  <c r="B589" i="18"/>
  <c r="F589" i="18"/>
  <c r="F945" i="47" s="1"/>
  <c r="B590" i="18"/>
  <c r="F590" i="18"/>
  <c r="B591" i="18"/>
  <c r="F591" i="18"/>
  <c r="F947" i="47" s="1"/>
  <c r="B592" i="18"/>
  <c r="F592" i="18"/>
  <c r="F948" i="47" s="1"/>
  <c r="B593" i="18"/>
  <c r="F593" i="18"/>
  <c r="F949" i="47" s="1"/>
  <c r="B594" i="18"/>
  <c r="F594" i="18"/>
  <c r="B595" i="18"/>
  <c r="F595" i="18"/>
  <c r="F951" i="47" s="1"/>
  <c r="B596" i="18"/>
  <c r="F596" i="18"/>
  <c r="F952" i="47" s="1"/>
  <c r="P596" i="18"/>
  <c r="B597" i="18"/>
  <c r="F597" i="18"/>
  <c r="F953" i="47" s="1"/>
  <c r="B598" i="18"/>
  <c r="F598" i="18"/>
  <c r="F954" i="47" s="1"/>
  <c r="B599" i="18"/>
  <c r="F599" i="18"/>
  <c r="F955" i="47" s="1"/>
  <c r="B600" i="18"/>
  <c r="F600" i="18"/>
  <c r="B601" i="18"/>
  <c r="F601" i="18"/>
  <c r="F957" i="47" s="1"/>
  <c r="B602" i="18"/>
  <c r="F602" i="18"/>
  <c r="B603" i="18"/>
  <c r="F603" i="18"/>
  <c r="F959" i="47" s="1"/>
  <c r="B604" i="18"/>
  <c r="F604" i="18"/>
  <c r="B605" i="18"/>
  <c r="F605" i="18"/>
  <c r="F961" i="47" s="1"/>
  <c r="B606" i="18"/>
  <c r="F606" i="18"/>
  <c r="F962" i="47" s="1"/>
  <c r="B607" i="18"/>
  <c r="F607" i="18"/>
  <c r="F963" i="47" s="1"/>
  <c r="B608" i="18"/>
  <c r="F608" i="18"/>
  <c r="F964" i="47" s="1"/>
  <c r="B609" i="18"/>
  <c r="F609" i="18"/>
  <c r="F965" i="47" s="1"/>
  <c r="B610" i="18"/>
  <c r="F610" i="18"/>
  <c r="B611" i="18"/>
  <c r="F611" i="18"/>
  <c r="F967" i="47" s="1"/>
  <c r="B612" i="18"/>
  <c r="F612" i="18"/>
  <c r="F968" i="47" s="1"/>
  <c r="B613" i="18"/>
  <c r="F613" i="18"/>
  <c r="F969" i="47" s="1"/>
  <c r="B614" i="18"/>
  <c r="F614" i="18"/>
  <c r="F970" i="47" s="1"/>
  <c r="B615" i="18"/>
  <c r="F615" i="18"/>
  <c r="F971" i="47" s="1"/>
  <c r="B616" i="18"/>
  <c r="F616" i="18"/>
  <c r="F972" i="47" s="1"/>
  <c r="B617" i="18"/>
  <c r="F617" i="18"/>
  <c r="B618" i="18"/>
  <c r="F618" i="18"/>
  <c r="F974" i="47" s="1"/>
  <c r="B619" i="18"/>
  <c r="F619" i="18"/>
  <c r="F975" i="47" s="1"/>
  <c r="B620" i="18"/>
  <c r="F620" i="18"/>
  <c r="F976" i="47" s="1"/>
  <c r="B621" i="18"/>
  <c r="F621" i="18"/>
  <c r="F977" i="47" s="1"/>
  <c r="B622" i="18"/>
  <c r="F622" i="18"/>
  <c r="B623" i="18"/>
  <c r="F623" i="18"/>
  <c r="F979" i="47" s="1"/>
  <c r="B624" i="18"/>
  <c r="F624" i="18"/>
  <c r="F980" i="47" s="1"/>
  <c r="B625" i="18"/>
  <c r="F625" i="18"/>
  <c r="F981" i="47" s="1"/>
  <c r="P625" i="18"/>
  <c r="B626" i="18"/>
  <c r="F626" i="18"/>
  <c r="F982" i="47" s="1"/>
  <c r="B627" i="18"/>
  <c r="F627" i="18"/>
  <c r="F983" i="47" s="1"/>
  <c r="B628" i="18"/>
  <c r="F628" i="18"/>
  <c r="F984" i="47" s="1"/>
  <c r="B629" i="18"/>
  <c r="F629" i="18"/>
  <c r="F985" i="47" s="1"/>
  <c r="B630" i="18"/>
  <c r="F630" i="18"/>
  <c r="F986" i="47" s="1"/>
  <c r="B631" i="18"/>
  <c r="F631" i="18"/>
  <c r="F987" i="47" s="1"/>
  <c r="B632" i="18"/>
  <c r="F632" i="18"/>
  <c r="F988" i="47" s="1"/>
  <c r="B633" i="18"/>
  <c r="F633" i="18"/>
  <c r="F989" i="47" s="1"/>
  <c r="B634" i="18"/>
  <c r="F634" i="18"/>
  <c r="F990" i="47" s="1"/>
  <c r="B635" i="18"/>
  <c r="F635" i="18"/>
  <c r="B636" i="18"/>
  <c r="F636" i="18"/>
  <c r="F992" i="47" s="1"/>
  <c r="B637" i="18"/>
  <c r="F637" i="18"/>
  <c r="B638" i="18"/>
  <c r="F638" i="18"/>
  <c r="B639" i="18"/>
  <c r="F639" i="18"/>
  <c r="F995" i="47" s="1"/>
  <c r="B640" i="18"/>
  <c r="F640" i="18"/>
  <c r="F996" i="47" s="1"/>
  <c r="B641" i="18"/>
  <c r="F641" i="18"/>
  <c r="F997" i="47" s="1"/>
  <c r="B642" i="18"/>
  <c r="F642" i="18"/>
  <c r="F998" i="47" s="1"/>
  <c r="B643" i="18"/>
  <c r="F643" i="18"/>
  <c r="F999" i="47" s="1"/>
  <c r="P643" i="18"/>
  <c r="B644" i="18"/>
  <c r="F644" i="18"/>
  <c r="F1000" i="47" s="1"/>
  <c r="B645" i="18"/>
  <c r="F645" i="18"/>
  <c r="F1001" i="47" s="1"/>
  <c r="B646" i="18"/>
  <c r="F646" i="18"/>
  <c r="B647" i="18"/>
  <c r="F647" i="18"/>
  <c r="B648" i="18"/>
  <c r="F648" i="18"/>
  <c r="F1004" i="47" s="1"/>
  <c r="B649" i="18"/>
  <c r="F649" i="18"/>
  <c r="F1005" i="47" s="1"/>
  <c r="B650" i="18"/>
  <c r="F650" i="18"/>
  <c r="F1006" i="47" s="1"/>
  <c r="P650" i="18"/>
  <c r="B651" i="18"/>
  <c r="F651" i="18"/>
  <c r="F1007" i="47" s="1"/>
  <c r="B652" i="18"/>
  <c r="F652" i="18"/>
  <c r="F1008" i="47" s="1"/>
  <c r="B653" i="18"/>
  <c r="F653" i="18"/>
  <c r="F1009" i="47" s="1"/>
  <c r="B654" i="18"/>
  <c r="F654" i="18"/>
  <c r="F1010" i="47" s="1"/>
  <c r="B655" i="18"/>
  <c r="F655" i="18"/>
  <c r="F1011" i="47" s="1"/>
  <c r="B656" i="18"/>
  <c r="F656" i="18"/>
  <c r="F1012" i="47" s="1"/>
  <c r="B657" i="18"/>
  <c r="F657" i="18"/>
  <c r="F1013" i="47" s="1"/>
  <c r="B658" i="18"/>
  <c r="F658" i="18"/>
  <c r="F1014" i="47" s="1"/>
  <c r="B659" i="18"/>
  <c r="F659" i="18"/>
  <c r="F1015" i="47" s="1"/>
  <c r="P659" i="18"/>
  <c r="B660" i="18"/>
  <c r="F660" i="18"/>
  <c r="F1016" i="47" s="1"/>
  <c r="B661" i="18"/>
  <c r="F661" i="18"/>
  <c r="F1017" i="47" s="1"/>
  <c r="B662" i="18"/>
  <c r="F662" i="18"/>
  <c r="F1018" i="47" s="1"/>
  <c r="B663" i="18"/>
  <c r="F663" i="18"/>
  <c r="B664" i="18"/>
  <c r="F664" i="18"/>
  <c r="B665" i="18"/>
  <c r="F665" i="18"/>
  <c r="F1021" i="47" s="1"/>
  <c r="B666" i="18"/>
  <c r="F666" i="18"/>
  <c r="B667" i="18"/>
  <c r="F667" i="18"/>
  <c r="B668" i="18"/>
  <c r="F668" i="18"/>
  <c r="F1024" i="47" s="1"/>
  <c r="B669" i="18"/>
  <c r="F669" i="18"/>
  <c r="F1025" i="47" s="1"/>
  <c r="B670" i="18"/>
  <c r="F670" i="18"/>
  <c r="F1026" i="47" s="1"/>
  <c r="B671" i="18"/>
  <c r="F671" i="18"/>
  <c r="F1027" i="47" s="1"/>
  <c r="P671" i="18"/>
  <c r="B672" i="18"/>
  <c r="F672" i="18"/>
  <c r="F1028" i="47" s="1"/>
  <c r="B673" i="18"/>
  <c r="F673" i="18"/>
  <c r="F1029" i="47" s="1"/>
  <c r="B674" i="18"/>
  <c r="F674" i="18"/>
  <c r="B675" i="18"/>
  <c r="E675" i="18"/>
  <c r="H675" i="18" s="1"/>
  <c r="F675" i="18"/>
  <c r="B676" i="18"/>
  <c r="F676" i="18"/>
  <c r="F1032" i="47" s="1"/>
  <c r="B677" i="18"/>
  <c r="F677" i="18"/>
  <c r="F1033" i="47" s="1"/>
  <c r="B678" i="18"/>
  <c r="F678" i="18"/>
  <c r="B679" i="18"/>
  <c r="F679" i="18"/>
  <c r="P679" i="18"/>
  <c r="B680" i="18"/>
  <c r="F680" i="18"/>
  <c r="F1036" i="47" s="1"/>
  <c r="B681" i="18"/>
  <c r="F681" i="18"/>
  <c r="F1037" i="47" s="1"/>
  <c r="B682" i="18"/>
  <c r="F682" i="18"/>
  <c r="F1038" i="47" s="1"/>
  <c r="B683" i="18"/>
  <c r="F683" i="18"/>
  <c r="F1039" i="47" s="1"/>
  <c r="B684" i="18"/>
  <c r="F684" i="18"/>
  <c r="F1040" i="47" s="1"/>
  <c r="B685" i="18"/>
  <c r="F685" i="18"/>
  <c r="B686" i="18"/>
  <c r="F686" i="18"/>
  <c r="F1042" i="47" s="1"/>
  <c r="B687" i="18"/>
  <c r="F687" i="18"/>
  <c r="F1043" i="47" s="1"/>
  <c r="B688" i="18"/>
  <c r="F688" i="18"/>
  <c r="F1044" i="47" s="1"/>
  <c r="B689" i="18"/>
  <c r="F689" i="18"/>
  <c r="F1045" i="47" s="1"/>
  <c r="B690" i="18"/>
  <c r="F690" i="18"/>
  <c r="F1046" i="47" s="1"/>
  <c r="B691" i="18"/>
  <c r="F691" i="18"/>
  <c r="F1047" i="47" s="1"/>
  <c r="B692" i="18"/>
  <c r="F692" i="18"/>
  <c r="F1048" i="47" s="1"/>
  <c r="B693" i="18"/>
  <c r="F693" i="18"/>
  <c r="F1049" i="47" s="1"/>
  <c r="B694" i="18"/>
  <c r="F694" i="18"/>
  <c r="B695" i="18"/>
  <c r="F695" i="18"/>
  <c r="F1051" i="47" s="1"/>
  <c r="B696" i="18"/>
  <c r="F696" i="18"/>
  <c r="F1052" i="47" s="1"/>
  <c r="B697" i="18"/>
  <c r="F697" i="18"/>
  <c r="B698" i="18"/>
  <c r="F698" i="18"/>
  <c r="F1054" i="47" s="1"/>
  <c r="B699" i="18"/>
  <c r="F699" i="18"/>
  <c r="B700" i="18"/>
  <c r="F700" i="18"/>
  <c r="F1056" i="47" s="1"/>
  <c r="B701" i="18"/>
  <c r="F701" i="18"/>
  <c r="F1057" i="47" s="1"/>
  <c r="B702" i="18"/>
  <c r="F702" i="18"/>
  <c r="F1058" i="47" s="1"/>
  <c r="B703" i="18"/>
  <c r="F703" i="18"/>
  <c r="F1059" i="47" s="1"/>
  <c r="B704" i="18"/>
  <c r="F704" i="18"/>
  <c r="F1060" i="47" s="1"/>
  <c r="B705" i="18"/>
  <c r="F705" i="18"/>
  <c r="B706" i="18"/>
  <c r="F706" i="18"/>
  <c r="F1062" i="47" s="1"/>
  <c r="B707" i="18"/>
  <c r="F707" i="18"/>
  <c r="B708" i="18"/>
  <c r="F708" i="18"/>
  <c r="F1064" i="47" s="1"/>
  <c r="B709" i="18"/>
  <c r="F709" i="18"/>
  <c r="F1065" i="47" s="1"/>
  <c r="B710" i="18"/>
  <c r="F710" i="18"/>
  <c r="F1066" i="47" s="1"/>
  <c r="B711" i="18"/>
  <c r="F711" i="18"/>
  <c r="F1067" i="47" s="1"/>
  <c r="B712" i="18"/>
  <c r="F712" i="18"/>
  <c r="F1068" i="47" s="1"/>
  <c r="B713" i="18"/>
  <c r="F713" i="18"/>
  <c r="B714" i="18"/>
  <c r="F714" i="18"/>
  <c r="F1070" i="47" s="1"/>
  <c r="B715" i="18"/>
  <c r="F715" i="18"/>
  <c r="F1071" i="47" s="1"/>
  <c r="B716" i="18"/>
  <c r="F716" i="18"/>
  <c r="F1072" i="47" s="1"/>
  <c r="B717" i="18"/>
  <c r="F717" i="18"/>
  <c r="F1073" i="47" s="1"/>
  <c r="B718" i="18"/>
  <c r="F718" i="18"/>
  <c r="B719" i="18"/>
  <c r="F719" i="18"/>
  <c r="F1075" i="47" s="1"/>
  <c r="B720" i="18"/>
  <c r="F720" i="18"/>
  <c r="F1076" i="47" s="1"/>
  <c r="B721" i="18"/>
  <c r="F721" i="18"/>
  <c r="F1077" i="47" s="1"/>
  <c r="B722" i="18"/>
  <c r="F722" i="18"/>
  <c r="F1078" i="47" s="1"/>
  <c r="B723" i="18"/>
  <c r="F723" i="18"/>
  <c r="F1079" i="47" s="1"/>
  <c r="B724" i="18"/>
  <c r="F724" i="18"/>
  <c r="B725" i="18"/>
  <c r="F725" i="18"/>
  <c r="B726" i="18"/>
  <c r="F726" i="18"/>
  <c r="F1082" i="47" s="1"/>
  <c r="B727" i="18"/>
  <c r="F727" i="18"/>
  <c r="F1083" i="47" s="1"/>
  <c r="B728" i="18"/>
  <c r="F728" i="18"/>
  <c r="B729" i="18"/>
  <c r="F729" i="18"/>
  <c r="F1085" i="47" s="1"/>
  <c r="B730" i="18"/>
  <c r="F730" i="18"/>
  <c r="F1086" i="47" s="1"/>
  <c r="B731" i="18"/>
  <c r="F731" i="18"/>
  <c r="F1087" i="47" s="1"/>
  <c r="B732" i="18"/>
  <c r="F732" i="18"/>
  <c r="F1088" i="47" s="1"/>
  <c r="B733" i="18"/>
  <c r="F733" i="18"/>
  <c r="F1089" i="47" s="1"/>
  <c r="B734" i="18"/>
  <c r="F734" i="18"/>
  <c r="F1090" i="47" s="1"/>
  <c r="B735" i="18"/>
  <c r="F735" i="18"/>
  <c r="F1091" i="47" s="1"/>
  <c r="B736" i="18"/>
  <c r="F736" i="18"/>
  <c r="F1092" i="47" s="1"/>
  <c r="B737" i="18"/>
  <c r="F737" i="18"/>
  <c r="B738" i="18"/>
  <c r="F738" i="18"/>
  <c r="P738" i="18" s="1"/>
  <c r="B739" i="18"/>
  <c r="F739" i="18"/>
  <c r="F1095" i="47" s="1"/>
  <c r="B740" i="18"/>
  <c r="F740" i="18"/>
  <c r="B741" i="18"/>
  <c r="F741" i="18"/>
  <c r="B528" i="18"/>
  <c r="F528" i="18"/>
  <c r="B529" i="18"/>
  <c r="F529" i="18"/>
  <c r="F885" i="47" s="1"/>
  <c r="B530" i="18"/>
  <c r="F530" i="18"/>
  <c r="F886" i="47" s="1"/>
  <c r="C877" i="10"/>
  <c r="D877" i="10"/>
  <c r="I877" i="10"/>
  <c r="C878" i="10"/>
  <c r="D878" i="10"/>
  <c r="I878" i="10"/>
  <c r="C879" i="10"/>
  <c r="D879" i="10"/>
  <c r="I879" i="10"/>
  <c r="C880" i="10"/>
  <c r="D880" i="10"/>
  <c r="I880" i="10"/>
  <c r="C881" i="10"/>
  <c r="D881" i="10"/>
  <c r="I881" i="10"/>
  <c r="C882" i="10"/>
  <c r="D882" i="10"/>
  <c r="I882" i="10"/>
  <c r="C883" i="10"/>
  <c r="D883" i="10"/>
  <c r="I883" i="10"/>
  <c r="C884" i="10"/>
  <c r="D884" i="10"/>
  <c r="I884" i="10"/>
  <c r="C885" i="10"/>
  <c r="D885" i="10"/>
  <c r="I885" i="10"/>
  <c r="C886" i="10"/>
  <c r="D886" i="10"/>
  <c r="I886" i="10"/>
  <c r="C887" i="10"/>
  <c r="D887" i="10"/>
  <c r="I887" i="10"/>
  <c r="C888" i="10"/>
  <c r="D888" i="10"/>
  <c r="I888" i="10"/>
  <c r="C889" i="10"/>
  <c r="D889" i="10"/>
  <c r="I889" i="10"/>
  <c r="C890" i="10"/>
  <c r="D890" i="10"/>
  <c r="I890" i="10"/>
  <c r="C891" i="10"/>
  <c r="D891" i="10"/>
  <c r="I891" i="10"/>
  <c r="C892" i="10"/>
  <c r="D892" i="10"/>
  <c r="I892" i="10"/>
  <c r="C893" i="10"/>
  <c r="D893" i="10"/>
  <c r="I893" i="10"/>
  <c r="C894" i="10"/>
  <c r="D894" i="10"/>
  <c r="I894" i="10"/>
  <c r="C895" i="10"/>
  <c r="D895" i="10"/>
  <c r="I895" i="10"/>
  <c r="C896" i="10"/>
  <c r="D896" i="10"/>
  <c r="I896" i="10"/>
  <c r="C897" i="10"/>
  <c r="D897" i="10"/>
  <c r="I897" i="10"/>
  <c r="C898" i="10"/>
  <c r="D898" i="10"/>
  <c r="I898" i="10"/>
  <c r="C899" i="10"/>
  <c r="D899" i="10"/>
  <c r="I899" i="10"/>
  <c r="C900" i="10"/>
  <c r="D900" i="10"/>
  <c r="I900" i="10"/>
  <c r="C901" i="10"/>
  <c r="D901" i="10"/>
  <c r="I901" i="10"/>
  <c r="C902" i="10"/>
  <c r="D902" i="10"/>
  <c r="I902" i="10"/>
  <c r="C903" i="10"/>
  <c r="D903" i="10"/>
  <c r="I903" i="10"/>
  <c r="C904" i="10"/>
  <c r="D904" i="10"/>
  <c r="I904" i="10"/>
  <c r="C905" i="10"/>
  <c r="D905" i="10"/>
  <c r="I905" i="10"/>
  <c r="C906" i="10"/>
  <c r="D906" i="10"/>
  <c r="I906" i="10"/>
  <c r="C907" i="10"/>
  <c r="D907" i="10"/>
  <c r="I907" i="10"/>
  <c r="C908" i="10"/>
  <c r="D908" i="10"/>
  <c r="I908" i="10"/>
  <c r="C909" i="10"/>
  <c r="D909" i="10"/>
  <c r="I909" i="10"/>
  <c r="C910" i="10"/>
  <c r="D910" i="10"/>
  <c r="I910" i="10"/>
  <c r="C911" i="10"/>
  <c r="D911" i="10"/>
  <c r="I911" i="10"/>
  <c r="C912" i="10"/>
  <c r="D912" i="10"/>
  <c r="I912" i="10"/>
  <c r="C913" i="10"/>
  <c r="D913" i="10"/>
  <c r="I913" i="10"/>
  <c r="C914" i="10"/>
  <c r="D914" i="10"/>
  <c r="I914" i="10"/>
  <c r="C915" i="10"/>
  <c r="D915" i="10"/>
  <c r="I915" i="10"/>
  <c r="C916" i="10"/>
  <c r="D916" i="10"/>
  <c r="I916" i="10"/>
  <c r="C917" i="10"/>
  <c r="D917" i="10"/>
  <c r="I917" i="10"/>
  <c r="C918" i="10"/>
  <c r="D918" i="10"/>
  <c r="I918" i="10"/>
  <c r="C919" i="10"/>
  <c r="D919" i="10"/>
  <c r="I919" i="10"/>
  <c r="C920" i="10"/>
  <c r="D920" i="10"/>
  <c r="I920" i="10"/>
  <c r="C921" i="10"/>
  <c r="D921" i="10"/>
  <c r="I921" i="10"/>
  <c r="C922" i="10"/>
  <c r="D922" i="10"/>
  <c r="I922" i="10"/>
  <c r="C923" i="10"/>
  <c r="D923" i="10"/>
  <c r="I923" i="10"/>
  <c r="C924" i="10"/>
  <c r="D924" i="10"/>
  <c r="I924" i="10"/>
  <c r="C925" i="10"/>
  <c r="D925" i="10"/>
  <c r="I925" i="10"/>
  <c r="C926" i="10"/>
  <c r="D926" i="10"/>
  <c r="I926" i="10"/>
  <c r="C927" i="10"/>
  <c r="D927" i="10"/>
  <c r="I927" i="10"/>
  <c r="C928" i="10"/>
  <c r="D928" i="10"/>
  <c r="I928" i="10"/>
  <c r="C929" i="10"/>
  <c r="D929" i="10"/>
  <c r="I929" i="10"/>
  <c r="C930" i="10"/>
  <c r="D930" i="10"/>
  <c r="I930" i="10"/>
  <c r="C931" i="10"/>
  <c r="D931" i="10"/>
  <c r="I931" i="10"/>
  <c r="C932" i="10"/>
  <c r="D932" i="10"/>
  <c r="I932" i="10"/>
  <c r="C933" i="10"/>
  <c r="D933" i="10"/>
  <c r="I933" i="10"/>
  <c r="C934" i="10"/>
  <c r="D934" i="10"/>
  <c r="I934" i="10"/>
  <c r="C935" i="10"/>
  <c r="D935" i="10"/>
  <c r="I935" i="10"/>
  <c r="C936" i="10"/>
  <c r="D936" i="10"/>
  <c r="I936" i="10"/>
  <c r="C937" i="10"/>
  <c r="D937" i="10"/>
  <c r="I937" i="10"/>
  <c r="C938" i="10"/>
  <c r="D938" i="10"/>
  <c r="I938" i="10"/>
  <c r="C939" i="10"/>
  <c r="D939" i="10"/>
  <c r="I939" i="10"/>
  <c r="C940" i="10"/>
  <c r="D940" i="10"/>
  <c r="I940" i="10"/>
  <c r="C941" i="10"/>
  <c r="D941" i="10"/>
  <c r="I941" i="10"/>
  <c r="C942" i="10"/>
  <c r="D942" i="10"/>
  <c r="I942" i="10"/>
  <c r="C943" i="10"/>
  <c r="D943" i="10"/>
  <c r="I943" i="10"/>
  <c r="C944" i="10"/>
  <c r="D944" i="10"/>
  <c r="I944" i="10"/>
  <c r="C945" i="10"/>
  <c r="D945" i="10"/>
  <c r="I945" i="10"/>
  <c r="C946" i="10"/>
  <c r="D946" i="10"/>
  <c r="I946" i="10"/>
  <c r="C947" i="10"/>
  <c r="D947" i="10"/>
  <c r="I947" i="10"/>
  <c r="C948" i="10"/>
  <c r="D948" i="10"/>
  <c r="I948" i="10"/>
  <c r="C949" i="10"/>
  <c r="D949" i="10"/>
  <c r="I949" i="10"/>
  <c r="C950" i="10"/>
  <c r="D950" i="10"/>
  <c r="I950" i="10"/>
  <c r="C951" i="10"/>
  <c r="D951" i="10"/>
  <c r="I951" i="10"/>
  <c r="C952" i="10"/>
  <c r="D952" i="10"/>
  <c r="I952" i="10"/>
  <c r="C953" i="10"/>
  <c r="D953" i="10"/>
  <c r="I953" i="10"/>
  <c r="C954" i="10"/>
  <c r="D954" i="10"/>
  <c r="I954" i="10"/>
  <c r="C955" i="10"/>
  <c r="D955" i="10"/>
  <c r="I955" i="10"/>
  <c r="C956" i="10"/>
  <c r="D956" i="10"/>
  <c r="I956" i="10"/>
  <c r="C957" i="10"/>
  <c r="D957" i="10"/>
  <c r="I957" i="10"/>
  <c r="C958" i="10"/>
  <c r="D958" i="10"/>
  <c r="I958" i="10"/>
  <c r="C959" i="10"/>
  <c r="D959" i="10"/>
  <c r="I959" i="10"/>
  <c r="C960" i="10"/>
  <c r="D960" i="10"/>
  <c r="I960" i="10"/>
  <c r="C961" i="10"/>
  <c r="D961" i="10"/>
  <c r="I961" i="10"/>
  <c r="C962" i="10"/>
  <c r="D962" i="10"/>
  <c r="I962" i="10"/>
  <c r="C963" i="10"/>
  <c r="D963" i="10"/>
  <c r="I963" i="10"/>
  <c r="C964" i="10"/>
  <c r="D964" i="10"/>
  <c r="I964" i="10"/>
  <c r="C965" i="10"/>
  <c r="D965" i="10"/>
  <c r="I965" i="10"/>
  <c r="C966" i="10"/>
  <c r="D966" i="10"/>
  <c r="I966" i="10"/>
  <c r="C967" i="10"/>
  <c r="D967" i="10"/>
  <c r="I967" i="10"/>
  <c r="C968" i="10"/>
  <c r="D968" i="10"/>
  <c r="I968" i="10"/>
  <c r="C969" i="10"/>
  <c r="D969" i="10"/>
  <c r="I969" i="10"/>
  <c r="C970" i="10"/>
  <c r="D970" i="10"/>
  <c r="I970" i="10"/>
  <c r="C971" i="10"/>
  <c r="D971" i="10"/>
  <c r="I971" i="10"/>
  <c r="C972" i="10"/>
  <c r="D972" i="10"/>
  <c r="I972" i="10"/>
  <c r="C973" i="10"/>
  <c r="D973" i="10"/>
  <c r="I973" i="10"/>
  <c r="C974" i="10"/>
  <c r="D974" i="10"/>
  <c r="I974" i="10"/>
  <c r="C975" i="10"/>
  <c r="D975" i="10"/>
  <c r="I975" i="10"/>
  <c r="C976" i="10"/>
  <c r="D976" i="10"/>
  <c r="I976" i="10"/>
  <c r="C977" i="10"/>
  <c r="D977" i="10"/>
  <c r="I977" i="10"/>
  <c r="C978" i="10"/>
  <c r="D978" i="10"/>
  <c r="I978" i="10"/>
  <c r="C979" i="10"/>
  <c r="D979" i="10"/>
  <c r="I979" i="10"/>
  <c r="C980" i="10"/>
  <c r="D980" i="10"/>
  <c r="I980" i="10"/>
  <c r="C981" i="10"/>
  <c r="D981" i="10"/>
  <c r="I981" i="10"/>
  <c r="C982" i="10"/>
  <c r="D982" i="10"/>
  <c r="I982" i="10"/>
  <c r="C983" i="10"/>
  <c r="D983" i="10"/>
  <c r="I983" i="10"/>
  <c r="C984" i="10"/>
  <c r="D984" i="10"/>
  <c r="I984" i="10"/>
  <c r="C985" i="10"/>
  <c r="D985" i="10"/>
  <c r="I985" i="10"/>
  <c r="C986" i="10"/>
  <c r="D986" i="10"/>
  <c r="I986" i="10"/>
  <c r="C987" i="10"/>
  <c r="D987" i="10"/>
  <c r="I987" i="10"/>
  <c r="C988" i="10"/>
  <c r="D988" i="10"/>
  <c r="I988" i="10"/>
  <c r="C989" i="10"/>
  <c r="D989" i="10"/>
  <c r="I989" i="10"/>
  <c r="C990" i="10"/>
  <c r="D990" i="10"/>
  <c r="I990" i="10"/>
  <c r="C991" i="10"/>
  <c r="D991" i="10"/>
  <c r="I991" i="10"/>
  <c r="C992" i="10"/>
  <c r="D992" i="10"/>
  <c r="I992" i="10"/>
  <c r="C993" i="10"/>
  <c r="D993" i="10"/>
  <c r="I993" i="10"/>
  <c r="C994" i="10"/>
  <c r="D994" i="10"/>
  <c r="I994" i="10"/>
  <c r="C995" i="10"/>
  <c r="D995" i="10"/>
  <c r="I995" i="10"/>
  <c r="C996" i="10"/>
  <c r="D996" i="10"/>
  <c r="I996" i="10"/>
  <c r="C997" i="10"/>
  <c r="D997" i="10"/>
  <c r="I997" i="10"/>
  <c r="C998" i="10"/>
  <c r="D998" i="10"/>
  <c r="I998" i="10"/>
  <c r="C999" i="10"/>
  <c r="D999" i="10"/>
  <c r="I999" i="10"/>
  <c r="C1000" i="10"/>
  <c r="D1000" i="10"/>
  <c r="I1000" i="10"/>
  <c r="C1001" i="10"/>
  <c r="D1001" i="10"/>
  <c r="I1001" i="10"/>
  <c r="C1002" i="10"/>
  <c r="D1002" i="10"/>
  <c r="I1002" i="10"/>
  <c r="C1003" i="10"/>
  <c r="D1003" i="10"/>
  <c r="I1003" i="10"/>
  <c r="C1004" i="10"/>
  <c r="D1004" i="10"/>
  <c r="I1004" i="10"/>
  <c r="C1005" i="10"/>
  <c r="D1005" i="10"/>
  <c r="I1005" i="10"/>
  <c r="C1006" i="10"/>
  <c r="D1006" i="10"/>
  <c r="I1006" i="10"/>
  <c r="C1007" i="10"/>
  <c r="D1007" i="10"/>
  <c r="I1007" i="10"/>
  <c r="C1008" i="10"/>
  <c r="D1008" i="10"/>
  <c r="I1008" i="10"/>
  <c r="C1009" i="10"/>
  <c r="D1009" i="10"/>
  <c r="I1009" i="10"/>
  <c r="C1010" i="10"/>
  <c r="D1010" i="10"/>
  <c r="I1010" i="10"/>
  <c r="C1011" i="10"/>
  <c r="D1011" i="10"/>
  <c r="I1011" i="10"/>
  <c r="C1012" i="10"/>
  <c r="D1012" i="10"/>
  <c r="I1012" i="10"/>
  <c r="C1013" i="10"/>
  <c r="D1013" i="10"/>
  <c r="I1013" i="10"/>
  <c r="C1014" i="10"/>
  <c r="D1014" i="10"/>
  <c r="I1014" i="10"/>
  <c r="C1015" i="10"/>
  <c r="D1015" i="10"/>
  <c r="I1015" i="10"/>
  <c r="C1016" i="10"/>
  <c r="D1016" i="10"/>
  <c r="I1016" i="10"/>
  <c r="C1017" i="10"/>
  <c r="D1017" i="10"/>
  <c r="I1017" i="10"/>
  <c r="C1018" i="10"/>
  <c r="D1018" i="10"/>
  <c r="I1018" i="10"/>
  <c r="C1019" i="10"/>
  <c r="D1019" i="10"/>
  <c r="I1019" i="10"/>
  <c r="C1020" i="10"/>
  <c r="D1020" i="10"/>
  <c r="I1020" i="10"/>
  <c r="C1021" i="10"/>
  <c r="D1021" i="10"/>
  <c r="I1021" i="10"/>
  <c r="C1022" i="10"/>
  <c r="D1022" i="10"/>
  <c r="I1022" i="10"/>
  <c r="C1023" i="10"/>
  <c r="D1023" i="10"/>
  <c r="I1023" i="10"/>
  <c r="C1024" i="10"/>
  <c r="D1024" i="10"/>
  <c r="I1024" i="10"/>
  <c r="C1025" i="10"/>
  <c r="D1025" i="10"/>
  <c r="I1025" i="10"/>
  <c r="C1026" i="10"/>
  <c r="D1026" i="10"/>
  <c r="I1026" i="10"/>
  <c r="C1027" i="10"/>
  <c r="D1027" i="10"/>
  <c r="I1027" i="10"/>
  <c r="C1028" i="10"/>
  <c r="D1028" i="10"/>
  <c r="I1028" i="10"/>
  <c r="C1029" i="10"/>
  <c r="D1029" i="10"/>
  <c r="I1029" i="10"/>
  <c r="C1030" i="10"/>
  <c r="D1030" i="10"/>
  <c r="I1030" i="10"/>
  <c r="C1031" i="10"/>
  <c r="D1031" i="10"/>
  <c r="I1031" i="10"/>
  <c r="C1032" i="10"/>
  <c r="D1032" i="10"/>
  <c r="I1032" i="10"/>
  <c r="C1033" i="10"/>
  <c r="D1033" i="10"/>
  <c r="I1033" i="10"/>
  <c r="C1034" i="10"/>
  <c r="D1034" i="10"/>
  <c r="I1034" i="10"/>
  <c r="C1035" i="10"/>
  <c r="D1035" i="10"/>
  <c r="I1035" i="10"/>
  <c r="C1036" i="10"/>
  <c r="D1036" i="10"/>
  <c r="I1036" i="10"/>
  <c r="C1037" i="10"/>
  <c r="D1037" i="10"/>
  <c r="I1037" i="10"/>
  <c r="C1038" i="10"/>
  <c r="D1038" i="10"/>
  <c r="I1038" i="10"/>
  <c r="C1039" i="10"/>
  <c r="D1039" i="10"/>
  <c r="I1039" i="10"/>
  <c r="C1040" i="10"/>
  <c r="D1040" i="10"/>
  <c r="I1040" i="10"/>
  <c r="C1041" i="10"/>
  <c r="D1041" i="10"/>
  <c r="I1041" i="10"/>
  <c r="C1042" i="10"/>
  <c r="D1042" i="10"/>
  <c r="I1042" i="10"/>
  <c r="C1043" i="10"/>
  <c r="D1043" i="10"/>
  <c r="I1043" i="10"/>
  <c r="C1044" i="10"/>
  <c r="D1044" i="10"/>
  <c r="I1044" i="10"/>
  <c r="C1045" i="10"/>
  <c r="D1045" i="10"/>
  <c r="I1045" i="10"/>
  <c r="C1046" i="10"/>
  <c r="D1046" i="10"/>
  <c r="I1046" i="10"/>
  <c r="C1047" i="10"/>
  <c r="D1047" i="10"/>
  <c r="I1047" i="10"/>
  <c r="C1048" i="10"/>
  <c r="D1048" i="10"/>
  <c r="I1048" i="10"/>
  <c r="C1049" i="10"/>
  <c r="D1049" i="10"/>
  <c r="I1049" i="10"/>
  <c r="C1050" i="10"/>
  <c r="D1050" i="10"/>
  <c r="I1050" i="10"/>
  <c r="C1051" i="10"/>
  <c r="D1051" i="10"/>
  <c r="I1051" i="10"/>
  <c r="C1052" i="10"/>
  <c r="D1052" i="10"/>
  <c r="I1052" i="10"/>
  <c r="C1053" i="10"/>
  <c r="D1053" i="10"/>
  <c r="I1053" i="10"/>
  <c r="C1054" i="10"/>
  <c r="D1054" i="10"/>
  <c r="I1054" i="10"/>
  <c r="C1055" i="10"/>
  <c r="D1055" i="10"/>
  <c r="I1055" i="10"/>
  <c r="C1056" i="10"/>
  <c r="D1056" i="10"/>
  <c r="I1056" i="10"/>
  <c r="C1057" i="10"/>
  <c r="D1057" i="10"/>
  <c r="I1057" i="10"/>
  <c r="C1058" i="10"/>
  <c r="D1058" i="10"/>
  <c r="I1058" i="10"/>
  <c r="C1059" i="10"/>
  <c r="D1059" i="10"/>
  <c r="I1059" i="10"/>
  <c r="C1060" i="10"/>
  <c r="D1060" i="10"/>
  <c r="I1060" i="10"/>
  <c r="C1061" i="10"/>
  <c r="D1061" i="10"/>
  <c r="I1061" i="10"/>
  <c r="C1062" i="10"/>
  <c r="D1062" i="10"/>
  <c r="I1062" i="10"/>
  <c r="C1063" i="10"/>
  <c r="D1063" i="10"/>
  <c r="I1063" i="10"/>
  <c r="C1064" i="10"/>
  <c r="D1064" i="10"/>
  <c r="I1064" i="10"/>
  <c r="C1065" i="10"/>
  <c r="D1065" i="10"/>
  <c r="I1065" i="10"/>
  <c r="C1066" i="10"/>
  <c r="D1066" i="10"/>
  <c r="I1066" i="10"/>
  <c r="C1067" i="10"/>
  <c r="D1067" i="10"/>
  <c r="I1067" i="10"/>
  <c r="C1068" i="10"/>
  <c r="D1068" i="10"/>
  <c r="I1068" i="10"/>
  <c r="C1069" i="10"/>
  <c r="D1069" i="10"/>
  <c r="I1069" i="10"/>
  <c r="C1070" i="10"/>
  <c r="D1070" i="10"/>
  <c r="I1070" i="10"/>
  <c r="C1071" i="10"/>
  <c r="D1071" i="10"/>
  <c r="I1071" i="10"/>
  <c r="C1072" i="10"/>
  <c r="D1072" i="10"/>
  <c r="I1072" i="10"/>
  <c r="C1073" i="10"/>
  <c r="D1073" i="10"/>
  <c r="I1073" i="10"/>
  <c r="C1074" i="10"/>
  <c r="D1074" i="10"/>
  <c r="I1074" i="10"/>
  <c r="C1075" i="10"/>
  <c r="D1075" i="10"/>
  <c r="I1075" i="10"/>
  <c r="C1076" i="10"/>
  <c r="D1076" i="10"/>
  <c r="I1076" i="10"/>
  <c r="C1077" i="10"/>
  <c r="D1077" i="10"/>
  <c r="I1077" i="10"/>
  <c r="C1078" i="10"/>
  <c r="D1078" i="10"/>
  <c r="I1078" i="10"/>
  <c r="C1079" i="10"/>
  <c r="D1079" i="10"/>
  <c r="I1079" i="10"/>
  <c r="C1080" i="10"/>
  <c r="D1080" i="10"/>
  <c r="I1080" i="10"/>
  <c r="C1081" i="10"/>
  <c r="D1081" i="10"/>
  <c r="I1081" i="10"/>
  <c r="C1082" i="10"/>
  <c r="D1082" i="10"/>
  <c r="I1082" i="10"/>
  <c r="C1083" i="10"/>
  <c r="D1083" i="10"/>
  <c r="I1083" i="10"/>
  <c r="C1084" i="10"/>
  <c r="D1084" i="10"/>
  <c r="I1084" i="10"/>
  <c r="C1085" i="10"/>
  <c r="D1085" i="10"/>
  <c r="I1085" i="10"/>
  <c r="C1086" i="10"/>
  <c r="D1086" i="10"/>
  <c r="I1086" i="10"/>
  <c r="C1087" i="10"/>
  <c r="D1087" i="10"/>
  <c r="I1087" i="10"/>
  <c r="C1088" i="10"/>
  <c r="D1088" i="10"/>
  <c r="I1088" i="10"/>
  <c r="C1089" i="10"/>
  <c r="D1089" i="10"/>
  <c r="I1089" i="10"/>
  <c r="C1090" i="10"/>
  <c r="D1090" i="10"/>
  <c r="I1090" i="10"/>
  <c r="C1091" i="10"/>
  <c r="D1091" i="10"/>
  <c r="I1091" i="10"/>
  <c r="C1092" i="10"/>
  <c r="D1092" i="10"/>
  <c r="I1092" i="10"/>
  <c r="C1093" i="10"/>
  <c r="D1093" i="10"/>
  <c r="I1093" i="10"/>
  <c r="C1094" i="10"/>
  <c r="D1094" i="10"/>
  <c r="I1094" i="10"/>
  <c r="C1095" i="10"/>
  <c r="D1095" i="10"/>
  <c r="I1095" i="10"/>
  <c r="C1096" i="10"/>
  <c r="D1096" i="10"/>
  <c r="I1096" i="10"/>
  <c r="C1097" i="10"/>
  <c r="D1097" i="10"/>
  <c r="I1097" i="10"/>
  <c r="I202" i="47"/>
  <c r="I203" i="47"/>
  <c r="I204" i="47"/>
  <c r="I205" i="47"/>
  <c r="I206" i="47"/>
  <c r="I207" i="47"/>
  <c r="I208" i="47"/>
  <c r="I209" i="47"/>
  <c r="I210" i="47"/>
  <c r="I211" i="47"/>
  <c r="I212" i="47"/>
  <c r="I213" i="47"/>
  <c r="I214" i="47"/>
  <c r="I215" i="47"/>
  <c r="I216" i="47"/>
  <c r="I217" i="47"/>
  <c r="I218" i="47"/>
  <c r="I219" i="47"/>
  <c r="I220" i="47"/>
  <c r="I221" i="47"/>
  <c r="I222" i="47"/>
  <c r="I223" i="47"/>
  <c r="I224" i="47"/>
  <c r="I225" i="47"/>
  <c r="I226" i="47"/>
  <c r="I227" i="47"/>
  <c r="I228" i="47"/>
  <c r="I229" i="47"/>
  <c r="I230" i="47"/>
  <c r="I231" i="47"/>
  <c r="I232" i="47"/>
  <c r="I233" i="47"/>
  <c r="I234" i="47"/>
  <c r="I235" i="47"/>
  <c r="I236" i="47"/>
  <c r="I237" i="47"/>
  <c r="I238" i="47"/>
  <c r="I239" i="47"/>
  <c r="I240" i="47"/>
  <c r="I241" i="47"/>
  <c r="I242" i="47"/>
  <c r="I243" i="47"/>
  <c r="I244" i="47"/>
  <c r="I245" i="47"/>
  <c r="I246" i="47"/>
  <c r="I247" i="47"/>
  <c r="I248" i="47"/>
  <c r="I249" i="47"/>
  <c r="I250" i="47"/>
  <c r="I251" i="47"/>
  <c r="I252" i="47"/>
  <c r="I253" i="47"/>
  <c r="I254" i="47"/>
  <c r="I255" i="47"/>
  <c r="I256" i="47"/>
  <c r="I257" i="47"/>
  <c r="I258" i="47"/>
  <c r="I259" i="47"/>
  <c r="I260" i="47"/>
  <c r="I261" i="47"/>
  <c r="I262" i="47"/>
  <c r="I263" i="47"/>
  <c r="I264" i="47"/>
  <c r="I265" i="47"/>
  <c r="I266" i="47"/>
  <c r="I267" i="47"/>
  <c r="I268" i="47"/>
  <c r="I269" i="47"/>
  <c r="I270" i="47"/>
  <c r="I271" i="47"/>
  <c r="I272" i="47"/>
  <c r="I273" i="47"/>
  <c r="I274" i="47"/>
  <c r="I275" i="47"/>
  <c r="I276" i="47"/>
  <c r="I277" i="47"/>
  <c r="I278" i="47"/>
  <c r="I279" i="47"/>
  <c r="I280" i="47"/>
  <c r="I281" i="47"/>
  <c r="I282" i="47"/>
  <c r="I283" i="47"/>
  <c r="I284" i="47"/>
  <c r="I285" i="47"/>
  <c r="I286" i="47"/>
  <c r="I287" i="47"/>
  <c r="I288" i="47"/>
  <c r="I289" i="47"/>
  <c r="I290" i="47"/>
  <c r="I291" i="47"/>
  <c r="I292" i="47"/>
  <c r="I293" i="47"/>
  <c r="I294" i="47"/>
  <c r="I295" i="47"/>
  <c r="I296" i="47"/>
  <c r="I297" i="47"/>
  <c r="I298" i="47"/>
  <c r="I299" i="47"/>
  <c r="I300" i="47"/>
  <c r="I301" i="47"/>
  <c r="I302" i="47"/>
  <c r="I303" i="47"/>
  <c r="I304" i="47"/>
  <c r="I305" i="47"/>
  <c r="I306" i="47"/>
  <c r="I307" i="47"/>
  <c r="I308" i="47"/>
  <c r="I309" i="47"/>
  <c r="I310" i="47"/>
  <c r="I311" i="47"/>
  <c r="I312" i="47"/>
  <c r="I313" i="47"/>
  <c r="I314" i="47"/>
  <c r="I315" i="47"/>
  <c r="I316" i="47"/>
  <c r="I317" i="47"/>
  <c r="I318" i="47"/>
  <c r="I319" i="47"/>
  <c r="I320" i="47"/>
  <c r="I321" i="47"/>
  <c r="I322" i="47"/>
  <c r="I323" i="47"/>
  <c r="I324" i="47"/>
  <c r="I325" i="47"/>
  <c r="I326" i="47"/>
  <c r="I327" i="47"/>
  <c r="I328" i="47"/>
  <c r="I329" i="47"/>
  <c r="I330" i="47"/>
  <c r="I331" i="47"/>
  <c r="I332" i="47"/>
  <c r="I333" i="47"/>
  <c r="I334" i="47"/>
  <c r="I335" i="47"/>
  <c r="I336" i="47"/>
  <c r="I337" i="47"/>
  <c r="I338" i="47"/>
  <c r="I339" i="47"/>
  <c r="I340" i="47"/>
  <c r="I341" i="47"/>
  <c r="I342" i="47"/>
  <c r="I343" i="47"/>
  <c r="I344" i="47"/>
  <c r="I345" i="47"/>
  <c r="I346" i="47"/>
  <c r="I347" i="47"/>
  <c r="I348" i="47"/>
  <c r="I349" i="47"/>
  <c r="I350" i="47"/>
  <c r="I351" i="47"/>
  <c r="I352" i="47"/>
  <c r="I353" i="47"/>
  <c r="I354" i="47"/>
  <c r="I355" i="47"/>
  <c r="I356" i="47"/>
  <c r="I357" i="47"/>
  <c r="I358" i="47"/>
  <c r="I359" i="47"/>
  <c r="I360" i="47"/>
  <c r="I361" i="47"/>
  <c r="I362" i="47"/>
  <c r="I363" i="47"/>
  <c r="I364" i="47"/>
  <c r="I365" i="47"/>
  <c r="I366" i="47"/>
  <c r="I367" i="47"/>
  <c r="I368" i="47"/>
  <c r="I369" i="47"/>
  <c r="I370" i="47"/>
  <c r="I371" i="47"/>
  <c r="I372" i="47"/>
  <c r="I373" i="47"/>
  <c r="I374" i="47"/>
  <c r="I375" i="47"/>
  <c r="I376" i="47"/>
  <c r="I377" i="47"/>
  <c r="I378" i="47"/>
  <c r="I379" i="47"/>
  <c r="I380" i="47"/>
  <c r="I381" i="47"/>
  <c r="I382" i="47"/>
  <c r="I383" i="47"/>
  <c r="I384" i="47"/>
  <c r="I385" i="47"/>
  <c r="I386" i="47"/>
  <c r="I387" i="47"/>
  <c r="I388" i="47"/>
  <c r="I389" i="47"/>
  <c r="I390" i="47"/>
  <c r="I391" i="47"/>
  <c r="I392" i="47"/>
  <c r="I393" i="47"/>
  <c r="I394" i="47"/>
  <c r="I395" i="47"/>
  <c r="I396" i="47"/>
  <c r="I397" i="47"/>
  <c r="I398" i="47"/>
  <c r="I399" i="47"/>
  <c r="I400" i="47"/>
  <c r="I401" i="47"/>
  <c r="I402" i="47"/>
  <c r="I403" i="47"/>
  <c r="I404" i="47"/>
  <c r="I405" i="47"/>
  <c r="I406" i="47"/>
  <c r="I407" i="47"/>
  <c r="I408" i="47"/>
  <c r="I409" i="47"/>
  <c r="I410" i="47"/>
  <c r="I411" i="47"/>
  <c r="I412" i="47"/>
  <c r="I413" i="47"/>
  <c r="I414" i="47"/>
  <c r="I415" i="47"/>
  <c r="I416" i="47"/>
  <c r="I417" i="47"/>
  <c r="I418" i="47"/>
  <c r="I419" i="47"/>
  <c r="I420" i="47"/>
  <c r="I421" i="47"/>
  <c r="I422" i="47"/>
  <c r="I423" i="47"/>
  <c r="I424" i="47"/>
  <c r="I425" i="47"/>
  <c r="I426" i="47"/>
  <c r="I427" i="47"/>
  <c r="I428" i="47"/>
  <c r="I429" i="47"/>
  <c r="I430" i="47"/>
  <c r="I431" i="47"/>
  <c r="I432" i="47"/>
  <c r="I433" i="47"/>
  <c r="I434" i="47"/>
  <c r="I435" i="47"/>
  <c r="I436" i="47"/>
  <c r="I437" i="47"/>
  <c r="I438" i="47"/>
  <c r="I439" i="47"/>
  <c r="I440" i="47"/>
  <c r="I441" i="47"/>
  <c r="I442" i="47"/>
  <c r="I443" i="47"/>
  <c r="I444" i="47"/>
  <c r="I445" i="47"/>
  <c r="I446" i="47"/>
  <c r="I447" i="47"/>
  <c r="I448" i="47"/>
  <c r="I449" i="47"/>
  <c r="I450" i="47"/>
  <c r="I451" i="47"/>
  <c r="I452" i="47"/>
  <c r="I453" i="47"/>
  <c r="I454" i="47"/>
  <c r="I455" i="47"/>
  <c r="I456" i="47"/>
  <c r="I457" i="47"/>
  <c r="I458" i="47"/>
  <c r="I459" i="47"/>
  <c r="I460" i="47"/>
  <c r="I461" i="47"/>
  <c r="I462" i="47"/>
  <c r="I463" i="47"/>
  <c r="I464" i="47"/>
  <c r="I465" i="47"/>
  <c r="I466" i="47"/>
  <c r="I467" i="47"/>
  <c r="I468" i="47"/>
  <c r="I469" i="47"/>
  <c r="I470" i="47"/>
  <c r="I471" i="47"/>
  <c r="I472" i="47"/>
  <c r="I473" i="47"/>
  <c r="I474" i="47"/>
  <c r="I475" i="47"/>
  <c r="I476" i="47"/>
  <c r="I477" i="47"/>
  <c r="I478" i="47"/>
  <c r="I479" i="47"/>
  <c r="I480" i="47"/>
  <c r="I481" i="47"/>
  <c r="I482" i="47"/>
  <c r="I483" i="47"/>
  <c r="I484" i="47"/>
  <c r="I485" i="47"/>
  <c r="I486" i="47"/>
  <c r="I487" i="47"/>
  <c r="I488" i="47"/>
  <c r="I489" i="47"/>
  <c r="I490" i="47"/>
  <c r="I491" i="47"/>
  <c r="I492" i="47"/>
  <c r="I493" i="47"/>
  <c r="I494" i="47"/>
  <c r="I495" i="47"/>
  <c r="I496" i="47"/>
  <c r="I497" i="47"/>
  <c r="I498" i="47"/>
  <c r="I499" i="47"/>
  <c r="I500" i="47"/>
  <c r="I501" i="47"/>
  <c r="I502" i="47"/>
  <c r="I503" i="47"/>
  <c r="I504" i="47"/>
  <c r="I505" i="47"/>
  <c r="I506" i="47"/>
  <c r="I507" i="47"/>
  <c r="I508" i="47"/>
  <c r="I509" i="47"/>
  <c r="I510" i="47"/>
  <c r="I511" i="47"/>
  <c r="I512" i="47"/>
  <c r="I513" i="47"/>
  <c r="I514" i="47"/>
  <c r="I515" i="47"/>
  <c r="I516" i="47"/>
  <c r="I517" i="47"/>
  <c r="I518" i="47"/>
  <c r="I519" i="47"/>
  <c r="I520" i="47"/>
  <c r="I521" i="47"/>
  <c r="I522" i="47"/>
  <c r="I523" i="47"/>
  <c r="I524" i="47"/>
  <c r="I525" i="47"/>
  <c r="I526" i="47"/>
  <c r="I527" i="47"/>
  <c r="I528" i="47"/>
  <c r="I529" i="47"/>
  <c r="I530" i="47"/>
  <c r="I531" i="47"/>
  <c r="I532" i="47"/>
  <c r="I533" i="47"/>
  <c r="I534" i="47"/>
  <c r="I535" i="47"/>
  <c r="I536" i="47"/>
  <c r="I537" i="47"/>
  <c r="I538" i="47"/>
  <c r="I539" i="47"/>
  <c r="I540" i="47"/>
  <c r="I541" i="47"/>
  <c r="I542" i="47"/>
  <c r="I543" i="47"/>
  <c r="I544" i="47"/>
  <c r="I545" i="47"/>
  <c r="I546" i="47"/>
  <c r="I547" i="47"/>
  <c r="I548" i="47"/>
  <c r="I549" i="47"/>
  <c r="I550" i="47"/>
  <c r="I551" i="47"/>
  <c r="I552" i="47"/>
  <c r="I553" i="47"/>
  <c r="I554" i="47"/>
  <c r="I555" i="47"/>
  <c r="I556" i="47"/>
  <c r="I557" i="47"/>
  <c r="I558" i="47"/>
  <c r="I559" i="47"/>
  <c r="I560" i="47"/>
  <c r="I561" i="47"/>
  <c r="I562" i="47"/>
  <c r="I563" i="47"/>
  <c r="I564" i="47"/>
  <c r="I565" i="47"/>
  <c r="I566" i="47"/>
  <c r="I567" i="47"/>
  <c r="I568" i="47"/>
  <c r="I569" i="47"/>
  <c r="I570" i="47"/>
  <c r="I571" i="47"/>
  <c r="I572" i="47"/>
  <c r="I573" i="47"/>
  <c r="I574" i="47"/>
  <c r="I575" i="47"/>
  <c r="I576" i="47"/>
  <c r="I577" i="47"/>
  <c r="I578" i="47"/>
  <c r="I579" i="47"/>
  <c r="I580" i="47"/>
  <c r="I581" i="47"/>
  <c r="I582" i="47"/>
  <c r="I583" i="47"/>
  <c r="I584" i="47"/>
  <c r="I585" i="47"/>
  <c r="I586" i="47"/>
  <c r="I587" i="47"/>
  <c r="I588" i="47"/>
  <c r="I589" i="47"/>
  <c r="I590" i="47"/>
  <c r="I591" i="47"/>
  <c r="I201" i="47"/>
  <c r="F236" i="18"/>
  <c r="F592" i="47" s="1"/>
  <c r="F237" i="18"/>
  <c r="F593" i="47" s="1"/>
  <c r="F238" i="18"/>
  <c r="F594" i="47" s="1"/>
  <c r="F239" i="18"/>
  <c r="F595" i="47" s="1"/>
  <c r="F240" i="18"/>
  <c r="F596" i="47" s="1"/>
  <c r="F241" i="18"/>
  <c r="F597" i="47" s="1"/>
  <c r="F242" i="18"/>
  <c r="F598" i="47" s="1"/>
  <c r="F243" i="18"/>
  <c r="F599" i="47" s="1"/>
  <c r="F244" i="18"/>
  <c r="F600" i="47" s="1"/>
  <c r="F245" i="18"/>
  <c r="F601" i="47" s="1"/>
  <c r="F246" i="18"/>
  <c r="F602" i="47" s="1"/>
  <c r="F247" i="18"/>
  <c r="F603" i="47" s="1"/>
  <c r="F248" i="18"/>
  <c r="F604" i="47" s="1"/>
  <c r="F249" i="18"/>
  <c r="F605" i="47" s="1"/>
  <c r="F250" i="18"/>
  <c r="F606" i="47" s="1"/>
  <c r="F251" i="18"/>
  <c r="F607" i="47" s="1"/>
  <c r="F252" i="18"/>
  <c r="F608" i="47" s="1"/>
  <c r="F253" i="18"/>
  <c r="F609" i="47" s="1"/>
  <c r="F254" i="18"/>
  <c r="F610" i="47" s="1"/>
  <c r="F255" i="18"/>
  <c r="F611" i="47" s="1"/>
  <c r="F256" i="18"/>
  <c r="F612" i="47" s="1"/>
  <c r="F257" i="18"/>
  <c r="F613" i="47" s="1"/>
  <c r="F258" i="18"/>
  <c r="F614" i="47" s="1"/>
  <c r="F259" i="18"/>
  <c r="F615" i="47" s="1"/>
  <c r="F260" i="18"/>
  <c r="F616" i="47" s="1"/>
  <c r="F261" i="18"/>
  <c r="F617" i="47" s="1"/>
  <c r="F262" i="18"/>
  <c r="F618" i="47" s="1"/>
  <c r="F263" i="18"/>
  <c r="F619" i="47" s="1"/>
  <c r="F264" i="18"/>
  <c r="F620" i="47" s="1"/>
  <c r="F265" i="18"/>
  <c r="F621" i="47" s="1"/>
  <c r="F266" i="18"/>
  <c r="F622" i="47" s="1"/>
  <c r="F267" i="18"/>
  <c r="F623" i="47" s="1"/>
  <c r="F268" i="18"/>
  <c r="F624" i="47" s="1"/>
  <c r="F269" i="18"/>
  <c r="F625" i="47" s="1"/>
  <c r="F270" i="18"/>
  <c r="F626" i="47" s="1"/>
  <c r="F271" i="18"/>
  <c r="F627" i="47" s="1"/>
  <c r="F272" i="18"/>
  <c r="F628" i="47" s="1"/>
  <c r="F273" i="18"/>
  <c r="F629" i="47" s="1"/>
  <c r="F274" i="18"/>
  <c r="F630" i="47" s="1"/>
  <c r="F275" i="18"/>
  <c r="F631" i="47" s="1"/>
  <c r="F276" i="18"/>
  <c r="F632" i="47" s="1"/>
  <c r="F277" i="18"/>
  <c r="F633" i="47" s="1"/>
  <c r="F278" i="18"/>
  <c r="F634" i="47" s="1"/>
  <c r="F279" i="18"/>
  <c r="F635" i="47" s="1"/>
  <c r="F280" i="18"/>
  <c r="F636" i="47" s="1"/>
  <c r="F281" i="18"/>
  <c r="F637" i="47" s="1"/>
  <c r="F282" i="18"/>
  <c r="F638" i="47" s="1"/>
  <c r="F283" i="18"/>
  <c r="F639" i="47" s="1"/>
  <c r="F284" i="18"/>
  <c r="F640" i="47" s="1"/>
  <c r="F285" i="18"/>
  <c r="F641" i="47" s="1"/>
  <c r="F286" i="18"/>
  <c r="F642" i="47" s="1"/>
  <c r="F287" i="18"/>
  <c r="F643" i="47" s="1"/>
  <c r="F288" i="18"/>
  <c r="F644" i="47" s="1"/>
  <c r="F289" i="18"/>
  <c r="F645" i="47" s="1"/>
  <c r="F290" i="18"/>
  <c r="F646" i="47" s="1"/>
  <c r="F291" i="18"/>
  <c r="F647" i="47" s="1"/>
  <c r="F292" i="18"/>
  <c r="F648" i="47" s="1"/>
  <c r="F293" i="18"/>
  <c r="F649" i="47" s="1"/>
  <c r="F294" i="18"/>
  <c r="F650" i="47" s="1"/>
  <c r="F295" i="18"/>
  <c r="F651" i="47" s="1"/>
  <c r="F296" i="18"/>
  <c r="F652" i="47" s="1"/>
  <c r="F297" i="18"/>
  <c r="F653" i="47" s="1"/>
  <c r="F298" i="18"/>
  <c r="F654" i="47" s="1"/>
  <c r="F299" i="18"/>
  <c r="F655" i="47" s="1"/>
  <c r="F300" i="18"/>
  <c r="F656" i="47" s="1"/>
  <c r="F301" i="18"/>
  <c r="F657" i="47" s="1"/>
  <c r="F302" i="18"/>
  <c r="F658" i="47" s="1"/>
  <c r="F303" i="18"/>
  <c r="F659" i="47" s="1"/>
  <c r="F304" i="18"/>
  <c r="F660" i="47" s="1"/>
  <c r="F305" i="18"/>
  <c r="F661" i="47" s="1"/>
  <c r="F306" i="18"/>
  <c r="F662" i="47" s="1"/>
  <c r="F307" i="18"/>
  <c r="F663" i="47" s="1"/>
  <c r="F308" i="18"/>
  <c r="F664" i="47" s="1"/>
  <c r="F309" i="18"/>
  <c r="F665" i="47" s="1"/>
  <c r="F310" i="18"/>
  <c r="F666" i="47" s="1"/>
  <c r="F311" i="18"/>
  <c r="F667" i="47" s="1"/>
  <c r="F312" i="18"/>
  <c r="F668" i="47" s="1"/>
  <c r="F313" i="18"/>
  <c r="F669" i="47" s="1"/>
  <c r="F314" i="18"/>
  <c r="F670" i="47" s="1"/>
  <c r="F315" i="18"/>
  <c r="F671" i="47" s="1"/>
  <c r="F316" i="18"/>
  <c r="F672" i="47" s="1"/>
  <c r="F317" i="18"/>
  <c r="F673" i="47" s="1"/>
  <c r="F318" i="18"/>
  <c r="F674" i="47" s="1"/>
  <c r="F319" i="18"/>
  <c r="F675" i="47" s="1"/>
  <c r="F320" i="18"/>
  <c r="F676" i="47" s="1"/>
  <c r="F321" i="18"/>
  <c r="F677" i="47" s="1"/>
  <c r="F322" i="18"/>
  <c r="F678" i="47" s="1"/>
  <c r="F323" i="18"/>
  <c r="F679" i="47" s="1"/>
  <c r="F324" i="18"/>
  <c r="F680" i="47" s="1"/>
  <c r="F325" i="18"/>
  <c r="F681" i="47" s="1"/>
  <c r="F326" i="18"/>
  <c r="F682" i="47" s="1"/>
  <c r="F327" i="18"/>
  <c r="F683" i="47" s="1"/>
  <c r="F328" i="18"/>
  <c r="F684" i="47" s="1"/>
  <c r="F329" i="18"/>
  <c r="F685" i="47" s="1"/>
  <c r="F330" i="18"/>
  <c r="F686" i="47" s="1"/>
  <c r="F331" i="18"/>
  <c r="F687" i="47" s="1"/>
  <c r="F332" i="18"/>
  <c r="F688" i="47" s="1"/>
  <c r="F333" i="18"/>
  <c r="F689" i="47" s="1"/>
  <c r="F334" i="18"/>
  <c r="F690" i="47" s="1"/>
  <c r="F335" i="18"/>
  <c r="F691" i="47" s="1"/>
  <c r="F336" i="18"/>
  <c r="F692" i="47" s="1"/>
  <c r="F337" i="18"/>
  <c r="F693" i="47" s="1"/>
  <c r="F338" i="18"/>
  <c r="F694" i="47" s="1"/>
  <c r="F339" i="18"/>
  <c r="F695" i="47" s="1"/>
  <c r="F340" i="18"/>
  <c r="F696" i="47" s="1"/>
  <c r="F341" i="18"/>
  <c r="F697" i="47" s="1"/>
  <c r="F342" i="18"/>
  <c r="F698" i="47" s="1"/>
  <c r="F343" i="18"/>
  <c r="F699" i="47" s="1"/>
  <c r="F344" i="18"/>
  <c r="F700" i="47" s="1"/>
  <c r="F345" i="18"/>
  <c r="F701" i="47" s="1"/>
  <c r="F346" i="18"/>
  <c r="F702" i="47" s="1"/>
  <c r="F347" i="18"/>
  <c r="F703" i="47" s="1"/>
  <c r="F348" i="18"/>
  <c r="F704" i="47" s="1"/>
  <c r="F349" i="18"/>
  <c r="F705" i="47" s="1"/>
  <c r="F350" i="18"/>
  <c r="F706" i="47" s="1"/>
  <c r="F351" i="18"/>
  <c r="F707" i="47" s="1"/>
  <c r="F352" i="18"/>
  <c r="F708" i="47" s="1"/>
  <c r="F353" i="18"/>
  <c r="F709" i="47" s="1"/>
  <c r="F354" i="18"/>
  <c r="F710" i="47" s="1"/>
  <c r="F355" i="18"/>
  <c r="F711" i="47" s="1"/>
  <c r="F356" i="18"/>
  <c r="F712" i="47" s="1"/>
  <c r="F357" i="18"/>
  <c r="F713" i="47" s="1"/>
  <c r="F358" i="18"/>
  <c r="F714" i="47" s="1"/>
  <c r="F359" i="18"/>
  <c r="F715" i="47" s="1"/>
  <c r="F360" i="18"/>
  <c r="F716" i="47" s="1"/>
  <c r="F361" i="18"/>
  <c r="F717" i="47" s="1"/>
  <c r="F362" i="18"/>
  <c r="F718" i="47" s="1"/>
  <c r="F363" i="18"/>
  <c r="F719" i="47" s="1"/>
  <c r="F364" i="18"/>
  <c r="F720" i="47" s="1"/>
  <c r="F365" i="18"/>
  <c r="F721" i="47" s="1"/>
  <c r="F366" i="18"/>
  <c r="F722" i="47" s="1"/>
  <c r="F367" i="18"/>
  <c r="F723" i="47" s="1"/>
  <c r="F368" i="18"/>
  <c r="F724" i="47" s="1"/>
  <c r="F369" i="18"/>
  <c r="F725" i="47" s="1"/>
  <c r="F370" i="18"/>
  <c r="F726" i="47" s="1"/>
  <c r="F371" i="18"/>
  <c r="F727" i="47" s="1"/>
  <c r="F372" i="18"/>
  <c r="F728" i="47" s="1"/>
  <c r="F373" i="18"/>
  <c r="F729" i="47" s="1"/>
  <c r="F374" i="18"/>
  <c r="F730" i="47" s="1"/>
  <c r="F375" i="18"/>
  <c r="F731" i="47" s="1"/>
  <c r="F376" i="18"/>
  <c r="F732" i="47" s="1"/>
  <c r="F377" i="18"/>
  <c r="F733" i="47" s="1"/>
  <c r="F378" i="18"/>
  <c r="F734" i="47" s="1"/>
  <c r="F379" i="18"/>
  <c r="F735" i="47" s="1"/>
  <c r="F380" i="18"/>
  <c r="F736" i="47" s="1"/>
  <c r="F381" i="18"/>
  <c r="F737" i="47" s="1"/>
  <c r="F382" i="18"/>
  <c r="F738" i="47" s="1"/>
  <c r="F383" i="18"/>
  <c r="F739" i="47" s="1"/>
  <c r="F384" i="18"/>
  <c r="F740" i="47" s="1"/>
  <c r="F385" i="18"/>
  <c r="F741" i="47" s="1"/>
  <c r="F386" i="18"/>
  <c r="F742" i="47" s="1"/>
  <c r="F387" i="18"/>
  <c r="F743" i="47" s="1"/>
  <c r="F388" i="18"/>
  <c r="F744" i="47" s="1"/>
  <c r="F389" i="18"/>
  <c r="F745" i="47" s="1"/>
  <c r="F390" i="18"/>
  <c r="F746" i="47" s="1"/>
  <c r="F391" i="18"/>
  <c r="F747" i="47" s="1"/>
  <c r="F392" i="18"/>
  <c r="F748" i="47" s="1"/>
  <c r="F393" i="18"/>
  <c r="F749" i="47" s="1"/>
  <c r="F394" i="18"/>
  <c r="F750" i="47" s="1"/>
  <c r="F395" i="18"/>
  <c r="F751" i="47" s="1"/>
  <c r="F396" i="18"/>
  <c r="F752" i="47" s="1"/>
  <c r="F397" i="18"/>
  <c r="F753" i="47" s="1"/>
  <c r="F398" i="18"/>
  <c r="F754" i="47" s="1"/>
  <c r="F399" i="18"/>
  <c r="F755" i="47" s="1"/>
  <c r="F400" i="18"/>
  <c r="F756" i="47" s="1"/>
  <c r="F401" i="18"/>
  <c r="F757" i="47" s="1"/>
  <c r="F402" i="18"/>
  <c r="F758" i="47" s="1"/>
  <c r="F403" i="18"/>
  <c r="F759" i="47" s="1"/>
  <c r="F404" i="18"/>
  <c r="F760" i="47" s="1"/>
  <c r="F405" i="18"/>
  <c r="F761" i="47" s="1"/>
  <c r="F406" i="18"/>
  <c r="F762" i="47" s="1"/>
  <c r="F407" i="18"/>
  <c r="F763" i="47" s="1"/>
  <c r="F408" i="18"/>
  <c r="F764" i="47" s="1"/>
  <c r="F409" i="18"/>
  <c r="F765" i="47" s="1"/>
  <c r="F410" i="18"/>
  <c r="F766" i="47" s="1"/>
  <c r="F411" i="18"/>
  <c r="F767" i="47" s="1"/>
  <c r="F412" i="18"/>
  <c r="F768" i="47" s="1"/>
  <c r="F413" i="18"/>
  <c r="F769" i="47" s="1"/>
  <c r="F414" i="18"/>
  <c r="F770" i="47" s="1"/>
  <c r="F415" i="18"/>
  <c r="F771" i="47" s="1"/>
  <c r="F416" i="18"/>
  <c r="F772" i="47" s="1"/>
  <c r="F417" i="18"/>
  <c r="F773" i="47" s="1"/>
  <c r="F418" i="18"/>
  <c r="F774" i="47" s="1"/>
  <c r="F419" i="18"/>
  <c r="F775" i="47" s="1"/>
  <c r="F420" i="18"/>
  <c r="F776" i="47" s="1"/>
  <c r="F421" i="18"/>
  <c r="F777" i="47" s="1"/>
  <c r="F422" i="18"/>
  <c r="F778" i="47" s="1"/>
  <c r="F423" i="18"/>
  <c r="F779" i="47" s="1"/>
  <c r="F424" i="18"/>
  <c r="F780" i="47" s="1"/>
  <c r="F425" i="18"/>
  <c r="F781" i="47" s="1"/>
  <c r="F426" i="18"/>
  <c r="F782" i="47" s="1"/>
  <c r="F427" i="18"/>
  <c r="F783" i="47" s="1"/>
  <c r="F428" i="18"/>
  <c r="F784" i="47" s="1"/>
  <c r="F429" i="18"/>
  <c r="F785" i="47" s="1"/>
  <c r="F430" i="18"/>
  <c r="F786" i="47" s="1"/>
  <c r="F431" i="18"/>
  <c r="F787" i="47" s="1"/>
  <c r="F432" i="18"/>
  <c r="F788" i="47" s="1"/>
  <c r="F433" i="18"/>
  <c r="F789" i="47" s="1"/>
  <c r="F434" i="18"/>
  <c r="F790" i="47" s="1"/>
  <c r="F435" i="18"/>
  <c r="F791" i="47" s="1"/>
  <c r="F436" i="18"/>
  <c r="F792" i="47" s="1"/>
  <c r="F437" i="18"/>
  <c r="F793" i="47" s="1"/>
  <c r="F438" i="18"/>
  <c r="F794" i="47" s="1"/>
  <c r="F439" i="18"/>
  <c r="F795" i="47" s="1"/>
  <c r="F440" i="18"/>
  <c r="F796" i="47" s="1"/>
  <c r="F441" i="18"/>
  <c r="F797" i="47" s="1"/>
  <c r="F442" i="18"/>
  <c r="F798" i="47" s="1"/>
  <c r="F443" i="18"/>
  <c r="F799" i="47" s="1"/>
  <c r="F444" i="18"/>
  <c r="F800" i="47" s="1"/>
  <c r="F445" i="18"/>
  <c r="F801" i="47" s="1"/>
  <c r="F446" i="18"/>
  <c r="F802" i="47" s="1"/>
  <c r="F447" i="18"/>
  <c r="F803" i="47" s="1"/>
  <c r="F448" i="18"/>
  <c r="F804" i="47" s="1"/>
  <c r="F449" i="18"/>
  <c r="F805" i="47" s="1"/>
  <c r="F450" i="18"/>
  <c r="F806" i="47" s="1"/>
  <c r="F451" i="18"/>
  <c r="F807" i="47" s="1"/>
  <c r="F452" i="18"/>
  <c r="F808" i="47" s="1"/>
  <c r="F453" i="18"/>
  <c r="F809" i="47" s="1"/>
  <c r="F454" i="18"/>
  <c r="F810" i="47" s="1"/>
  <c r="F455" i="18"/>
  <c r="F811" i="47" s="1"/>
  <c r="F456" i="18"/>
  <c r="F812" i="47" s="1"/>
  <c r="F457" i="18"/>
  <c r="F813" i="47" s="1"/>
  <c r="F458" i="18"/>
  <c r="F814" i="47" s="1"/>
  <c r="F459" i="18"/>
  <c r="F815" i="47" s="1"/>
  <c r="F460" i="18"/>
  <c r="F816" i="47" s="1"/>
  <c r="F461" i="18"/>
  <c r="F817" i="47" s="1"/>
  <c r="F462" i="18"/>
  <c r="F818" i="47" s="1"/>
  <c r="F463" i="18"/>
  <c r="F819" i="47" s="1"/>
  <c r="F464" i="18"/>
  <c r="F820" i="47" s="1"/>
  <c r="F465" i="18"/>
  <c r="F821" i="47" s="1"/>
  <c r="F466" i="18"/>
  <c r="F822" i="47" s="1"/>
  <c r="F467" i="18"/>
  <c r="F823" i="47" s="1"/>
  <c r="F468" i="18"/>
  <c r="F824" i="47" s="1"/>
  <c r="F469" i="18"/>
  <c r="F825" i="47" s="1"/>
  <c r="F470" i="18"/>
  <c r="F826" i="47" s="1"/>
  <c r="F471" i="18"/>
  <c r="F827" i="47" s="1"/>
  <c r="F472" i="18"/>
  <c r="F828" i="47" s="1"/>
  <c r="F473" i="18"/>
  <c r="F829" i="47" s="1"/>
  <c r="F474" i="18"/>
  <c r="F830" i="47" s="1"/>
  <c r="F475" i="18"/>
  <c r="F831" i="47" s="1"/>
  <c r="F476" i="18"/>
  <c r="F832" i="47" s="1"/>
  <c r="F477" i="18"/>
  <c r="F833" i="47" s="1"/>
  <c r="F478" i="18"/>
  <c r="F834" i="47" s="1"/>
  <c r="F479" i="18"/>
  <c r="F835" i="47" s="1"/>
  <c r="F480" i="18"/>
  <c r="F836" i="47" s="1"/>
  <c r="F481" i="18"/>
  <c r="F837" i="47" s="1"/>
  <c r="F482" i="18"/>
  <c r="F838" i="47" s="1"/>
  <c r="F483" i="18"/>
  <c r="F839" i="47" s="1"/>
  <c r="F484" i="18"/>
  <c r="F840" i="47" s="1"/>
  <c r="F485" i="18"/>
  <c r="F841" i="47" s="1"/>
  <c r="F486" i="18"/>
  <c r="F842" i="47" s="1"/>
  <c r="F487" i="18"/>
  <c r="F843" i="47" s="1"/>
  <c r="F488" i="18"/>
  <c r="F844" i="47" s="1"/>
  <c r="F489" i="18"/>
  <c r="F845" i="47" s="1"/>
  <c r="F490" i="18"/>
  <c r="F846" i="47" s="1"/>
  <c r="F491" i="18"/>
  <c r="F847" i="47" s="1"/>
  <c r="F492" i="18"/>
  <c r="F848" i="47" s="1"/>
  <c r="F493" i="18"/>
  <c r="F849" i="47" s="1"/>
  <c r="F494" i="18"/>
  <c r="F850" i="47" s="1"/>
  <c r="F495" i="18"/>
  <c r="F851" i="47" s="1"/>
  <c r="F496" i="18"/>
  <c r="F852" i="47" s="1"/>
  <c r="F497" i="18"/>
  <c r="F853" i="47" s="1"/>
  <c r="F498" i="18"/>
  <c r="F854" i="47" s="1"/>
  <c r="F499" i="18"/>
  <c r="F855" i="47" s="1"/>
  <c r="F500" i="18"/>
  <c r="F856" i="47" s="1"/>
  <c r="F501" i="18"/>
  <c r="F857" i="47" s="1"/>
  <c r="F502" i="18"/>
  <c r="F858" i="47" s="1"/>
  <c r="F503" i="18"/>
  <c r="F859" i="47" s="1"/>
  <c r="F504" i="18"/>
  <c r="F860" i="47" s="1"/>
  <c r="F505" i="18"/>
  <c r="F861" i="47" s="1"/>
  <c r="F506" i="18"/>
  <c r="F862" i="47" s="1"/>
  <c r="F507" i="18"/>
  <c r="F863" i="47" s="1"/>
  <c r="F508" i="18"/>
  <c r="F864" i="47" s="1"/>
  <c r="F509" i="18"/>
  <c r="F865" i="47" s="1"/>
  <c r="F510" i="18"/>
  <c r="F866" i="47" s="1"/>
  <c r="F511" i="18"/>
  <c r="F867" i="47" s="1"/>
  <c r="F512" i="18"/>
  <c r="F868" i="47" s="1"/>
  <c r="F513" i="18"/>
  <c r="F869" i="47" s="1"/>
  <c r="F514" i="18"/>
  <c r="F870" i="47" s="1"/>
  <c r="F515" i="18"/>
  <c r="F871" i="47" s="1"/>
  <c r="F516" i="18"/>
  <c r="F872" i="47" s="1"/>
  <c r="F517" i="18"/>
  <c r="F873" i="47" s="1"/>
  <c r="F518" i="18"/>
  <c r="F874" i="47" s="1"/>
  <c r="F519" i="18"/>
  <c r="F875" i="47" s="1"/>
  <c r="F520" i="18"/>
  <c r="F876" i="47" s="1"/>
  <c r="F521" i="18"/>
  <c r="F877" i="47" s="1"/>
  <c r="F522" i="18"/>
  <c r="F878" i="47" s="1"/>
  <c r="F523" i="18"/>
  <c r="F879" i="47" s="1"/>
  <c r="F524" i="18"/>
  <c r="F880" i="47" s="1"/>
  <c r="F525" i="18"/>
  <c r="F881" i="47" s="1"/>
  <c r="F526" i="18"/>
  <c r="F882" i="47" s="1"/>
  <c r="F527" i="18"/>
  <c r="F883" i="47" s="1"/>
  <c r="C363" i="18"/>
  <c r="C364" i="18"/>
  <c r="C370" i="18"/>
  <c r="C371" i="18"/>
  <c r="C377" i="18"/>
  <c r="C378" i="18"/>
  <c r="C384" i="18"/>
  <c r="C385" i="18"/>
  <c r="C391" i="18"/>
  <c r="C392" i="18"/>
  <c r="C398" i="18"/>
  <c r="C399" i="18"/>
  <c r="C405" i="18"/>
  <c r="C406" i="18"/>
  <c r="C412" i="18"/>
  <c r="C413" i="18"/>
  <c r="C419" i="18"/>
  <c r="C420" i="18"/>
  <c r="C426" i="18"/>
  <c r="C427" i="18"/>
  <c r="C433" i="18"/>
  <c r="C434" i="18"/>
  <c r="C440" i="18"/>
  <c r="C441" i="18"/>
  <c r="C447" i="18"/>
  <c r="C448" i="18"/>
  <c r="C454" i="18"/>
  <c r="C455" i="18"/>
  <c r="C461" i="18"/>
  <c r="C462" i="18"/>
  <c r="C468" i="18"/>
  <c r="C469" i="18"/>
  <c r="C475" i="18"/>
  <c r="C476" i="18"/>
  <c r="C482" i="18"/>
  <c r="C483" i="18"/>
  <c r="C489" i="18"/>
  <c r="C490" i="18"/>
  <c r="C496" i="18"/>
  <c r="C497" i="18"/>
  <c r="C503" i="18"/>
  <c r="C504" i="18"/>
  <c r="C510" i="18"/>
  <c r="C511" i="18"/>
  <c r="C517" i="18"/>
  <c r="C518" i="18"/>
  <c r="C524" i="18"/>
  <c r="C525" i="18"/>
  <c r="E741" i="18" l="1"/>
  <c r="H741" i="18" s="1"/>
  <c r="F1097" i="47"/>
  <c r="P737" i="18"/>
  <c r="F1093" i="47"/>
  <c r="P567" i="18"/>
  <c r="F923" i="47"/>
  <c r="P707" i="18"/>
  <c r="F1063" i="47"/>
  <c r="P678" i="18"/>
  <c r="F1034" i="47"/>
  <c r="P637" i="18"/>
  <c r="F993" i="47"/>
  <c r="P740" i="18"/>
  <c r="F1096" i="47"/>
  <c r="P728" i="18"/>
  <c r="F1084" i="47"/>
  <c r="P714" i="18"/>
  <c r="E686" i="18"/>
  <c r="H686" i="18" s="1"/>
  <c r="F1041" i="47"/>
  <c r="P657" i="18"/>
  <c r="P617" i="18"/>
  <c r="F973" i="47"/>
  <c r="P609" i="18"/>
  <c r="P594" i="18"/>
  <c r="F950" i="47"/>
  <c r="P588" i="18"/>
  <c r="F944" i="47"/>
  <c r="P580" i="18"/>
  <c r="F936" i="47"/>
  <c r="P549" i="18"/>
  <c r="P622" i="18"/>
  <c r="F978" i="47"/>
  <c r="P531" i="18"/>
  <c r="F887" i="47"/>
  <c r="P528" i="18"/>
  <c r="F884" i="47"/>
  <c r="P713" i="18"/>
  <c r="F1069" i="47"/>
  <c r="P602" i="18"/>
  <c r="F958" i="47"/>
  <c r="P539" i="18"/>
  <c r="F895" i="47"/>
  <c r="P741" i="18"/>
  <c r="P686" i="18"/>
  <c r="E679" i="18"/>
  <c r="H679" i="18" s="1"/>
  <c r="F1035" i="47"/>
  <c r="E665" i="18"/>
  <c r="H665" i="18" s="1"/>
  <c r="F1020" i="47"/>
  <c r="F1094" i="47"/>
  <c r="P733" i="18"/>
  <c r="P725" i="18"/>
  <c r="F1081" i="47"/>
  <c r="P724" i="18"/>
  <c r="F1080" i="47"/>
  <c r="P723" i="18"/>
  <c r="P718" i="18"/>
  <c r="F1074" i="47"/>
  <c r="P715" i="18"/>
  <c r="P711" i="18"/>
  <c r="P705" i="18"/>
  <c r="F1061" i="47"/>
  <c r="P701" i="18"/>
  <c r="P699" i="18"/>
  <c r="F1055" i="47"/>
  <c r="F1053" i="47"/>
  <c r="P694" i="18"/>
  <c r="F1050" i="47"/>
  <c r="P690" i="18"/>
  <c r="P689" i="18"/>
  <c r="P687" i="18"/>
  <c r="P683" i="18"/>
  <c r="P682" i="18"/>
  <c r="P675" i="18"/>
  <c r="F1031" i="47"/>
  <c r="P674" i="18"/>
  <c r="F1030" i="47"/>
  <c r="P667" i="18"/>
  <c r="F1023" i="47"/>
  <c r="P666" i="18"/>
  <c r="F1022" i="47"/>
  <c r="P663" i="18"/>
  <c r="F1019" i="47"/>
  <c r="P654" i="18"/>
  <c r="P653" i="18"/>
  <c r="E650" i="18"/>
  <c r="H650" i="18" s="1"/>
  <c r="F1003" i="47"/>
  <c r="P646" i="18"/>
  <c r="F1002" i="47"/>
  <c r="P642" i="18"/>
  <c r="E639" i="18"/>
  <c r="H639" i="18" s="1"/>
  <c r="P638" i="18"/>
  <c r="F994" i="47"/>
  <c r="P635" i="18"/>
  <c r="F991" i="47"/>
  <c r="P634" i="18"/>
  <c r="E629" i="18"/>
  <c r="P618" i="18"/>
  <c r="E615" i="18"/>
  <c r="E613" i="18"/>
  <c r="P610" i="18"/>
  <c r="F966" i="47"/>
  <c r="P606" i="18"/>
  <c r="E606" i="18"/>
  <c r="P604" i="18"/>
  <c r="F960" i="47"/>
  <c r="P600" i="18"/>
  <c r="F956" i="47"/>
  <c r="P590" i="18"/>
  <c r="F946" i="47"/>
  <c r="E590" i="18"/>
  <c r="P586" i="18"/>
  <c r="F942" i="47"/>
  <c r="P584" i="18"/>
  <c r="F940" i="47"/>
  <c r="P578" i="18"/>
  <c r="F934" i="47"/>
  <c r="P575" i="18"/>
  <c r="F931" i="47"/>
  <c r="P573" i="18"/>
  <c r="F929" i="47"/>
  <c r="P569" i="18"/>
  <c r="F925" i="47"/>
  <c r="P565" i="18"/>
  <c r="F921" i="47"/>
  <c r="P563" i="18"/>
  <c r="F919" i="47"/>
  <c r="P555" i="18"/>
  <c r="F911" i="47"/>
  <c r="P554" i="18"/>
  <c r="F910" i="47"/>
  <c r="P545" i="18"/>
  <c r="F901" i="47"/>
  <c r="P543" i="18"/>
  <c r="F899" i="47"/>
  <c r="P541" i="18"/>
  <c r="F897" i="47"/>
  <c r="P537" i="18"/>
  <c r="P535" i="18"/>
  <c r="F891" i="47"/>
  <c r="E736" i="18"/>
  <c r="H736" i="18" s="1"/>
  <c r="E734" i="18"/>
  <c r="H734" i="18" s="1"/>
  <c r="P702" i="18"/>
  <c r="E683" i="18"/>
  <c r="H683" i="18" s="1"/>
  <c r="E643" i="18"/>
  <c r="H643" i="18" s="1"/>
  <c r="E713" i="18"/>
  <c r="H713" i="18" s="1"/>
  <c r="E622" i="18"/>
  <c r="H622" i="18" s="1"/>
  <c r="E600" i="18"/>
  <c r="H600" i="18" s="1"/>
  <c r="E649" i="18"/>
  <c r="H649" i="18" s="1"/>
  <c r="P647" i="18"/>
  <c r="P639" i="18"/>
  <c r="P547" i="18"/>
  <c r="P669" i="18"/>
  <c r="E721" i="18"/>
  <c r="H721" i="18" s="1"/>
  <c r="P721" i="18"/>
  <c r="E671" i="18"/>
  <c r="H671" i="18" s="1"/>
  <c r="E670" i="18"/>
  <c r="H670" i="18" s="1"/>
  <c r="P670" i="18"/>
  <c r="P662" i="18"/>
  <c r="P729" i="18"/>
  <c r="P726" i="18"/>
  <c r="P592" i="18"/>
  <c r="E592" i="18"/>
  <c r="H592" i="18" s="1"/>
  <c r="E707" i="18"/>
  <c r="H707" i="18" s="1"/>
  <c r="E706" i="18"/>
  <c r="H706" i="18" s="1"/>
  <c r="P706" i="18"/>
  <c r="P582" i="18"/>
  <c r="P576" i="18"/>
  <c r="E737" i="18"/>
  <c r="H737" i="18" s="1"/>
  <c r="P734" i="18"/>
  <c r="P730" i="18"/>
  <c r="P719" i="18"/>
  <c r="P703" i="18"/>
  <c r="P685" i="18"/>
  <c r="E685" i="18"/>
  <c r="H685" i="18" s="1"/>
  <c r="P673" i="18"/>
  <c r="E658" i="18"/>
  <c r="H658" i="18" s="1"/>
  <c r="P658" i="18"/>
  <c r="P631" i="18"/>
  <c r="P630" i="18"/>
  <c r="E630" i="18"/>
  <c r="H630" i="18" s="1"/>
  <c r="P614" i="18"/>
  <c r="P561" i="18"/>
  <c r="P557" i="18"/>
  <c r="P533" i="18"/>
  <c r="E651" i="18"/>
  <c r="H651" i="18" s="1"/>
  <c r="P651" i="18"/>
  <c r="P598" i="18"/>
  <c r="E598" i="18"/>
  <c r="H598" i="18" s="1"/>
  <c r="P710" i="18"/>
  <c r="E699" i="18"/>
  <c r="H699" i="18" s="1"/>
  <c r="P698" i="18"/>
  <c r="P695" i="18"/>
  <c r="E691" i="18"/>
  <c r="H691" i="18" s="1"/>
  <c r="P691" i="18"/>
  <c r="P655" i="18"/>
  <c r="E626" i="18"/>
  <c r="H626" i="18" s="1"/>
  <c r="P626" i="18"/>
  <c r="P553" i="18"/>
  <c r="E619" i="18"/>
  <c r="H619" i="18" s="1"/>
  <c r="E627" i="18"/>
  <c r="H627" i="18" s="1"/>
  <c r="E623" i="18"/>
  <c r="H623" i="18" s="1"/>
  <c r="E717" i="18"/>
  <c r="P717" i="18"/>
  <c r="P722" i="18"/>
  <c r="P709" i="18"/>
  <c r="E709" i="18"/>
  <c r="H615" i="18"/>
  <c r="P677" i="18"/>
  <c r="E677" i="18"/>
  <c r="E678" i="18"/>
  <c r="P579" i="18"/>
  <c r="E739" i="18"/>
  <c r="P739" i="18"/>
  <c r="P736" i="18"/>
  <c r="E727" i="18"/>
  <c r="P727" i="18"/>
  <c r="E728" i="18"/>
  <c r="P661" i="18"/>
  <c r="E740" i="18"/>
  <c r="P732" i="18"/>
  <c r="P693" i="18"/>
  <c r="E693" i="18"/>
  <c r="E646" i="18"/>
  <c r="P645" i="18"/>
  <c r="E636" i="18"/>
  <c r="P636" i="18"/>
  <c r="E637" i="18"/>
  <c r="E735" i="18"/>
  <c r="P735" i="18"/>
  <c r="E714" i="18"/>
  <c r="E704" i="18"/>
  <c r="P704" i="18"/>
  <c r="E705" i="18"/>
  <c r="E700" i="18"/>
  <c r="P700" i="18"/>
  <c r="P697" i="18"/>
  <c r="E688" i="18"/>
  <c r="P688" i="18"/>
  <c r="E684" i="18"/>
  <c r="P684" i="18"/>
  <c r="P681" i="18"/>
  <c r="E672" i="18"/>
  <c r="P672" i="18"/>
  <c r="P668" i="18"/>
  <c r="P665" i="18"/>
  <c r="E656" i="18"/>
  <c r="P656" i="18"/>
  <c r="P652" i="18"/>
  <c r="P649" i="18"/>
  <c r="P621" i="18"/>
  <c r="P731" i="18"/>
  <c r="E724" i="18"/>
  <c r="H629" i="18"/>
  <c r="H613" i="18"/>
  <c r="E716" i="18"/>
  <c r="P716" i="18"/>
  <c r="E712" i="18"/>
  <c r="P712" i="18"/>
  <c r="E696" i="18"/>
  <c r="P696" i="18"/>
  <c r="P680" i="18"/>
  <c r="E664" i="18"/>
  <c r="P664" i="18"/>
  <c r="P648" i="18"/>
  <c r="P633" i="18"/>
  <c r="E633" i="18"/>
  <c r="E616" i="18"/>
  <c r="P616" i="18"/>
  <c r="P603" i="18"/>
  <c r="E720" i="18"/>
  <c r="P720" i="18"/>
  <c r="P708" i="18"/>
  <c r="E692" i="18"/>
  <c r="P692" i="18"/>
  <c r="P676" i="18"/>
  <c r="E660" i="18"/>
  <c r="P660" i="18"/>
  <c r="E657" i="18"/>
  <c r="P641" i="18"/>
  <c r="P629" i="18"/>
  <c r="P624" i="18"/>
  <c r="P613" i="18"/>
  <c r="P608" i="18"/>
  <c r="E608" i="18"/>
  <c r="E609" i="18"/>
  <c r="H590" i="18"/>
  <c r="P566" i="18"/>
  <c r="E644" i="18"/>
  <c r="P644" i="18"/>
  <c r="E628" i="18"/>
  <c r="P628" i="18"/>
  <c r="E620" i="18"/>
  <c r="P620" i="18"/>
  <c r="E612" i="18"/>
  <c r="P612" i="18"/>
  <c r="P587" i="18"/>
  <c r="P640" i="18"/>
  <c r="P632" i="18"/>
  <c r="E625" i="18"/>
  <c r="E617" i="18"/>
  <c r="E607" i="18"/>
  <c r="P607" i="18"/>
  <c r="H606" i="18"/>
  <c r="E595" i="18"/>
  <c r="P595" i="18"/>
  <c r="P558" i="18"/>
  <c r="P544" i="18"/>
  <c r="E601" i="18"/>
  <c r="P601" i="18"/>
  <c r="E602" i="18"/>
  <c r="E593" i="18"/>
  <c r="P593" i="18"/>
  <c r="E594" i="18"/>
  <c r="P585" i="18"/>
  <c r="P577" i="18"/>
  <c r="P627" i="18"/>
  <c r="P623" i="18"/>
  <c r="P619" i="18"/>
  <c r="P615" i="18"/>
  <c r="P611" i="18"/>
  <c r="P572" i="18"/>
  <c r="P571" i="18"/>
  <c r="P540" i="18"/>
  <c r="E599" i="18"/>
  <c r="P599" i="18"/>
  <c r="E591" i="18"/>
  <c r="P591" i="18"/>
  <c r="P583" i="18"/>
  <c r="P574" i="18"/>
  <c r="P562" i="18"/>
  <c r="P605" i="18"/>
  <c r="P597" i="18"/>
  <c r="P589" i="18"/>
  <c r="P581" i="18"/>
  <c r="P564" i="18"/>
  <c r="P552" i="18"/>
  <c r="P532" i="18"/>
  <c r="P570" i="18"/>
  <c r="P568" i="18"/>
  <c r="P560" i="18"/>
  <c r="P548" i="18"/>
  <c r="P536" i="18"/>
  <c r="P556" i="18"/>
  <c r="P550" i="18"/>
  <c r="P542" i="18"/>
  <c r="P534" i="18"/>
  <c r="P546" i="18"/>
  <c r="P538" i="18"/>
  <c r="P530" i="18"/>
  <c r="P529" i="18"/>
  <c r="H660" i="18" l="1"/>
  <c r="H692" i="18"/>
  <c r="H714" i="18"/>
  <c r="H700" i="18"/>
  <c r="H704" i="18"/>
  <c r="H617" i="18"/>
  <c r="H633" i="18"/>
  <c r="H727" i="18"/>
  <c r="H678" i="18"/>
  <c r="H607" i="18"/>
  <c r="H716" i="18"/>
  <c r="H709" i="18"/>
  <c r="H664" i="18"/>
  <c r="H688" i="18"/>
  <c r="H646" i="18"/>
  <c r="H740" i="18"/>
  <c r="H717" i="18"/>
  <c r="H594" i="18"/>
  <c r="H625" i="18"/>
  <c r="H609" i="18"/>
  <c r="H684" i="18"/>
  <c r="H636" i="18"/>
  <c r="H677" i="18"/>
  <c r="H599" i="18"/>
  <c r="H593" i="18"/>
  <c r="H602" i="18"/>
  <c r="H644" i="18"/>
  <c r="H608" i="18"/>
  <c r="H720" i="18"/>
  <c r="H712" i="18"/>
  <c r="H724" i="18"/>
  <c r="H672" i="18"/>
  <c r="H705" i="18"/>
  <c r="H735" i="18"/>
  <c r="H693" i="18"/>
  <c r="H728" i="18"/>
  <c r="H591" i="18"/>
  <c r="H601" i="18"/>
  <c r="H595" i="18"/>
  <c r="H612" i="18"/>
  <c r="H620" i="18"/>
  <c r="H628" i="18"/>
  <c r="H657" i="18"/>
  <c r="H616" i="18"/>
  <c r="H696" i="18"/>
  <c r="H656" i="18"/>
  <c r="H637" i="18"/>
  <c r="H739" i="18"/>
  <c r="G191" i="18" l="1"/>
  <c r="E547" i="47" s="1"/>
  <c r="G211" i="18"/>
  <c r="E567" i="47" s="1"/>
  <c r="C157" i="18"/>
  <c r="F157" i="18"/>
  <c r="F513" i="47" s="1"/>
  <c r="C158" i="18"/>
  <c r="F158" i="18"/>
  <c r="C159" i="18"/>
  <c r="F159" i="18"/>
  <c r="C160" i="18"/>
  <c r="F160" i="18"/>
  <c r="C161" i="18"/>
  <c r="F161" i="18"/>
  <c r="F517" i="47" s="1"/>
  <c r="C162" i="18"/>
  <c r="F162" i="18"/>
  <c r="F518" i="47" s="1"/>
  <c r="C163" i="18"/>
  <c r="F163" i="18"/>
  <c r="C164" i="18"/>
  <c r="F164" i="18"/>
  <c r="C165" i="18"/>
  <c r="F165" i="18"/>
  <c r="C166" i="18"/>
  <c r="F166" i="18"/>
  <c r="C167" i="18"/>
  <c r="F167" i="18"/>
  <c r="F523" i="47" s="1"/>
  <c r="C168" i="18"/>
  <c r="F168" i="18"/>
  <c r="F524" i="47" s="1"/>
  <c r="C169" i="18"/>
  <c r="F169" i="18"/>
  <c r="P169" i="18"/>
  <c r="C170" i="18"/>
  <c r="F170" i="18"/>
  <c r="P170" i="18"/>
  <c r="C171" i="18"/>
  <c r="F171" i="18"/>
  <c r="C172" i="18"/>
  <c r="F172" i="18"/>
  <c r="C173" i="18"/>
  <c r="F173" i="18"/>
  <c r="C174" i="18"/>
  <c r="F174" i="18"/>
  <c r="C175" i="18"/>
  <c r="F175" i="18"/>
  <c r="F531" i="47" s="1"/>
  <c r="C176" i="18"/>
  <c r="F176" i="18"/>
  <c r="C177" i="18"/>
  <c r="F177" i="18"/>
  <c r="C178" i="18"/>
  <c r="F178" i="18"/>
  <c r="C179" i="18"/>
  <c r="F179" i="18"/>
  <c r="C180" i="18"/>
  <c r="F180" i="18"/>
  <c r="C181" i="18"/>
  <c r="F181" i="18"/>
  <c r="F537" i="47" s="1"/>
  <c r="C182" i="18"/>
  <c r="F182" i="18"/>
  <c r="F538" i="47" s="1"/>
  <c r="C183" i="18"/>
  <c r="F183" i="18"/>
  <c r="C184" i="18"/>
  <c r="F184" i="18"/>
  <c r="C185" i="18"/>
  <c r="F185" i="18"/>
  <c r="C186" i="18"/>
  <c r="F186" i="18"/>
  <c r="C187" i="18"/>
  <c r="F187" i="18"/>
  <c r="C188" i="18"/>
  <c r="F188" i="18"/>
  <c r="F544" i="47" s="1"/>
  <c r="C189" i="18"/>
  <c r="F189" i="18"/>
  <c r="F545" i="47" s="1"/>
  <c r="C190" i="18"/>
  <c r="F190" i="18"/>
  <c r="C191" i="18"/>
  <c r="F191" i="18"/>
  <c r="F547" i="47" s="1"/>
  <c r="C192" i="18"/>
  <c r="F192" i="18"/>
  <c r="C193" i="18"/>
  <c r="F193" i="18"/>
  <c r="C194" i="18"/>
  <c r="F194" i="18"/>
  <c r="C195" i="18"/>
  <c r="F195" i="18"/>
  <c r="F551" i="47" s="1"/>
  <c r="C196" i="18"/>
  <c r="F196" i="18"/>
  <c r="F552" i="47" s="1"/>
  <c r="C197" i="18"/>
  <c r="F197" i="18"/>
  <c r="C198" i="18"/>
  <c r="F198" i="18"/>
  <c r="C199" i="18"/>
  <c r="F199" i="18"/>
  <c r="C200" i="18"/>
  <c r="F200" i="18"/>
  <c r="C201" i="18"/>
  <c r="F201" i="18"/>
  <c r="C202" i="18"/>
  <c r="F202" i="18"/>
  <c r="F558" i="47" s="1"/>
  <c r="C203" i="18"/>
  <c r="F203" i="18"/>
  <c r="F559" i="47" s="1"/>
  <c r="C204" i="18"/>
  <c r="F204" i="18"/>
  <c r="C205" i="18"/>
  <c r="F205" i="18"/>
  <c r="C206" i="18"/>
  <c r="F206" i="18"/>
  <c r="C207" i="18"/>
  <c r="F207" i="18"/>
  <c r="P207" i="18" s="1"/>
  <c r="C208" i="18"/>
  <c r="F208" i="18"/>
  <c r="C209" i="18"/>
  <c r="F209" i="18"/>
  <c r="F565" i="47" s="1"/>
  <c r="C210" i="18"/>
  <c r="F210" i="18"/>
  <c r="C211" i="18"/>
  <c r="F211" i="18"/>
  <c r="F567" i="47" s="1"/>
  <c r="P211" i="18"/>
  <c r="C212" i="18"/>
  <c r="F212" i="18"/>
  <c r="C213" i="18"/>
  <c r="F213" i="18"/>
  <c r="F569" i="47" s="1"/>
  <c r="C214" i="18"/>
  <c r="F214" i="18"/>
  <c r="C215" i="18"/>
  <c r="F215" i="18"/>
  <c r="C216" i="18"/>
  <c r="F216" i="18"/>
  <c r="C217" i="18"/>
  <c r="F217" i="18"/>
  <c r="F573" i="47" s="1"/>
  <c r="C218" i="18"/>
  <c r="F218" i="18"/>
  <c r="C219" i="18"/>
  <c r="F219" i="18"/>
  <c r="C220" i="18"/>
  <c r="F220" i="18"/>
  <c r="C221" i="18"/>
  <c r="F221" i="18"/>
  <c r="F577" i="47" s="1"/>
  <c r="C222" i="18"/>
  <c r="F222" i="18"/>
  <c r="C223" i="18"/>
  <c r="F223" i="18"/>
  <c r="F579" i="47" s="1"/>
  <c r="C224" i="18"/>
  <c r="F224" i="18"/>
  <c r="C225" i="18"/>
  <c r="F225" i="18"/>
  <c r="F581" i="47" s="1"/>
  <c r="C226" i="18"/>
  <c r="F226" i="18"/>
  <c r="C227" i="18"/>
  <c r="F227" i="18"/>
  <c r="C228" i="18"/>
  <c r="F228" i="18"/>
  <c r="C229" i="18"/>
  <c r="F229" i="18"/>
  <c r="F585" i="47" s="1"/>
  <c r="C230" i="18"/>
  <c r="F230" i="18"/>
  <c r="C231" i="18"/>
  <c r="F231" i="18"/>
  <c r="C232" i="18"/>
  <c r="F232" i="18"/>
  <c r="C233" i="18"/>
  <c r="F233" i="18"/>
  <c r="C234" i="18"/>
  <c r="F234" i="18"/>
  <c r="F590" i="47" s="1"/>
  <c r="F235" i="18"/>
  <c r="P236" i="18"/>
  <c r="C237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5" i="18"/>
  <c r="P257" i="18"/>
  <c r="P258" i="18"/>
  <c r="P259" i="18"/>
  <c r="P331" i="18"/>
  <c r="P333" i="18"/>
  <c r="P335" i="18"/>
  <c r="P337" i="18"/>
  <c r="P339" i="18"/>
  <c r="P341" i="18"/>
  <c r="P343" i="18"/>
  <c r="P345" i="18"/>
  <c r="P347" i="18"/>
  <c r="P349" i="18"/>
  <c r="P351" i="18"/>
  <c r="P353" i="18"/>
  <c r="P355" i="18"/>
  <c r="P35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G368" i="47"/>
  <c r="H368" i="47"/>
  <c r="G369" i="47"/>
  <c r="H369" i="47"/>
  <c r="G370" i="47"/>
  <c r="H370" i="47"/>
  <c r="G371" i="47"/>
  <c r="H371" i="47"/>
  <c r="G372" i="47"/>
  <c r="H372" i="47"/>
  <c r="G373" i="47"/>
  <c r="H373" i="47"/>
  <c r="G374" i="47"/>
  <c r="H374" i="47"/>
  <c r="G375" i="47"/>
  <c r="H375" i="47"/>
  <c r="G376" i="47"/>
  <c r="H376" i="47"/>
  <c r="G377" i="47"/>
  <c r="H377" i="47"/>
  <c r="G378" i="47"/>
  <c r="H378" i="47"/>
  <c r="G379" i="47"/>
  <c r="H379" i="47"/>
  <c r="G380" i="47"/>
  <c r="H380" i="47"/>
  <c r="G381" i="47"/>
  <c r="H381" i="47"/>
  <c r="G382" i="47"/>
  <c r="H382" i="47"/>
  <c r="G383" i="47"/>
  <c r="H383" i="47"/>
  <c r="G384" i="47"/>
  <c r="H384" i="47"/>
  <c r="G385" i="47"/>
  <c r="H385" i="47"/>
  <c r="G386" i="47"/>
  <c r="H386" i="47"/>
  <c r="G387" i="47"/>
  <c r="H387" i="47"/>
  <c r="G388" i="47"/>
  <c r="H388" i="47"/>
  <c r="G389" i="47"/>
  <c r="H389" i="47"/>
  <c r="G390" i="47"/>
  <c r="H390" i="47"/>
  <c r="G391" i="47"/>
  <c r="H391" i="47"/>
  <c r="G392" i="47"/>
  <c r="H392" i="47"/>
  <c r="G393" i="47"/>
  <c r="H393" i="47"/>
  <c r="G394" i="47"/>
  <c r="H394" i="47"/>
  <c r="G395" i="47"/>
  <c r="H395" i="47"/>
  <c r="G396" i="47"/>
  <c r="H396" i="47"/>
  <c r="G397" i="47"/>
  <c r="H397" i="47"/>
  <c r="G398" i="47"/>
  <c r="H398" i="47"/>
  <c r="G399" i="47"/>
  <c r="H399" i="47"/>
  <c r="G400" i="47"/>
  <c r="H400" i="47"/>
  <c r="G401" i="47"/>
  <c r="H401" i="47"/>
  <c r="G402" i="47"/>
  <c r="H402" i="47"/>
  <c r="G403" i="47"/>
  <c r="H403" i="47"/>
  <c r="G404" i="47"/>
  <c r="H404" i="47"/>
  <c r="G405" i="47"/>
  <c r="H405" i="47"/>
  <c r="G406" i="47"/>
  <c r="H406" i="47"/>
  <c r="G407" i="47"/>
  <c r="H407" i="47"/>
  <c r="G408" i="47"/>
  <c r="H408" i="47"/>
  <c r="G409" i="47"/>
  <c r="H409" i="47"/>
  <c r="G410" i="47"/>
  <c r="H410" i="47"/>
  <c r="G411" i="47"/>
  <c r="H411" i="47"/>
  <c r="G412" i="47"/>
  <c r="H412" i="47"/>
  <c r="G413" i="47"/>
  <c r="H413" i="47"/>
  <c r="G414" i="47"/>
  <c r="H414" i="47"/>
  <c r="G415" i="47"/>
  <c r="H415" i="47"/>
  <c r="G416" i="47"/>
  <c r="H416" i="47"/>
  <c r="G417" i="47"/>
  <c r="H417" i="47"/>
  <c r="G418" i="47"/>
  <c r="H418" i="47"/>
  <c r="G419" i="47"/>
  <c r="H419" i="47"/>
  <c r="G420" i="47"/>
  <c r="H420" i="47"/>
  <c r="G421" i="47"/>
  <c r="H421" i="47"/>
  <c r="G422" i="47"/>
  <c r="H422" i="47"/>
  <c r="G423" i="47"/>
  <c r="H423" i="47"/>
  <c r="G424" i="47"/>
  <c r="H424" i="47"/>
  <c r="G425" i="47"/>
  <c r="H425" i="47"/>
  <c r="G426" i="47"/>
  <c r="H426" i="47"/>
  <c r="G427" i="47"/>
  <c r="H427" i="47"/>
  <c r="G428" i="47"/>
  <c r="H428" i="47"/>
  <c r="G429" i="47"/>
  <c r="H429" i="47"/>
  <c r="G430" i="47"/>
  <c r="H430" i="47"/>
  <c r="G431" i="47"/>
  <c r="H431" i="47"/>
  <c r="G432" i="47"/>
  <c r="H432" i="47"/>
  <c r="G433" i="47"/>
  <c r="H433" i="47"/>
  <c r="G434" i="47"/>
  <c r="H434" i="47"/>
  <c r="G435" i="47"/>
  <c r="H435" i="47"/>
  <c r="G436" i="47"/>
  <c r="H436" i="47"/>
  <c r="G437" i="47"/>
  <c r="H437" i="47"/>
  <c r="G438" i="47"/>
  <c r="H438" i="47"/>
  <c r="G439" i="47"/>
  <c r="H439" i="47"/>
  <c r="G440" i="47"/>
  <c r="H440" i="47"/>
  <c r="G441" i="47"/>
  <c r="H441" i="47"/>
  <c r="G442" i="47"/>
  <c r="H442" i="47"/>
  <c r="G443" i="47"/>
  <c r="H443" i="47"/>
  <c r="G444" i="47"/>
  <c r="H444" i="47"/>
  <c r="G445" i="47"/>
  <c r="H445" i="47"/>
  <c r="G446" i="47"/>
  <c r="H446" i="47"/>
  <c r="G447" i="47"/>
  <c r="H447" i="47"/>
  <c r="G448" i="47"/>
  <c r="H448" i="47"/>
  <c r="G449" i="47"/>
  <c r="H449" i="47"/>
  <c r="G450" i="47"/>
  <c r="H450" i="47"/>
  <c r="G451" i="47"/>
  <c r="H451" i="47"/>
  <c r="G452" i="47"/>
  <c r="H452" i="47"/>
  <c r="G453" i="47"/>
  <c r="H453" i="47"/>
  <c r="G454" i="47"/>
  <c r="H454" i="47"/>
  <c r="G455" i="47"/>
  <c r="H455" i="47"/>
  <c r="G456" i="47"/>
  <c r="H456" i="47"/>
  <c r="G457" i="47"/>
  <c r="H457" i="47"/>
  <c r="G458" i="47"/>
  <c r="H458" i="47"/>
  <c r="G459" i="47"/>
  <c r="H459" i="47"/>
  <c r="G460" i="47"/>
  <c r="H460" i="47"/>
  <c r="G461" i="47"/>
  <c r="H461" i="47"/>
  <c r="G462" i="47"/>
  <c r="H462" i="47"/>
  <c r="G463" i="47"/>
  <c r="H463" i="47"/>
  <c r="G464" i="47"/>
  <c r="H464" i="47"/>
  <c r="G465" i="47"/>
  <c r="H465" i="47"/>
  <c r="G466" i="47"/>
  <c r="H466" i="47"/>
  <c r="G467" i="47"/>
  <c r="H467" i="47"/>
  <c r="G468" i="47"/>
  <c r="H468" i="47"/>
  <c r="G469" i="47"/>
  <c r="H469" i="47"/>
  <c r="G470" i="47"/>
  <c r="H470" i="47"/>
  <c r="G471" i="47"/>
  <c r="H471" i="47"/>
  <c r="G472" i="47"/>
  <c r="H472" i="47"/>
  <c r="G473" i="47"/>
  <c r="H473" i="47"/>
  <c r="G474" i="47"/>
  <c r="H474" i="47"/>
  <c r="G475" i="47"/>
  <c r="H475" i="47"/>
  <c r="G476" i="47"/>
  <c r="H476" i="47"/>
  <c r="G477" i="47"/>
  <c r="H477" i="47"/>
  <c r="G478" i="47"/>
  <c r="H478" i="47"/>
  <c r="G479" i="47"/>
  <c r="H479" i="47"/>
  <c r="G480" i="47"/>
  <c r="H480" i="47"/>
  <c r="G481" i="47"/>
  <c r="H481" i="47"/>
  <c r="G482" i="47"/>
  <c r="H482" i="47"/>
  <c r="G483" i="47"/>
  <c r="H483" i="47"/>
  <c r="G484" i="47"/>
  <c r="H484" i="47"/>
  <c r="G485" i="47"/>
  <c r="H485" i="47"/>
  <c r="G486" i="47"/>
  <c r="H486" i="47"/>
  <c r="G487" i="47"/>
  <c r="H487" i="47"/>
  <c r="G488" i="47"/>
  <c r="H488" i="47"/>
  <c r="G489" i="47"/>
  <c r="H489" i="47"/>
  <c r="G490" i="47"/>
  <c r="H490" i="47"/>
  <c r="G491" i="47"/>
  <c r="H491" i="47"/>
  <c r="G492" i="47"/>
  <c r="H492" i="47"/>
  <c r="G493" i="47"/>
  <c r="H493" i="47"/>
  <c r="G494" i="47"/>
  <c r="H494" i="47"/>
  <c r="G495" i="47"/>
  <c r="H495" i="47"/>
  <c r="G496" i="47"/>
  <c r="H496" i="47"/>
  <c r="G497" i="47"/>
  <c r="H497" i="47"/>
  <c r="G498" i="47"/>
  <c r="H498" i="47"/>
  <c r="G499" i="47"/>
  <c r="H499" i="47"/>
  <c r="G500" i="47"/>
  <c r="H500" i="47"/>
  <c r="G501" i="47"/>
  <c r="H501" i="47"/>
  <c r="G502" i="47"/>
  <c r="H502" i="47"/>
  <c r="G503" i="47"/>
  <c r="H503" i="47"/>
  <c r="G504" i="47"/>
  <c r="H504" i="47"/>
  <c r="G505" i="47"/>
  <c r="H505" i="47"/>
  <c r="G506" i="47"/>
  <c r="H506" i="47"/>
  <c r="G507" i="47"/>
  <c r="H507" i="47"/>
  <c r="G508" i="47"/>
  <c r="H508" i="47"/>
  <c r="G509" i="47"/>
  <c r="H509" i="47"/>
  <c r="G510" i="47"/>
  <c r="H510" i="47"/>
  <c r="G511" i="47"/>
  <c r="H511" i="47"/>
  <c r="G512" i="47"/>
  <c r="H512" i="47"/>
  <c r="G513" i="47"/>
  <c r="H513" i="47"/>
  <c r="G514" i="47"/>
  <c r="H514" i="47"/>
  <c r="G515" i="47"/>
  <c r="H515" i="47"/>
  <c r="G516" i="47"/>
  <c r="H516" i="47"/>
  <c r="G517" i="47"/>
  <c r="H517" i="47"/>
  <c r="G518" i="47"/>
  <c r="H518" i="47"/>
  <c r="G519" i="47"/>
  <c r="H519" i="47"/>
  <c r="G520" i="47"/>
  <c r="H520" i="47"/>
  <c r="G521" i="47"/>
  <c r="H521" i="47"/>
  <c r="G522" i="47"/>
  <c r="H522" i="47"/>
  <c r="G523" i="47"/>
  <c r="H523" i="47"/>
  <c r="G524" i="47"/>
  <c r="H524" i="47"/>
  <c r="G525" i="47"/>
  <c r="H525" i="47"/>
  <c r="G526" i="47"/>
  <c r="H526" i="47"/>
  <c r="G527" i="47"/>
  <c r="H527" i="47"/>
  <c r="G528" i="47"/>
  <c r="H528" i="47"/>
  <c r="G529" i="47"/>
  <c r="H529" i="47"/>
  <c r="G530" i="47"/>
  <c r="H530" i="47"/>
  <c r="G531" i="47"/>
  <c r="H531" i="47"/>
  <c r="G532" i="47"/>
  <c r="H532" i="47"/>
  <c r="G533" i="47"/>
  <c r="H533" i="47"/>
  <c r="G534" i="47"/>
  <c r="H534" i="47"/>
  <c r="G535" i="47"/>
  <c r="H535" i="47"/>
  <c r="G536" i="47"/>
  <c r="H536" i="47"/>
  <c r="G537" i="47"/>
  <c r="H537" i="47"/>
  <c r="G538" i="47"/>
  <c r="H538" i="47"/>
  <c r="G539" i="47"/>
  <c r="H539" i="47"/>
  <c r="G540" i="47"/>
  <c r="H540" i="47"/>
  <c r="G541" i="47"/>
  <c r="H541" i="47"/>
  <c r="G542" i="47"/>
  <c r="H542" i="47"/>
  <c r="G543" i="47"/>
  <c r="H543" i="47"/>
  <c r="G544" i="47"/>
  <c r="H544" i="47"/>
  <c r="G545" i="47"/>
  <c r="H545" i="47"/>
  <c r="G546" i="47"/>
  <c r="H546" i="47"/>
  <c r="G547" i="47"/>
  <c r="H547" i="47"/>
  <c r="G548" i="47"/>
  <c r="H548" i="47"/>
  <c r="G549" i="47"/>
  <c r="H549" i="47"/>
  <c r="G550" i="47"/>
  <c r="H550" i="47"/>
  <c r="G551" i="47"/>
  <c r="H551" i="47"/>
  <c r="G552" i="47"/>
  <c r="H552" i="47"/>
  <c r="G553" i="47"/>
  <c r="H553" i="47"/>
  <c r="G554" i="47"/>
  <c r="H554" i="47"/>
  <c r="G555" i="47"/>
  <c r="H555" i="47"/>
  <c r="G556" i="47"/>
  <c r="H556" i="47"/>
  <c r="G557" i="47"/>
  <c r="H557" i="47"/>
  <c r="G558" i="47"/>
  <c r="H558" i="47"/>
  <c r="G559" i="47"/>
  <c r="H559" i="47"/>
  <c r="G560" i="47"/>
  <c r="H560" i="47"/>
  <c r="G561" i="47"/>
  <c r="H561" i="47"/>
  <c r="G562" i="47"/>
  <c r="H562" i="47"/>
  <c r="G563" i="47"/>
  <c r="H563" i="47"/>
  <c r="G564" i="47"/>
  <c r="H564" i="47"/>
  <c r="G565" i="47"/>
  <c r="H565" i="47"/>
  <c r="G566" i="47"/>
  <c r="H566" i="47"/>
  <c r="G567" i="47"/>
  <c r="H567" i="47"/>
  <c r="G568" i="47"/>
  <c r="H568" i="47"/>
  <c r="G569" i="47"/>
  <c r="H569" i="47"/>
  <c r="G570" i="47"/>
  <c r="H570" i="47"/>
  <c r="G571" i="47"/>
  <c r="H571" i="47"/>
  <c r="G572" i="47"/>
  <c r="H572" i="47"/>
  <c r="G573" i="47"/>
  <c r="H573" i="47"/>
  <c r="G574" i="47"/>
  <c r="H574" i="47"/>
  <c r="G575" i="47"/>
  <c r="H575" i="47"/>
  <c r="G576" i="47"/>
  <c r="H576" i="47"/>
  <c r="G577" i="47"/>
  <c r="H577" i="47"/>
  <c r="G578" i="47"/>
  <c r="H578" i="47"/>
  <c r="G579" i="47"/>
  <c r="H579" i="47"/>
  <c r="G580" i="47"/>
  <c r="H580" i="47"/>
  <c r="G581" i="47"/>
  <c r="H581" i="47"/>
  <c r="G582" i="47"/>
  <c r="H582" i="47"/>
  <c r="G583" i="47"/>
  <c r="H583" i="47"/>
  <c r="G584" i="47"/>
  <c r="H584" i="47"/>
  <c r="G585" i="47"/>
  <c r="H585" i="47"/>
  <c r="G586" i="47"/>
  <c r="H586" i="47"/>
  <c r="G587" i="47"/>
  <c r="H587" i="47"/>
  <c r="G588" i="47"/>
  <c r="H588" i="47"/>
  <c r="G589" i="47"/>
  <c r="H589" i="47"/>
  <c r="H590" i="47"/>
  <c r="H591" i="47"/>
  <c r="H592" i="47"/>
  <c r="H593" i="47"/>
  <c r="H594" i="47"/>
  <c r="H595" i="47"/>
  <c r="H596" i="47"/>
  <c r="H597" i="47"/>
  <c r="H598" i="47"/>
  <c r="H599" i="47"/>
  <c r="H600" i="47"/>
  <c r="H601" i="47"/>
  <c r="H602" i="47"/>
  <c r="H603" i="47"/>
  <c r="H604" i="47"/>
  <c r="H605" i="47"/>
  <c r="H606" i="47"/>
  <c r="H607" i="47"/>
  <c r="H608" i="47"/>
  <c r="H609" i="47"/>
  <c r="H610" i="47"/>
  <c r="H611" i="47"/>
  <c r="H612" i="47"/>
  <c r="H613" i="47"/>
  <c r="H614" i="47"/>
  <c r="H615" i="47"/>
  <c r="H616" i="47"/>
  <c r="H617" i="47"/>
  <c r="H618" i="47"/>
  <c r="H619" i="47"/>
  <c r="H620" i="47"/>
  <c r="H621" i="47"/>
  <c r="H622" i="47"/>
  <c r="H623" i="47"/>
  <c r="H624" i="47"/>
  <c r="H625" i="47"/>
  <c r="H626" i="47"/>
  <c r="H627" i="47"/>
  <c r="H628" i="47"/>
  <c r="H629" i="47"/>
  <c r="H630" i="47"/>
  <c r="H631" i="47"/>
  <c r="H632" i="47"/>
  <c r="H633" i="47"/>
  <c r="H634" i="47"/>
  <c r="H635" i="47"/>
  <c r="H636" i="47"/>
  <c r="H637" i="47"/>
  <c r="H638" i="47"/>
  <c r="H639" i="47"/>
  <c r="H640" i="47"/>
  <c r="H641" i="47"/>
  <c r="H642" i="47"/>
  <c r="H643" i="47"/>
  <c r="H644" i="47"/>
  <c r="H645" i="47"/>
  <c r="H646" i="47"/>
  <c r="H647" i="47"/>
  <c r="H648" i="47"/>
  <c r="H649" i="47"/>
  <c r="H650" i="47"/>
  <c r="H651" i="47"/>
  <c r="H652" i="47"/>
  <c r="H653" i="47"/>
  <c r="H654" i="47"/>
  <c r="H655" i="47"/>
  <c r="H656" i="47"/>
  <c r="H657" i="47"/>
  <c r="H658" i="47"/>
  <c r="H659" i="47"/>
  <c r="H660" i="47"/>
  <c r="H661" i="47"/>
  <c r="H662" i="47"/>
  <c r="H663" i="47"/>
  <c r="H664" i="47"/>
  <c r="H665" i="47"/>
  <c r="H666" i="47"/>
  <c r="H667" i="47"/>
  <c r="H668" i="47"/>
  <c r="H669" i="47"/>
  <c r="H670" i="47"/>
  <c r="H671" i="47"/>
  <c r="H672" i="47"/>
  <c r="H673" i="47"/>
  <c r="H674" i="47"/>
  <c r="H675" i="47"/>
  <c r="H676" i="47"/>
  <c r="H677" i="47"/>
  <c r="H678" i="47"/>
  <c r="H679" i="47"/>
  <c r="H680" i="47"/>
  <c r="H681" i="47"/>
  <c r="H682" i="47"/>
  <c r="H683" i="47"/>
  <c r="H684" i="47"/>
  <c r="H685" i="47"/>
  <c r="H686" i="47"/>
  <c r="H687" i="47"/>
  <c r="H688" i="47"/>
  <c r="H689" i="47"/>
  <c r="H690" i="47"/>
  <c r="H691" i="47"/>
  <c r="H692" i="47"/>
  <c r="H693" i="47"/>
  <c r="H694" i="47"/>
  <c r="H695" i="47"/>
  <c r="H696" i="47"/>
  <c r="H697" i="47"/>
  <c r="H698" i="47"/>
  <c r="H699" i="47"/>
  <c r="H700" i="47"/>
  <c r="H701" i="47"/>
  <c r="H702" i="47"/>
  <c r="H703" i="47"/>
  <c r="H704" i="47"/>
  <c r="H705" i="47"/>
  <c r="H706" i="47"/>
  <c r="H707" i="47"/>
  <c r="H708" i="47"/>
  <c r="H709" i="47"/>
  <c r="H710" i="47"/>
  <c r="H711" i="47"/>
  <c r="H712" i="47"/>
  <c r="H713" i="47"/>
  <c r="H714" i="47"/>
  <c r="H715" i="47"/>
  <c r="H716" i="47"/>
  <c r="H717" i="47"/>
  <c r="H718" i="47"/>
  <c r="H719" i="47"/>
  <c r="H720" i="47"/>
  <c r="H721" i="47"/>
  <c r="H722" i="47"/>
  <c r="H723" i="47"/>
  <c r="H724" i="47"/>
  <c r="H725" i="47"/>
  <c r="H726" i="47"/>
  <c r="H727" i="47"/>
  <c r="H728" i="47"/>
  <c r="H729" i="47"/>
  <c r="H730" i="47"/>
  <c r="H731" i="47"/>
  <c r="H732" i="47"/>
  <c r="H733" i="47"/>
  <c r="H734" i="47"/>
  <c r="H735" i="47"/>
  <c r="H736" i="47"/>
  <c r="H737" i="47"/>
  <c r="H738" i="47"/>
  <c r="H739" i="47"/>
  <c r="H740" i="47"/>
  <c r="H741" i="47"/>
  <c r="H742" i="47"/>
  <c r="H743" i="47"/>
  <c r="H744" i="47"/>
  <c r="H745" i="47"/>
  <c r="H746" i="47"/>
  <c r="H747" i="47"/>
  <c r="H748" i="47"/>
  <c r="H749" i="47"/>
  <c r="H750" i="47"/>
  <c r="H751" i="47"/>
  <c r="H752" i="47"/>
  <c r="H753" i="47"/>
  <c r="H754" i="47"/>
  <c r="H755" i="47"/>
  <c r="H756" i="47"/>
  <c r="H757" i="47"/>
  <c r="H758" i="47"/>
  <c r="H759" i="47"/>
  <c r="H760" i="47"/>
  <c r="H761" i="47"/>
  <c r="H762" i="47"/>
  <c r="H763" i="47"/>
  <c r="H764" i="47"/>
  <c r="H765" i="47"/>
  <c r="H766" i="47"/>
  <c r="H767" i="47"/>
  <c r="H768" i="47"/>
  <c r="H769" i="47"/>
  <c r="H770" i="47"/>
  <c r="H771" i="47"/>
  <c r="H772" i="47"/>
  <c r="H773" i="47"/>
  <c r="H774" i="47"/>
  <c r="H775" i="47"/>
  <c r="H776" i="47"/>
  <c r="H777" i="47"/>
  <c r="H778" i="47"/>
  <c r="H779" i="47"/>
  <c r="H780" i="47"/>
  <c r="H781" i="47"/>
  <c r="H782" i="47"/>
  <c r="H783" i="47"/>
  <c r="H784" i="47"/>
  <c r="H785" i="47"/>
  <c r="H786" i="47"/>
  <c r="H787" i="47"/>
  <c r="H788" i="47"/>
  <c r="H789" i="47"/>
  <c r="H790" i="47"/>
  <c r="H791" i="47"/>
  <c r="H792" i="47"/>
  <c r="H793" i="47"/>
  <c r="H794" i="47"/>
  <c r="H795" i="47"/>
  <c r="H796" i="47"/>
  <c r="H797" i="47"/>
  <c r="H798" i="47"/>
  <c r="H799" i="47"/>
  <c r="H800" i="47"/>
  <c r="H801" i="47"/>
  <c r="H802" i="47"/>
  <c r="H803" i="47"/>
  <c r="H804" i="47"/>
  <c r="H805" i="47"/>
  <c r="H806" i="47"/>
  <c r="H807" i="47"/>
  <c r="H808" i="47"/>
  <c r="H809" i="47"/>
  <c r="H810" i="47"/>
  <c r="H811" i="47"/>
  <c r="H812" i="47"/>
  <c r="H813" i="47"/>
  <c r="H814" i="47"/>
  <c r="H815" i="47"/>
  <c r="H816" i="47"/>
  <c r="H817" i="47"/>
  <c r="H818" i="47"/>
  <c r="H819" i="47"/>
  <c r="H820" i="47"/>
  <c r="H821" i="47"/>
  <c r="H822" i="47"/>
  <c r="H823" i="47"/>
  <c r="H824" i="47"/>
  <c r="H825" i="47"/>
  <c r="H826" i="47"/>
  <c r="H827" i="47"/>
  <c r="H828" i="47"/>
  <c r="H829" i="47"/>
  <c r="H830" i="47"/>
  <c r="H831" i="47"/>
  <c r="H832" i="47"/>
  <c r="H833" i="47"/>
  <c r="H834" i="47"/>
  <c r="H835" i="47"/>
  <c r="H836" i="47"/>
  <c r="H837" i="47"/>
  <c r="H838" i="47"/>
  <c r="H839" i="47"/>
  <c r="H840" i="47"/>
  <c r="H841" i="47"/>
  <c r="H842" i="47"/>
  <c r="H843" i="47"/>
  <c r="H844" i="47"/>
  <c r="H845" i="47"/>
  <c r="H846" i="47"/>
  <c r="H847" i="47"/>
  <c r="H848" i="47"/>
  <c r="H849" i="47"/>
  <c r="H850" i="47"/>
  <c r="H851" i="47"/>
  <c r="H852" i="47"/>
  <c r="H853" i="47"/>
  <c r="H854" i="47"/>
  <c r="H855" i="47"/>
  <c r="H856" i="47"/>
  <c r="H857" i="47"/>
  <c r="H858" i="47"/>
  <c r="H859" i="47"/>
  <c r="H860" i="47"/>
  <c r="H861" i="47"/>
  <c r="H862" i="47"/>
  <c r="H863" i="47"/>
  <c r="H864" i="47"/>
  <c r="H865" i="47"/>
  <c r="H866" i="47"/>
  <c r="H867" i="47"/>
  <c r="H868" i="47"/>
  <c r="H869" i="47"/>
  <c r="H870" i="47"/>
  <c r="H871" i="47"/>
  <c r="H872" i="47"/>
  <c r="H873" i="47"/>
  <c r="H874" i="47"/>
  <c r="H875" i="47"/>
  <c r="H876" i="47"/>
  <c r="H877" i="47"/>
  <c r="H878" i="47"/>
  <c r="H879" i="47"/>
  <c r="H880" i="47"/>
  <c r="H881" i="47"/>
  <c r="H882" i="47"/>
  <c r="H883" i="47"/>
  <c r="H367" i="47"/>
  <c r="G367" i="47"/>
  <c r="A370" i="47"/>
  <c r="A371" i="47"/>
  <c r="A372" i="47"/>
  <c r="A373" i="47"/>
  <c r="A374" i="47"/>
  <c r="A375" i="47"/>
  <c r="A376" i="47"/>
  <c r="A377" i="47"/>
  <c r="A378" i="47"/>
  <c r="A379" i="47"/>
  <c r="A380" i="47"/>
  <c r="A381" i="47"/>
  <c r="A382" i="47"/>
  <c r="A383" i="47"/>
  <c r="A384" i="47"/>
  <c r="A385" i="47"/>
  <c r="A386" i="47"/>
  <c r="A387" i="47"/>
  <c r="A388" i="47"/>
  <c r="A389" i="47"/>
  <c r="A390" i="47"/>
  <c r="A391" i="47"/>
  <c r="A392" i="47"/>
  <c r="A393" i="47"/>
  <c r="A394" i="47"/>
  <c r="A395" i="47"/>
  <c r="A396" i="47"/>
  <c r="A397" i="47"/>
  <c r="A398" i="47"/>
  <c r="A399" i="47"/>
  <c r="A400" i="47"/>
  <c r="A401" i="47"/>
  <c r="A402" i="47"/>
  <c r="A403" i="47"/>
  <c r="A404" i="47"/>
  <c r="A405" i="47"/>
  <c r="A406" i="47"/>
  <c r="A407" i="47"/>
  <c r="A408" i="47"/>
  <c r="A409" i="47"/>
  <c r="A410" i="47"/>
  <c r="A411" i="47"/>
  <c r="A412" i="47"/>
  <c r="A413" i="47"/>
  <c r="A414" i="47"/>
  <c r="A415" i="47"/>
  <c r="A416" i="47"/>
  <c r="A417" i="47"/>
  <c r="A418" i="47"/>
  <c r="A419" i="47"/>
  <c r="A420" i="47"/>
  <c r="A421" i="47"/>
  <c r="A422" i="47"/>
  <c r="A423" i="47"/>
  <c r="A424" i="47"/>
  <c r="A425" i="47"/>
  <c r="A426" i="47"/>
  <c r="A427" i="47"/>
  <c r="A428" i="47"/>
  <c r="A429" i="47"/>
  <c r="A430" i="47"/>
  <c r="A431" i="47"/>
  <c r="A432" i="47"/>
  <c r="A433" i="47"/>
  <c r="A434" i="47"/>
  <c r="A435" i="47"/>
  <c r="A436" i="47"/>
  <c r="A437" i="47"/>
  <c r="A438" i="47"/>
  <c r="A439" i="47"/>
  <c r="A440" i="47"/>
  <c r="A441" i="47"/>
  <c r="A442" i="47"/>
  <c r="A443" i="47"/>
  <c r="A444" i="47"/>
  <c r="A445" i="47"/>
  <c r="A446" i="47"/>
  <c r="A447" i="47"/>
  <c r="A448" i="47"/>
  <c r="A449" i="47"/>
  <c r="A450" i="47"/>
  <c r="A451" i="47"/>
  <c r="A452" i="47"/>
  <c r="A453" i="47"/>
  <c r="A454" i="47"/>
  <c r="A455" i="47"/>
  <c r="A456" i="47"/>
  <c r="A457" i="47"/>
  <c r="A458" i="47"/>
  <c r="A459" i="47"/>
  <c r="A460" i="47"/>
  <c r="A461" i="47"/>
  <c r="A462" i="47"/>
  <c r="A463" i="47"/>
  <c r="A464" i="47"/>
  <c r="A465" i="47"/>
  <c r="A466" i="47"/>
  <c r="A467" i="47"/>
  <c r="A468" i="47"/>
  <c r="A469" i="47"/>
  <c r="A470" i="47"/>
  <c r="A471" i="47"/>
  <c r="A472" i="47"/>
  <c r="A473" i="47"/>
  <c r="A474" i="47"/>
  <c r="A475" i="47"/>
  <c r="A476" i="47"/>
  <c r="A477" i="47"/>
  <c r="A478" i="47"/>
  <c r="A479" i="47"/>
  <c r="A480" i="47"/>
  <c r="A481" i="47"/>
  <c r="A482" i="47"/>
  <c r="A483" i="47"/>
  <c r="A484" i="47"/>
  <c r="A485" i="47"/>
  <c r="A486" i="47"/>
  <c r="A487" i="47"/>
  <c r="A488" i="47"/>
  <c r="A489" i="47"/>
  <c r="A490" i="47"/>
  <c r="A491" i="47"/>
  <c r="A492" i="47"/>
  <c r="A493" i="47"/>
  <c r="A494" i="47"/>
  <c r="A495" i="47"/>
  <c r="A496" i="47"/>
  <c r="A497" i="47"/>
  <c r="A498" i="47"/>
  <c r="A499" i="47"/>
  <c r="A500" i="47"/>
  <c r="A501" i="47"/>
  <c r="A502" i="47"/>
  <c r="A503" i="47"/>
  <c r="A504" i="47"/>
  <c r="A505" i="47"/>
  <c r="A506" i="47"/>
  <c r="A507" i="47"/>
  <c r="A508" i="47"/>
  <c r="A509" i="47"/>
  <c r="A510" i="47"/>
  <c r="A511" i="47"/>
  <c r="A512" i="47"/>
  <c r="A513" i="47"/>
  <c r="A514" i="47"/>
  <c r="A515" i="47"/>
  <c r="A516" i="47"/>
  <c r="A517" i="47"/>
  <c r="A518" i="47"/>
  <c r="A519" i="47"/>
  <c r="A520" i="47"/>
  <c r="A521" i="47"/>
  <c r="A522" i="47"/>
  <c r="A523" i="47"/>
  <c r="A524" i="47"/>
  <c r="A525" i="47"/>
  <c r="A526" i="47"/>
  <c r="A527" i="47"/>
  <c r="A528" i="47"/>
  <c r="A529" i="47"/>
  <c r="A530" i="47"/>
  <c r="A531" i="47"/>
  <c r="A532" i="47"/>
  <c r="A533" i="47"/>
  <c r="A534" i="47"/>
  <c r="A535" i="47"/>
  <c r="A536" i="47"/>
  <c r="A537" i="47"/>
  <c r="A538" i="47"/>
  <c r="A539" i="47"/>
  <c r="A540" i="47"/>
  <c r="A541" i="47"/>
  <c r="A542" i="47"/>
  <c r="A543" i="47"/>
  <c r="A544" i="47"/>
  <c r="A545" i="47"/>
  <c r="A546" i="47"/>
  <c r="A547" i="47"/>
  <c r="A548" i="47"/>
  <c r="A549" i="47"/>
  <c r="A550" i="47"/>
  <c r="A551" i="47"/>
  <c r="A552" i="47"/>
  <c r="A553" i="47"/>
  <c r="A554" i="47"/>
  <c r="A555" i="47"/>
  <c r="A556" i="47"/>
  <c r="A557" i="47"/>
  <c r="A558" i="47"/>
  <c r="A559" i="47"/>
  <c r="A560" i="47"/>
  <c r="A561" i="47"/>
  <c r="A562" i="47"/>
  <c r="A563" i="47"/>
  <c r="A564" i="47"/>
  <c r="A565" i="47"/>
  <c r="A566" i="47"/>
  <c r="A567" i="47"/>
  <c r="A568" i="47"/>
  <c r="A569" i="47"/>
  <c r="A570" i="47"/>
  <c r="A571" i="47"/>
  <c r="A572" i="47"/>
  <c r="A573" i="47"/>
  <c r="A574" i="47"/>
  <c r="A575" i="47"/>
  <c r="A576" i="47"/>
  <c r="A577" i="47"/>
  <c r="A578" i="47"/>
  <c r="A579" i="47"/>
  <c r="A580" i="47"/>
  <c r="A581" i="47"/>
  <c r="A582" i="47"/>
  <c r="A583" i="47"/>
  <c r="A584" i="47"/>
  <c r="A585" i="47"/>
  <c r="A586" i="47"/>
  <c r="A587" i="47"/>
  <c r="A588" i="47"/>
  <c r="A589" i="47"/>
  <c r="A590" i="47"/>
  <c r="A591" i="47"/>
  <c r="A592" i="47"/>
  <c r="A593" i="47"/>
  <c r="A594" i="47"/>
  <c r="A595" i="47"/>
  <c r="A596" i="47"/>
  <c r="A597" i="47"/>
  <c r="A598" i="47"/>
  <c r="A599" i="47"/>
  <c r="A600" i="47"/>
  <c r="A601" i="47"/>
  <c r="A602" i="47"/>
  <c r="A603" i="47"/>
  <c r="A604" i="47"/>
  <c r="A605" i="47"/>
  <c r="A606" i="47"/>
  <c r="A607" i="47"/>
  <c r="A608" i="47"/>
  <c r="A609" i="47"/>
  <c r="A610" i="47"/>
  <c r="A611" i="47"/>
  <c r="A612" i="47"/>
  <c r="A613" i="47"/>
  <c r="A614" i="47"/>
  <c r="A615" i="47"/>
  <c r="A616" i="47"/>
  <c r="A617" i="47"/>
  <c r="A618" i="47"/>
  <c r="A619" i="47"/>
  <c r="A620" i="47"/>
  <c r="A621" i="47"/>
  <c r="A622" i="47"/>
  <c r="A623" i="47"/>
  <c r="A624" i="47"/>
  <c r="A625" i="47"/>
  <c r="A626" i="47"/>
  <c r="A627" i="47"/>
  <c r="A628" i="47"/>
  <c r="A629" i="47"/>
  <c r="A630" i="47"/>
  <c r="A631" i="47"/>
  <c r="A632" i="47"/>
  <c r="A633" i="47"/>
  <c r="A634" i="47"/>
  <c r="A635" i="47"/>
  <c r="A636" i="47"/>
  <c r="A637" i="47"/>
  <c r="A638" i="47"/>
  <c r="A639" i="47"/>
  <c r="A640" i="47"/>
  <c r="A641" i="47"/>
  <c r="A642" i="47"/>
  <c r="A643" i="47"/>
  <c r="A644" i="47"/>
  <c r="A645" i="47"/>
  <c r="A646" i="47"/>
  <c r="A647" i="47"/>
  <c r="A648" i="47"/>
  <c r="A649" i="47"/>
  <c r="A650" i="47"/>
  <c r="A651" i="47"/>
  <c r="A652" i="47"/>
  <c r="A653" i="47"/>
  <c r="A654" i="47"/>
  <c r="A655" i="47"/>
  <c r="A656" i="47"/>
  <c r="A657" i="47"/>
  <c r="A658" i="47"/>
  <c r="A659" i="47"/>
  <c r="A660" i="47"/>
  <c r="A661" i="47"/>
  <c r="A662" i="47"/>
  <c r="A663" i="47"/>
  <c r="A664" i="47"/>
  <c r="A665" i="47"/>
  <c r="A666" i="47"/>
  <c r="A667" i="47"/>
  <c r="A668" i="47"/>
  <c r="A669" i="47"/>
  <c r="A670" i="47"/>
  <c r="A671" i="47"/>
  <c r="A672" i="47"/>
  <c r="A673" i="47"/>
  <c r="A674" i="47"/>
  <c r="A675" i="47"/>
  <c r="A676" i="47"/>
  <c r="A677" i="47"/>
  <c r="A678" i="47"/>
  <c r="A679" i="47"/>
  <c r="A680" i="47"/>
  <c r="A681" i="47"/>
  <c r="A682" i="47"/>
  <c r="A683" i="47"/>
  <c r="A684" i="47"/>
  <c r="A685" i="47"/>
  <c r="A686" i="47"/>
  <c r="A687" i="47"/>
  <c r="A688" i="47"/>
  <c r="A689" i="47"/>
  <c r="A690" i="47"/>
  <c r="A691" i="47"/>
  <c r="A692" i="47"/>
  <c r="A693" i="47"/>
  <c r="A694" i="47"/>
  <c r="A695" i="47"/>
  <c r="A696" i="47"/>
  <c r="A697" i="47"/>
  <c r="A698" i="47"/>
  <c r="A699" i="47"/>
  <c r="A700" i="47"/>
  <c r="A701" i="47"/>
  <c r="A702" i="47"/>
  <c r="A703" i="47"/>
  <c r="A704" i="47"/>
  <c r="A705" i="47"/>
  <c r="A706" i="47"/>
  <c r="A707" i="47"/>
  <c r="A708" i="47"/>
  <c r="A709" i="47"/>
  <c r="A710" i="47"/>
  <c r="A711" i="47"/>
  <c r="A712" i="47"/>
  <c r="A713" i="47"/>
  <c r="A714" i="47"/>
  <c r="A715" i="47"/>
  <c r="A716" i="47"/>
  <c r="A717" i="47"/>
  <c r="A718" i="47"/>
  <c r="A719" i="47"/>
  <c r="A720" i="47"/>
  <c r="A721" i="47"/>
  <c r="A722" i="47"/>
  <c r="A723" i="47"/>
  <c r="A724" i="47"/>
  <c r="A725" i="47"/>
  <c r="A726" i="47"/>
  <c r="A727" i="47"/>
  <c r="A728" i="47"/>
  <c r="A729" i="47"/>
  <c r="A730" i="47"/>
  <c r="A731" i="47"/>
  <c r="A732" i="47"/>
  <c r="A733" i="47"/>
  <c r="A734" i="47"/>
  <c r="A735" i="47"/>
  <c r="A736" i="47"/>
  <c r="A737" i="47"/>
  <c r="A738" i="47"/>
  <c r="A739" i="47"/>
  <c r="A740" i="47"/>
  <c r="A741" i="47"/>
  <c r="A742" i="47"/>
  <c r="A743" i="47"/>
  <c r="A744" i="47"/>
  <c r="A745" i="47"/>
  <c r="A746" i="47"/>
  <c r="A747" i="47"/>
  <c r="A748" i="47"/>
  <c r="A749" i="47"/>
  <c r="A750" i="47"/>
  <c r="A751" i="47"/>
  <c r="A752" i="47"/>
  <c r="A753" i="47"/>
  <c r="A754" i="47"/>
  <c r="A755" i="47"/>
  <c r="A756" i="47"/>
  <c r="A757" i="47"/>
  <c r="A758" i="47"/>
  <c r="A759" i="47"/>
  <c r="A760" i="47"/>
  <c r="A761" i="47"/>
  <c r="A762" i="47"/>
  <c r="A763" i="47"/>
  <c r="A764" i="47"/>
  <c r="A765" i="47"/>
  <c r="A766" i="47"/>
  <c r="A767" i="47"/>
  <c r="A768" i="47"/>
  <c r="A769" i="47"/>
  <c r="A770" i="47"/>
  <c r="A771" i="47"/>
  <c r="A772" i="47"/>
  <c r="A773" i="47"/>
  <c r="A774" i="47"/>
  <c r="A775" i="47"/>
  <c r="A776" i="47"/>
  <c r="A777" i="47"/>
  <c r="A778" i="47"/>
  <c r="A779" i="47"/>
  <c r="A780" i="47"/>
  <c r="A781" i="47"/>
  <c r="A782" i="47"/>
  <c r="A783" i="47"/>
  <c r="A784" i="47"/>
  <c r="A785" i="47"/>
  <c r="A786" i="47"/>
  <c r="A787" i="47"/>
  <c r="A788" i="47"/>
  <c r="A789" i="47"/>
  <c r="A790" i="47"/>
  <c r="A791" i="47"/>
  <c r="A792" i="47"/>
  <c r="A793" i="47"/>
  <c r="A794" i="47"/>
  <c r="A795" i="47"/>
  <c r="A796" i="47"/>
  <c r="A797" i="47"/>
  <c r="A798" i="47"/>
  <c r="A799" i="47"/>
  <c r="A800" i="47"/>
  <c r="A801" i="47"/>
  <c r="A802" i="47"/>
  <c r="A803" i="47"/>
  <c r="A804" i="47"/>
  <c r="A805" i="47"/>
  <c r="A806" i="47"/>
  <c r="A807" i="47"/>
  <c r="A808" i="47"/>
  <c r="A809" i="47"/>
  <c r="A810" i="47"/>
  <c r="A811" i="47"/>
  <c r="A812" i="47"/>
  <c r="A813" i="47"/>
  <c r="A814" i="47"/>
  <c r="A815" i="47"/>
  <c r="A816" i="47"/>
  <c r="A817" i="47"/>
  <c r="A818" i="47"/>
  <c r="A819" i="47"/>
  <c r="A820" i="47"/>
  <c r="A821" i="47"/>
  <c r="A822" i="47"/>
  <c r="A823" i="47"/>
  <c r="A824" i="47"/>
  <c r="A825" i="47"/>
  <c r="A826" i="47"/>
  <c r="A827" i="47"/>
  <c r="A828" i="47"/>
  <c r="A829" i="47"/>
  <c r="A830" i="47"/>
  <c r="A831" i="47"/>
  <c r="A832" i="47"/>
  <c r="A833" i="47"/>
  <c r="A834" i="47"/>
  <c r="A835" i="47"/>
  <c r="A836" i="47"/>
  <c r="A837" i="47"/>
  <c r="A838" i="47"/>
  <c r="A839" i="47"/>
  <c r="A840" i="47"/>
  <c r="A841" i="47"/>
  <c r="A842" i="47"/>
  <c r="A843" i="47"/>
  <c r="A844" i="47"/>
  <c r="A845" i="47"/>
  <c r="A846" i="47"/>
  <c r="A847" i="47"/>
  <c r="A848" i="47"/>
  <c r="A849" i="47"/>
  <c r="A850" i="47"/>
  <c r="A851" i="47"/>
  <c r="A852" i="47"/>
  <c r="A853" i="47"/>
  <c r="A854" i="47"/>
  <c r="A855" i="47"/>
  <c r="A856" i="47"/>
  <c r="A857" i="47"/>
  <c r="A858" i="47"/>
  <c r="A859" i="47"/>
  <c r="A860" i="47"/>
  <c r="A861" i="47"/>
  <c r="A862" i="47"/>
  <c r="A863" i="47"/>
  <c r="A864" i="47"/>
  <c r="A865" i="47"/>
  <c r="A866" i="47"/>
  <c r="A867" i="47"/>
  <c r="A868" i="47"/>
  <c r="A869" i="47"/>
  <c r="A870" i="47"/>
  <c r="A871" i="47"/>
  <c r="A872" i="47"/>
  <c r="A873" i="47"/>
  <c r="A874" i="47"/>
  <c r="A875" i="47"/>
  <c r="A876" i="47"/>
  <c r="A877" i="47"/>
  <c r="A878" i="47"/>
  <c r="A879" i="47"/>
  <c r="A880" i="47"/>
  <c r="A881" i="47"/>
  <c r="A882" i="47"/>
  <c r="A883" i="47"/>
  <c r="C368" i="47"/>
  <c r="C369" i="47"/>
  <c r="C370" i="47"/>
  <c r="C371" i="47"/>
  <c r="C372" i="47"/>
  <c r="C373" i="47"/>
  <c r="C374" i="47"/>
  <c r="C375" i="47"/>
  <c r="C376" i="47"/>
  <c r="C377" i="47"/>
  <c r="C378" i="47"/>
  <c r="C379" i="47"/>
  <c r="C380" i="47"/>
  <c r="C381" i="47"/>
  <c r="C382" i="47"/>
  <c r="C383" i="47"/>
  <c r="C384" i="47"/>
  <c r="C385" i="47"/>
  <c r="C386" i="47"/>
  <c r="C387" i="47"/>
  <c r="C388" i="47"/>
  <c r="C389" i="47"/>
  <c r="C390" i="47"/>
  <c r="C391" i="47"/>
  <c r="C392" i="47"/>
  <c r="C393" i="47"/>
  <c r="C394" i="47"/>
  <c r="C395" i="47"/>
  <c r="C396" i="47"/>
  <c r="C397" i="47"/>
  <c r="C398" i="47"/>
  <c r="C399" i="47"/>
  <c r="C400" i="47"/>
  <c r="C401" i="47"/>
  <c r="C402" i="47"/>
  <c r="C403" i="47"/>
  <c r="C404" i="47"/>
  <c r="C405" i="47"/>
  <c r="C406" i="47"/>
  <c r="C407" i="47"/>
  <c r="C408" i="47"/>
  <c r="C409" i="47"/>
  <c r="C410" i="47"/>
  <c r="C411" i="47"/>
  <c r="C412" i="47"/>
  <c r="C413" i="47"/>
  <c r="C414" i="47"/>
  <c r="C415" i="47"/>
  <c r="C416" i="47"/>
  <c r="C417" i="47"/>
  <c r="C418" i="47"/>
  <c r="C419" i="47"/>
  <c r="C420" i="47"/>
  <c r="C421" i="47"/>
  <c r="C422" i="47"/>
  <c r="C423" i="47"/>
  <c r="C424" i="47"/>
  <c r="C425" i="47"/>
  <c r="C426" i="47"/>
  <c r="C427" i="47"/>
  <c r="C428" i="47"/>
  <c r="C429" i="47"/>
  <c r="C430" i="47"/>
  <c r="C431" i="47"/>
  <c r="C432" i="47"/>
  <c r="C433" i="47"/>
  <c r="C434" i="47"/>
  <c r="C435" i="47"/>
  <c r="C436" i="47"/>
  <c r="C437" i="47"/>
  <c r="C438" i="47"/>
  <c r="C439" i="47"/>
  <c r="C440" i="47"/>
  <c r="C441" i="47"/>
  <c r="C442" i="47"/>
  <c r="C443" i="47"/>
  <c r="C444" i="47"/>
  <c r="C445" i="47"/>
  <c r="C446" i="47"/>
  <c r="C447" i="47"/>
  <c r="C448" i="47"/>
  <c r="C449" i="47"/>
  <c r="C450" i="47"/>
  <c r="C451" i="47"/>
  <c r="C452" i="47"/>
  <c r="C453" i="47"/>
  <c r="C454" i="47"/>
  <c r="C455" i="47"/>
  <c r="C456" i="47"/>
  <c r="C457" i="47"/>
  <c r="C458" i="47"/>
  <c r="C459" i="47"/>
  <c r="C460" i="47"/>
  <c r="C461" i="47"/>
  <c r="C462" i="47"/>
  <c r="C463" i="47"/>
  <c r="C464" i="47"/>
  <c r="C465" i="47"/>
  <c r="C466" i="47"/>
  <c r="C467" i="47"/>
  <c r="C468" i="47"/>
  <c r="C469" i="47"/>
  <c r="C470" i="47"/>
  <c r="C471" i="47"/>
  <c r="C472" i="47"/>
  <c r="C473" i="47"/>
  <c r="C474" i="47"/>
  <c r="C475" i="47"/>
  <c r="C476" i="47"/>
  <c r="C477" i="47"/>
  <c r="C478" i="47"/>
  <c r="C479" i="47"/>
  <c r="C480" i="47"/>
  <c r="C481" i="47"/>
  <c r="C482" i="47"/>
  <c r="C483" i="47"/>
  <c r="C484" i="47"/>
  <c r="C485" i="47"/>
  <c r="C486" i="47"/>
  <c r="C487" i="47"/>
  <c r="C488" i="47"/>
  <c r="C489" i="47"/>
  <c r="C490" i="47"/>
  <c r="C491" i="47"/>
  <c r="C492" i="47"/>
  <c r="C493" i="47"/>
  <c r="C494" i="47"/>
  <c r="C495" i="47"/>
  <c r="C496" i="47"/>
  <c r="C497" i="47"/>
  <c r="C498" i="47"/>
  <c r="C499" i="47"/>
  <c r="C500" i="47"/>
  <c r="C501" i="47"/>
  <c r="C502" i="47"/>
  <c r="C503" i="47"/>
  <c r="C504" i="47"/>
  <c r="C505" i="47"/>
  <c r="C506" i="47"/>
  <c r="C507" i="47"/>
  <c r="C508" i="47"/>
  <c r="C509" i="47"/>
  <c r="C510" i="47"/>
  <c r="C511" i="47"/>
  <c r="B367" i="47"/>
  <c r="F12" i="18"/>
  <c r="F368" i="47" s="1"/>
  <c r="F13" i="18"/>
  <c r="F369" i="47" s="1"/>
  <c r="F14" i="18"/>
  <c r="F370" i="47" s="1"/>
  <c r="F15" i="18"/>
  <c r="F16" i="18"/>
  <c r="F17" i="18"/>
  <c r="F18" i="18"/>
  <c r="F19" i="18"/>
  <c r="F20" i="18"/>
  <c r="F376" i="47" s="1"/>
  <c r="F21" i="18"/>
  <c r="F377" i="47" s="1"/>
  <c r="F22" i="18"/>
  <c r="F23" i="18"/>
  <c r="F24" i="18"/>
  <c r="F25" i="18"/>
  <c r="F26" i="18"/>
  <c r="F27" i="18"/>
  <c r="F383" i="47" s="1"/>
  <c r="F28" i="18"/>
  <c r="F384" i="47" s="1"/>
  <c r="F29" i="18"/>
  <c r="F30" i="18"/>
  <c r="F31" i="18"/>
  <c r="F32" i="18"/>
  <c r="F33" i="18"/>
  <c r="F389" i="47" s="1"/>
  <c r="F34" i="18"/>
  <c r="F390" i="47" s="1"/>
  <c r="F35" i="18"/>
  <c r="F391" i="47" s="1"/>
  <c r="F36" i="18"/>
  <c r="F37" i="18"/>
  <c r="F38" i="18"/>
  <c r="F39" i="18"/>
  <c r="F40" i="18"/>
  <c r="F41" i="18"/>
  <c r="F397" i="47" s="1"/>
  <c r="F42" i="18"/>
  <c r="F398" i="47" s="1"/>
  <c r="F43" i="18"/>
  <c r="F44" i="18"/>
  <c r="F45" i="18"/>
  <c r="F46" i="18"/>
  <c r="F47" i="18"/>
  <c r="F48" i="18"/>
  <c r="F404" i="47" s="1"/>
  <c r="F49" i="18"/>
  <c r="F405" i="47" s="1"/>
  <c r="F50" i="18"/>
  <c r="F51" i="18"/>
  <c r="F52" i="18"/>
  <c r="F53" i="18"/>
  <c r="F54" i="18"/>
  <c r="F55" i="18"/>
  <c r="F411" i="47" s="1"/>
  <c r="F56" i="18"/>
  <c r="F412" i="47" s="1"/>
  <c r="F57" i="18"/>
  <c r="F58" i="18"/>
  <c r="F59" i="18"/>
  <c r="F60" i="18"/>
  <c r="F61" i="18"/>
  <c r="F62" i="18"/>
  <c r="F418" i="47" s="1"/>
  <c r="F63" i="18"/>
  <c r="F419" i="47" s="1"/>
  <c r="F64" i="18"/>
  <c r="F420" i="47" s="1"/>
  <c r="F65" i="18"/>
  <c r="F66" i="18"/>
  <c r="F67" i="18"/>
  <c r="F68" i="18"/>
  <c r="F69" i="18"/>
  <c r="F425" i="47" s="1"/>
  <c r="F70" i="18"/>
  <c r="F426" i="47" s="1"/>
  <c r="F71" i="18"/>
  <c r="F72" i="18"/>
  <c r="F73" i="18"/>
  <c r="F74" i="18"/>
  <c r="F75" i="18"/>
  <c r="F76" i="18"/>
  <c r="F432" i="47" s="1"/>
  <c r="F77" i="18"/>
  <c r="F433" i="47" s="1"/>
  <c r="F78" i="18"/>
  <c r="F79" i="18"/>
  <c r="F80" i="18"/>
  <c r="F81" i="18"/>
  <c r="F82" i="18"/>
  <c r="F83" i="18"/>
  <c r="F439" i="47" s="1"/>
  <c r="F84" i="18"/>
  <c r="F440" i="47" s="1"/>
  <c r="F85" i="18"/>
  <c r="F86" i="18"/>
  <c r="F87" i="18"/>
  <c r="F88" i="18"/>
  <c r="F89" i="18"/>
  <c r="F90" i="18"/>
  <c r="F446" i="47" s="1"/>
  <c r="F91" i="18"/>
  <c r="F447" i="47" s="1"/>
  <c r="F92" i="18"/>
  <c r="F93" i="18"/>
  <c r="F94" i="18"/>
  <c r="F95" i="18"/>
  <c r="F96" i="18"/>
  <c r="F97" i="18"/>
  <c r="F453" i="47" s="1"/>
  <c r="F98" i="18"/>
  <c r="F454" i="47" s="1"/>
  <c r="F99" i="18"/>
  <c r="F100" i="18"/>
  <c r="F101" i="18"/>
  <c r="F102" i="18"/>
  <c r="F103" i="18"/>
  <c r="F459" i="47" s="1"/>
  <c r="F104" i="18"/>
  <c r="F460" i="47" s="1"/>
  <c r="F105" i="18"/>
  <c r="F461" i="47" s="1"/>
  <c r="F106" i="18"/>
  <c r="F462" i="47" s="1"/>
  <c r="F107" i="18"/>
  <c r="F108" i="18"/>
  <c r="F109" i="18"/>
  <c r="F110" i="18"/>
  <c r="F111" i="18"/>
  <c r="F467" i="47" s="1"/>
  <c r="F112" i="18"/>
  <c r="F468" i="47" s="1"/>
  <c r="F113" i="18"/>
  <c r="F114" i="18"/>
  <c r="F115" i="18"/>
  <c r="F116" i="18"/>
  <c r="F117" i="18"/>
  <c r="F118" i="18"/>
  <c r="F474" i="47" s="1"/>
  <c r="F119" i="18"/>
  <c r="F475" i="47" s="1"/>
  <c r="F120" i="18"/>
  <c r="F121" i="18"/>
  <c r="F122" i="18"/>
  <c r="F123" i="18"/>
  <c r="F124" i="18"/>
  <c r="F125" i="18"/>
  <c r="F481" i="47" s="1"/>
  <c r="F126" i="18"/>
  <c r="F482" i="47" s="1"/>
  <c r="F127" i="18"/>
  <c r="F128" i="18"/>
  <c r="F129" i="18"/>
  <c r="F130" i="18"/>
  <c r="F131" i="18"/>
  <c r="F487" i="47" s="1"/>
  <c r="F132" i="18"/>
  <c r="F488" i="47" s="1"/>
  <c r="F133" i="18"/>
  <c r="F489" i="47" s="1"/>
  <c r="F134" i="18"/>
  <c r="F490" i="47" s="1"/>
  <c r="F135" i="18"/>
  <c r="F136" i="18"/>
  <c r="F137" i="18"/>
  <c r="F138" i="18"/>
  <c r="F139" i="18"/>
  <c r="F495" i="47" s="1"/>
  <c r="F140" i="18"/>
  <c r="F496" i="47" s="1"/>
  <c r="F141" i="18"/>
  <c r="F142" i="18"/>
  <c r="F143" i="18"/>
  <c r="F144" i="18"/>
  <c r="F145" i="18"/>
  <c r="F146" i="18"/>
  <c r="F502" i="47" s="1"/>
  <c r="F147" i="18"/>
  <c r="F503" i="47" s="1"/>
  <c r="F148" i="18"/>
  <c r="F149" i="18"/>
  <c r="F150" i="18"/>
  <c r="F151" i="18"/>
  <c r="F152" i="18"/>
  <c r="F153" i="18"/>
  <c r="F509" i="47" s="1"/>
  <c r="F154" i="18"/>
  <c r="F510" i="47" s="1"/>
  <c r="F155" i="18"/>
  <c r="F511" i="47" s="1"/>
  <c r="F156" i="18"/>
  <c r="F11" i="18"/>
  <c r="F367" i="47" s="1"/>
  <c r="H3" i="47"/>
  <c r="I3" i="47"/>
  <c r="H4" i="47"/>
  <c r="I4" i="47"/>
  <c r="H5" i="47"/>
  <c r="I5" i="47"/>
  <c r="H6" i="47"/>
  <c r="I6" i="47"/>
  <c r="H7" i="47"/>
  <c r="I7" i="47"/>
  <c r="H8" i="47"/>
  <c r="I8" i="47"/>
  <c r="H9" i="47"/>
  <c r="I9" i="47"/>
  <c r="H10" i="47"/>
  <c r="I10" i="47"/>
  <c r="H11" i="47"/>
  <c r="I11" i="47"/>
  <c r="H12" i="47"/>
  <c r="I12" i="47"/>
  <c r="H13" i="47"/>
  <c r="I13" i="47"/>
  <c r="H14" i="47"/>
  <c r="I14" i="47"/>
  <c r="H15" i="47"/>
  <c r="I15" i="47"/>
  <c r="H16" i="47"/>
  <c r="I16" i="47"/>
  <c r="H17" i="47"/>
  <c r="I17" i="47"/>
  <c r="H18" i="47"/>
  <c r="I18" i="47"/>
  <c r="H19" i="47"/>
  <c r="I19" i="47"/>
  <c r="H20" i="47"/>
  <c r="I20" i="47"/>
  <c r="H21" i="47"/>
  <c r="I21" i="47"/>
  <c r="H22" i="47"/>
  <c r="I22" i="47"/>
  <c r="H23" i="47"/>
  <c r="I23" i="47"/>
  <c r="H24" i="47"/>
  <c r="I24" i="47"/>
  <c r="H25" i="47"/>
  <c r="I25" i="47"/>
  <c r="H26" i="47"/>
  <c r="I26" i="47"/>
  <c r="H27" i="47"/>
  <c r="I27" i="47"/>
  <c r="H28" i="47"/>
  <c r="I28" i="47"/>
  <c r="H29" i="47"/>
  <c r="I29" i="47"/>
  <c r="H30" i="47"/>
  <c r="I30" i="47"/>
  <c r="H31" i="47"/>
  <c r="I31" i="47"/>
  <c r="H32" i="47"/>
  <c r="I32" i="47"/>
  <c r="H33" i="47"/>
  <c r="I33" i="47"/>
  <c r="H34" i="47"/>
  <c r="I34" i="47"/>
  <c r="H35" i="47"/>
  <c r="I35" i="47"/>
  <c r="H36" i="47"/>
  <c r="I36" i="47"/>
  <c r="H37" i="47"/>
  <c r="I37" i="47"/>
  <c r="H38" i="47"/>
  <c r="I38" i="47"/>
  <c r="H39" i="47"/>
  <c r="I39" i="47"/>
  <c r="H40" i="47"/>
  <c r="I40" i="47"/>
  <c r="H41" i="47"/>
  <c r="I41" i="47"/>
  <c r="H42" i="47"/>
  <c r="I42" i="47"/>
  <c r="H43" i="47"/>
  <c r="I43" i="47"/>
  <c r="H44" i="47"/>
  <c r="I44" i="47"/>
  <c r="H45" i="47"/>
  <c r="I45" i="47"/>
  <c r="H46" i="47"/>
  <c r="I46" i="47"/>
  <c r="H47" i="47"/>
  <c r="I47" i="47"/>
  <c r="H48" i="47"/>
  <c r="I48" i="47"/>
  <c r="H49" i="47"/>
  <c r="I49" i="47"/>
  <c r="H50" i="47"/>
  <c r="I50" i="47"/>
  <c r="H51" i="47"/>
  <c r="I51" i="47"/>
  <c r="H52" i="47"/>
  <c r="I52" i="47"/>
  <c r="H53" i="47"/>
  <c r="I53" i="47"/>
  <c r="H54" i="47"/>
  <c r="I54" i="47"/>
  <c r="H55" i="47"/>
  <c r="I55" i="47"/>
  <c r="H56" i="47"/>
  <c r="I56" i="47"/>
  <c r="H57" i="47"/>
  <c r="I57" i="47"/>
  <c r="H58" i="47"/>
  <c r="I58" i="47"/>
  <c r="H59" i="47"/>
  <c r="I59" i="47"/>
  <c r="H60" i="47"/>
  <c r="I60" i="47"/>
  <c r="H61" i="47"/>
  <c r="I61" i="47"/>
  <c r="H62" i="47"/>
  <c r="I62" i="47"/>
  <c r="H63" i="47"/>
  <c r="I63" i="47"/>
  <c r="H64" i="47"/>
  <c r="I64" i="47"/>
  <c r="H65" i="47"/>
  <c r="I65" i="47"/>
  <c r="H66" i="47"/>
  <c r="I66" i="47"/>
  <c r="H67" i="47"/>
  <c r="I67" i="47"/>
  <c r="H68" i="47"/>
  <c r="I68" i="47"/>
  <c r="H69" i="47"/>
  <c r="I69" i="47"/>
  <c r="H70" i="47"/>
  <c r="I70" i="47"/>
  <c r="H71" i="47"/>
  <c r="I71" i="47"/>
  <c r="H72" i="47"/>
  <c r="I72" i="47"/>
  <c r="H73" i="47"/>
  <c r="I73" i="47"/>
  <c r="H74" i="47"/>
  <c r="I74" i="47"/>
  <c r="H75" i="47"/>
  <c r="I75" i="47"/>
  <c r="H76" i="47"/>
  <c r="I76" i="47"/>
  <c r="H77" i="47"/>
  <c r="I77" i="47"/>
  <c r="H78" i="47"/>
  <c r="I78" i="47"/>
  <c r="H79" i="47"/>
  <c r="I79" i="47"/>
  <c r="H80" i="47"/>
  <c r="I80" i="47"/>
  <c r="H81" i="47"/>
  <c r="I81" i="47"/>
  <c r="H82" i="47"/>
  <c r="I82" i="47"/>
  <c r="H83" i="47"/>
  <c r="I83" i="47"/>
  <c r="H84" i="47"/>
  <c r="I84" i="47"/>
  <c r="H85" i="47"/>
  <c r="I85" i="47"/>
  <c r="H86" i="47"/>
  <c r="I86" i="47"/>
  <c r="H87" i="47"/>
  <c r="I87" i="47"/>
  <c r="H88" i="47"/>
  <c r="I88" i="47"/>
  <c r="H89" i="47"/>
  <c r="I89" i="47"/>
  <c r="H90" i="47"/>
  <c r="I90" i="47"/>
  <c r="H91" i="47"/>
  <c r="I91" i="47"/>
  <c r="H92" i="47"/>
  <c r="I92" i="47"/>
  <c r="H93" i="47"/>
  <c r="I93" i="47"/>
  <c r="H94" i="47"/>
  <c r="I94" i="47"/>
  <c r="H95" i="47"/>
  <c r="I95" i="47"/>
  <c r="H96" i="47"/>
  <c r="I96" i="47"/>
  <c r="H97" i="47"/>
  <c r="I97" i="47"/>
  <c r="H98" i="47"/>
  <c r="I98" i="47"/>
  <c r="H99" i="47"/>
  <c r="I99" i="47"/>
  <c r="H100" i="47"/>
  <c r="I100" i="47"/>
  <c r="H101" i="47"/>
  <c r="I101" i="47"/>
  <c r="H102" i="47"/>
  <c r="I102" i="47"/>
  <c r="H103" i="47"/>
  <c r="I103" i="47"/>
  <c r="H104" i="47"/>
  <c r="I104" i="47"/>
  <c r="H105" i="47"/>
  <c r="I105" i="47"/>
  <c r="H106" i="47"/>
  <c r="I106" i="47"/>
  <c r="H107" i="47"/>
  <c r="I107" i="47"/>
  <c r="H108" i="47"/>
  <c r="I108" i="47"/>
  <c r="H109" i="47"/>
  <c r="I109" i="47"/>
  <c r="H110" i="47"/>
  <c r="I110" i="47"/>
  <c r="H111" i="47"/>
  <c r="I111" i="47"/>
  <c r="H112" i="47"/>
  <c r="I112" i="47"/>
  <c r="H113" i="47"/>
  <c r="I113" i="47"/>
  <c r="H114" i="47"/>
  <c r="I114" i="47"/>
  <c r="H115" i="47"/>
  <c r="I115" i="47"/>
  <c r="H116" i="47"/>
  <c r="I116" i="47"/>
  <c r="H117" i="47"/>
  <c r="I117" i="47"/>
  <c r="H118" i="47"/>
  <c r="I118" i="47"/>
  <c r="H119" i="47"/>
  <c r="I119" i="47"/>
  <c r="H120" i="47"/>
  <c r="I120" i="47"/>
  <c r="H121" i="47"/>
  <c r="I121" i="47"/>
  <c r="H122" i="47"/>
  <c r="I122" i="47"/>
  <c r="H123" i="47"/>
  <c r="I123" i="47"/>
  <c r="H124" i="47"/>
  <c r="I124" i="47"/>
  <c r="H125" i="47"/>
  <c r="I125" i="47"/>
  <c r="H126" i="47"/>
  <c r="I126" i="47"/>
  <c r="H127" i="47"/>
  <c r="I127" i="47"/>
  <c r="H128" i="47"/>
  <c r="I128" i="47"/>
  <c r="H129" i="47"/>
  <c r="I129" i="47"/>
  <c r="H130" i="47"/>
  <c r="I130" i="47"/>
  <c r="H131" i="47"/>
  <c r="I131" i="47"/>
  <c r="H132" i="47"/>
  <c r="I132" i="47"/>
  <c r="H133" i="47"/>
  <c r="I133" i="47"/>
  <c r="H134" i="47"/>
  <c r="I134" i="47"/>
  <c r="H135" i="47"/>
  <c r="I135" i="47"/>
  <c r="H136" i="47"/>
  <c r="I136" i="47"/>
  <c r="H137" i="47"/>
  <c r="I137" i="47"/>
  <c r="H138" i="47"/>
  <c r="I138" i="47"/>
  <c r="H139" i="47"/>
  <c r="I139" i="47"/>
  <c r="H140" i="47"/>
  <c r="I140" i="47"/>
  <c r="H141" i="47"/>
  <c r="I141" i="47"/>
  <c r="H142" i="47"/>
  <c r="I142" i="47"/>
  <c r="H143" i="47"/>
  <c r="I143" i="47"/>
  <c r="H144" i="47"/>
  <c r="I144" i="47"/>
  <c r="H145" i="47"/>
  <c r="I145" i="47"/>
  <c r="H146" i="47"/>
  <c r="I146" i="47"/>
  <c r="H147" i="47"/>
  <c r="I147" i="47"/>
  <c r="H148" i="47"/>
  <c r="I148" i="47"/>
  <c r="H149" i="47"/>
  <c r="I149" i="47"/>
  <c r="H150" i="47"/>
  <c r="I150" i="47"/>
  <c r="H151" i="47"/>
  <c r="I151" i="47"/>
  <c r="H152" i="47"/>
  <c r="I152" i="47"/>
  <c r="H153" i="47"/>
  <c r="I153" i="47"/>
  <c r="H154" i="47"/>
  <c r="I154" i="47"/>
  <c r="H155" i="47"/>
  <c r="I155" i="47"/>
  <c r="H156" i="47"/>
  <c r="I156" i="47"/>
  <c r="H157" i="47"/>
  <c r="I157" i="47"/>
  <c r="H158" i="47"/>
  <c r="I158" i="47"/>
  <c r="H159" i="47"/>
  <c r="I159" i="47"/>
  <c r="H160" i="47"/>
  <c r="I160" i="47"/>
  <c r="H161" i="47"/>
  <c r="I161" i="47"/>
  <c r="H162" i="47"/>
  <c r="I162" i="47"/>
  <c r="H163" i="47"/>
  <c r="I163" i="47"/>
  <c r="H164" i="47"/>
  <c r="I164" i="47"/>
  <c r="H165" i="47"/>
  <c r="I165" i="47"/>
  <c r="H166" i="47"/>
  <c r="I166" i="47"/>
  <c r="H167" i="47"/>
  <c r="I167" i="47"/>
  <c r="H168" i="47"/>
  <c r="I168" i="47"/>
  <c r="H169" i="47"/>
  <c r="I169" i="47"/>
  <c r="H170" i="47"/>
  <c r="I170" i="47"/>
  <c r="H171" i="47"/>
  <c r="I171" i="47"/>
  <c r="H172" i="47"/>
  <c r="I172" i="47"/>
  <c r="H173" i="47"/>
  <c r="I173" i="47"/>
  <c r="H174" i="47"/>
  <c r="I174" i="47"/>
  <c r="H175" i="47"/>
  <c r="I175" i="47"/>
  <c r="H176" i="47"/>
  <c r="I176" i="47"/>
  <c r="H177" i="47"/>
  <c r="I177" i="47"/>
  <c r="H178" i="47"/>
  <c r="I178" i="47"/>
  <c r="H179" i="47"/>
  <c r="I179" i="47"/>
  <c r="H180" i="47"/>
  <c r="I180" i="47"/>
  <c r="H181" i="47"/>
  <c r="I181" i="47"/>
  <c r="H182" i="47"/>
  <c r="I182" i="47"/>
  <c r="H183" i="47"/>
  <c r="I183" i="47"/>
  <c r="H184" i="47"/>
  <c r="I184" i="47"/>
  <c r="H185" i="47"/>
  <c r="I185" i="47"/>
  <c r="H186" i="47"/>
  <c r="I186" i="47"/>
  <c r="H187" i="47"/>
  <c r="I187" i="47"/>
  <c r="H188" i="47"/>
  <c r="I188" i="47"/>
  <c r="H189" i="47"/>
  <c r="I189" i="47"/>
  <c r="H190" i="47"/>
  <c r="I190" i="47"/>
  <c r="H191" i="47"/>
  <c r="I191" i="47"/>
  <c r="H192" i="47"/>
  <c r="I192" i="47"/>
  <c r="H193" i="47"/>
  <c r="I193" i="47"/>
  <c r="H194" i="47"/>
  <c r="I194" i="47"/>
  <c r="H195" i="47"/>
  <c r="I195" i="47"/>
  <c r="H196" i="47"/>
  <c r="I196" i="47"/>
  <c r="H197" i="47"/>
  <c r="I197" i="47"/>
  <c r="H198" i="47"/>
  <c r="I198" i="47"/>
  <c r="H199" i="47"/>
  <c r="I199" i="47"/>
  <c r="H200" i="47"/>
  <c r="I200" i="47"/>
  <c r="H201" i="47"/>
  <c r="H202" i="47"/>
  <c r="H203" i="47"/>
  <c r="H204" i="47"/>
  <c r="H205" i="47"/>
  <c r="H206" i="47"/>
  <c r="H207" i="47"/>
  <c r="H208" i="47"/>
  <c r="H209" i="47"/>
  <c r="H210" i="47"/>
  <c r="H211" i="47"/>
  <c r="H212" i="47"/>
  <c r="H213" i="47"/>
  <c r="H214" i="47"/>
  <c r="H215" i="47"/>
  <c r="H216" i="47"/>
  <c r="H217" i="47"/>
  <c r="H218" i="47"/>
  <c r="H219" i="47"/>
  <c r="H220" i="47"/>
  <c r="H221" i="47"/>
  <c r="H222" i="47"/>
  <c r="H223" i="47"/>
  <c r="H224" i="47"/>
  <c r="H225" i="47"/>
  <c r="H226" i="47"/>
  <c r="H227" i="47"/>
  <c r="H228" i="47"/>
  <c r="H229" i="47"/>
  <c r="H230" i="47"/>
  <c r="H231" i="47"/>
  <c r="H232" i="47"/>
  <c r="H233" i="47"/>
  <c r="H234" i="47"/>
  <c r="H235" i="47"/>
  <c r="H236" i="47"/>
  <c r="H237" i="47"/>
  <c r="H238" i="47"/>
  <c r="H239" i="47"/>
  <c r="H240" i="47"/>
  <c r="H241" i="47"/>
  <c r="H242" i="47"/>
  <c r="H243" i="47"/>
  <c r="H244" i="47"/>
  <c r="H245" i="47"/>
  <c r="H246" i="47"/>
  <c r="H247" i="47"/>
  <c r="H248" i="47"/>
  <c r="H249" i="47"/>
  <c r="H250" i="47"/>
  <c r="H251" i="47"/>
  <c r="H252" i="47"/>
  <c r="H253" i="47"/>
  <c r="H254" i="47"/>
  <c r="H255" i="47"/>
  <c r="H256" i="47"/>
  <c r="H257" i="47"/>
  <c r="H258" i="47"/>
  <c r="H259" i="47"/>
  <c r="H260" i="47"/>
  <c r="H261" i="47"/>
  <c r="H262" i="47"/>
  <c r="H263" i="47"/>
  <c r="H264" i="47"/>
  <c r="H265" i="47"/>
  <c r="H266" i="47"/>
  <c r="H267" i="47"/>
  <c r="H268" i="47"/>
  <c r="H269" i="47"/>
  <c r="H270" i="47"/>
  <c r="H271" i="47"/>
  <c r="H272" i="47"/>
  <c r="H273" i="47"/>
  <c r="H274" i="47"/>
  <c r="H275" i="47"/>
  <c r="H276" i="47"/>
  <c r="H277" i="47"/>
  <c r="H278" i="47"/>
  <c r="H279" i="47"/>
  <c r="H280" i="47"/>
  <c r="H281" i="47"/>
  <c r="H282" i="47"/>
  <c r="H283" i="47"/>
  <c r="H284" i="47"/>
  <c r="H285" i="47"/>
  <c r="H286" i="47"/>
  <c r="H287" i="47"/>
  <c r="H288" i="47"/>
  <c r="H289" i="47"/>
  <c r="H290" i="47"/>
  <c r="H291" i="47"/>
  <c r="H292" i="47"/>
  <c r="H293" i="47"/>
  <c r="H294" i="47"/>
  <c r="H295" i="47"/>
  <c r="H296" i="47"/>
  <c r="H297" i="47"/>
  <c r="H298" i="47"/>
  <c r="H299" i="47"/>
  <c r="H300" i="47"/>
  <c r="H301" i="47"/>
  <c r="H302" i="47"/>
  <c r="H303" i="47"/>
  <c r="H304" i="47"/>
  <c r="H305" i="47"/>
  <c r="H306" i="47"/>
  <c r="H307" i="47"/>
  <c r="H308" i="47"/>
  <c r="H309" i="47"/>
  <c r="H310" i="47"/>
  <c r="H311" i="47"/>
  <c r="H312" i="47"/>
  <c r="H313" i="47"/>
  <c r="H314" i="47"/>
  <c r="H315" i="47"/>
  <c r="H316" i="47"/>
  <c r="H317" i="47"/>
  <c r="H318" i="47"/>
  <c r="H319" i="47"/>
  <c r="H320" i="47"/>
  <c r="H321" i="47"/>
  <c r="H322" i="47"/>
  <c r="H323" i="47"/>
  <c r="H324" i="47"/>
  <c r="H325" i="47"/>
  <c r="H326" i="47"/>
  <c r="H327" i="47"/>
  <c r="H328" i="47"/>
  <c r="H329" i="47"/>
  <c r="H330" i="47"/>
  <c r="H331" i="47"/>
  <c r="H332" i="47"/>
  <c r="H333" i="47"/>
  <c r="H334" i="47"/>
  <c r="H335" i="47"/>
  <c r="H336" i="47"/>
  <c r="H337" i="47"/>
  <c r="H338" i="47"/>
  <c r="H339" i="47"/>
  <c r="H340" i="47"/>
  <c r="H341" i="47"/>
  <c r="H342" i="47"/>
  <c r="H343" i="47"/>
  <c r="H344" i="47"/>
  <c r="H345" i="47"/>
  <c r="H346" i="47"/>
  <c r="H347" i="47"/>
  <c r="H348" i="47"/>
  <c r="H349" i="47"/>
  <c r="H350" i="47"/>
  <c r="H351" i="47"/>
  <c r="H352" i="47"/>
  <c r="H353" i="47"/>
  <c r="H354" i="47"/>
  <c r="H355" i="47"/>
  <c r="H356" i="47"/>
  <c r="H357" i="47"/>
  <c r="H358" i="47"/>
  <c r="H359" i="47"/>
  <c r="H360" i="47"/>
  <c r="H361" i="47"/>
  <c r="H362" i="47"/>
  <c r="H363" i="47"/>
  <c r="H364" i="47"/>
  <c r="H365" i="47"/>
  <c r="H366" i="47"/>
  <c r="I2" i="47"/>
  <c r="H2" i="47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202" i="10"/>
  <c r="L201" i="10"/>
  <c r="I4" i="10"/>
  <c r="J4" i="10" s="1"/>
  <c r="K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K3" i="10"/>
  <c r="K2" i="10"/>
  <c r="J3" i="10"/>
  <c r="J2" i="10"/>
  <c r="I3" i="10"/>
  <c r="I2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288" i="10"/>
  <c r="G287" i="10"/>
  <c r="F4" i="10"/>
  <c r="F5" i="10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F444" i="10" s="1"/>
  <c r="F445" i="10" s="1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F460" i="10" s="1"/>
  <c r="F461" i="10" s="1"/>
  <c r="F462" i="10" s="1"/>
  <c r="F463" i="10" s="1"/>
  <c r="F464" i="10" s="1"/>
  <c r="F465" i="10" s="1"/>
  <c r="F466" i="10" s="1"/>
  <c r="F467" i="10" s="1"/>
  <c r="F468" i="10" s="1"/>
  <c r="F469" i="10" s="1"/>
  <c r="F470" i="10" s="1"/>
  <c r="F471" i="10" s="1"/>
  <c r="F472" i="10" s="1"/>
  <c r="F473" i="10" s="1"/>
  <c r="F474" i="10" s="1"/>
  <c r="F475" i="10" s="1"/>
  <c r="F476" i="10" s="1"/>
  <c r="F477" i="10" s="1"/>
  <c r="F478" i="10" s="1"/>
  <c r="F479" i="10" s="1"/>
  <c r="F480" i="10" s="1"/>
  <c r="F481" i="10" s="1"/>
  <c r="F482" i="10" s="1"/>
  <c r="F483" i="10" s="1"/>
  <c r="F484" i="10" s="1"/>
  <c r="F485" i="10" s="1"/>
  <c r="F486" i="10" s="1"/>
  <c r="F487" i="10" s="1"/>
  <c r="F488" i="10" s="1"/>
  <c r="F489" i="10" s="1"/>
  <c r="F490" i="10" s="1"/>
  <c r="F491" i="10" s="1"/>
  <c r="F492" i="10" s="1"/>
  <c r="F493" i="10" s="1"/>
  <c r="F494" i="10" s="1"/>
  <c r="F495" i="10" s="1"/>
  <c r="F496" i="10" s="1"/>
  <c r="F497" i="10" s="1"/>
  <c r="F498" i="10" s="1"/>
  <c r="F499" i="10" s="1"/>
  <c r="F500" i="10" s="1"/>
  <c r="F501" i="10" s="1"/>
  <c r="F502" i="10" s="1"/>
  <c r="F503" i="10" s="1"/>
  <c r="F504" i="10" s="1"/>
  <c r="F505" i="10" s="1"/>
  <c r="F506" i="10" s="1"/>
  <c r="F507" i="10" s="1"/>
  <c r="F508" i="10" s="1"/>
  <c r="F509" i="10" s="1"/>
  <c r="F510" i="10" s="1"/>
  <c r="F511" i="10" s="1"/>
  <c r="F512" i="10" s="1"/>
  <c r="F513" i="10" s="1"/>
  <c r="F514" i="10" s="1"/>
  <c r="F515" i="10" s="1"/>
  <c r="F516" i="10" s="1"/>
  <c r="F517" i="10" s="1"/>
  <c r="F518" i="10" s="1"/>
  <c r="F519" i="10" s="1"/>
  <c r="F520" i="10" s="1"/>
  <c r="F521" i="10" s="1"/>
  <c r="F522" i="10" s="1"/>
  <c r="F523" i="10" s="1"/>
  <c r="F524" i="10" s="1"/>
  <c r="F525" i="10" s="1"/>
  <c r="F526" i="10" s="1"/>
  <c r="F527" i="10" s="1"/>
  <c r="F528" i="10" s="1"/>
  <c r="F529" i="10" s="1"/>
  <c r="F530" i="10" s="1"/>
  <c r="F531" i="10" s="1"/>
  <c r="F532" i="10" s="1"/>
  <c r="F533" i="10" s="1"/>
  <c r="F534" i="10" s="1"/>
  <c r="F535" i="10" s="1"/>
  <c r="F536" i="10" s="1"/>
  <c r="F537" i="10" s="1"/>
  <c r="F538" i="10" s="1"/>
  <c r="F539" i="10" s="1"/>
  <c r="F540" i="10" s="1"/>
  <c r="F541" i="10" s="1"/>
  <c r="F542" i="10" s="1"/>
  <c r="F543" i="10" s="1"/>
  <c r="F544" i="10" s="1"/>
  <c r="F545" i="10" s="1"/>
  <c r="F546" i="10" s="1"/>
  <c r="F547" i="10" s="1"/>
  <c r="F548" i="10" s="1"/>
  <c r="F549" i="10" s="1"/>
  <c r="F550" i="10" s="1"/>
  <c r="F551" i="10" s="1"/>
  <c r="F552" i="10" s="1"/>
  <c r="F553" i="10" s="1"/>
  <c r="F554" i="10" s="1"/>
  <c r="F555" i="10" s="1"/>
  <c r="F556" i="10" s="1"/>
  <c r="F557" i="10" s="1"/>
  <c r="F558" i="10" s="1"/>
  <c r="F559" i="10" s="1"/>
  <c r="F560" i="10" s="1"/>
  <c r="F561" i="10" s="1"/>
  <c r="F562" i="10" s="1"/>
  <c r="F563" i="10" s="1"/>
  <c r="F564" i="10" s="1"/>
  <c r="F565" i="10" s="1"/>
  <c r="F566" i="10" s="1"/>
  <c r="F567" i="10" s="1"/>
  <c r="F568" i="10" s="1"/>
  <c r="F569" i="10" s="1"/>
  <c r="F570" i="10" s="1"/>
  <c r="F571" i="10" s="1"/>
  <c r="F572" i="10" s="1"/>
  <c r="F573" i="10" s="1"/>
  <c r="F574" i="10" s="1"/>
  <c r="F575" i="10" s="1"/>
  <c r="F576" i="10" s="1"/>
  <c r="F577" i="10" s="1"/>
  <c r="F578" i="10" s="1"/>
  <c r="F579" i="10" s="1"/>
  <c r="F580" i="10" s="1"/>
  <c r="F581" i="10" s="1"/>
  <c r="F582" i="10" s="1"/>
  <c r="F583" i="10" s="1"/>
  <c r="F584" i="10" s="1"/>
  <c r="F585" i="10" s="1"/>
  <c r="F586" i="10" s="1"/>
  <c r="F587" i="10" s="1"/>
  <c r="F588" i="10" s="1"/>
  <c r="F589" i="10" s="1"/>
  <c r="F3" i="10"/>
  <c r="F2" i="10"/>
  <c r="E4" i="10"/>
  <c r="E5" i="10" s="1"/>
  <c r="E6" i="10" s="1"/>
  <c r="E7" i="10"/>
  <c r="E8" i="10" s="1"/>
  <c r="E9" i="10" s="1"/>
  <c r="E10" i="10" s="1"/>
  <c r="E11" i="10" s="1"/>
  <c r="E12" i="10" s="1"/>
  <c r="E13" i="10" s="1"/>
  <c r="E14" i="10" s="1"/>
  <c r="E15" i="10"/>
  <c r="E16" i="10" s="1"/>
  <c r="E17" i="10" s="1"/>
  <c r="E18" i="10" s="1"/>
  <c r="E19" i="10" s="1"/>
  <c r="E20" i="10" s="1"/>
  <c r="E21" i="10" s="1"/>
  <c r="E22" i="10" s="1"/>
  <c r="E23" i="10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E318" i="10" s="1"/>
  <c r="E319" i="10" s="1"/>
  <c r="E320" i="10" s="1"/>
  <c r="E321" i="10" s="1"/>
  <c r="E322" i="10" s="1"/>
  <c r="E323" i="10" s="1"/>
  <c r="E324" i="10" s="1"/>
  <c r="E325" i="10" s="1"/>
  <c r="E326" i="10" s="1"/>
  <c r="E327" i="10" s="1"/>
  <c r="E328" i="10" s="1"/>
  <c r="E329" i="10" s="1"/>
  <c r="E330" i="10" s="1"/>
  <c r="E331" i="10" s="1"/>
  <c r="E332" i="10" s="1"/>
  <c r="E333" i="10" s="1"/>
  <c r="E334" i="10" s="1"/>
  <c r="E335" i="10" s="1"/>
  <c r="E336" i="10" s="1"/>
  <c r="E337" i="10" s="1"/>
  <c r="E338" i="10" s="1"/>
  <c r="E339" i="10" s="1"/>
  <c r="E340" i="10" s="1"/>
  <c r="E341" i="10" s="1"/>
  <c r="E342" i="10" s="1"/>
  <c r="E343" i="10" s="1"/>
  <c r="E344" i="10" s="1"/>
  <c r="E345" i="10" s="1"/>
  <c r="E346" i="10" s="1"/>
  <c r="E347" i="10" s="1"/>
  <c r="E348" i="10" s="1"/>
  <c r="E349" i="10" s="1"/>
  <c r="E350" i="10" s="1"/>
  <c r="E351" i="10" s="1"/>
  <c r="E352" i="10" s="1"/>
  <c r="E353" i="10" s="1"/>
  <c r="E354" i="10" s="1"/>
  <c r="E355" i="10" s="1"/>
  <c r="E356" i="10" s="1"/>
  <c r="E357" i="10" s="1"/>
  <c r="E358" i="10" s="1"/>
  <c r="E359" i="10" s="1"/>
  <c r="E360" i="10" s="1"/>
  <c r="E361" i="10" s="1"/>
  <c r="E362" i="10" s="1"/>
  <c r="E363" i="10" s="1"/>
  <c r="E364" i="10" s="1"/>
  <c r="E365" i="10" s="1"/>
  <c r="E366" i="10" s="1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E388" i="10" s="1"/>
  <c r="E389" i="10" s="1"/>
  <c r="E390" i="10" s="1"/>
  <c r="E391" i="10" s="1"/>
  <c r="E392" i="10" s="1"/>
  <c r="E393" i="10" s="1"/>
  <c r="E394" i="10" s="1"/>
  <c r="E395" i="10" s="1"/>
  <c r="E396" i="10" s="1"/>
  <c r="E397" i="10" s="1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2" i="10" s="1"/>
  <c r="E453" i="10" s="1"/>
  <c r="E454" i="10" s="1"/>
  <c r="E455" i="10" s="1"/>
  <c r="E456" i="10" s="1"/>
  <c r="E457" i="10" s="1"/>
  <c r="E458" i="10" s="1"/>
  <c r="E459" i="10" s="1"/>
  <c r="E460" i="10" s="1"/>
  <c r="E461" i="10" s="1"/>
  <c r="E462" i="10" s="1"/>
  <c r="E463" i="10" s="1"/>
  <c r="E464" i="10" s="1"/>
  <c r="E465" i="10" s="1"/>
  <c r="E466" i="10" s="1"/>
  <c r="E467" i="10" s="1"/>
  <c r="E468" i="10" s="1"/>
  <c r="E469" i="10" s="1"/>
  <c r="E470" i="10" s="1"/>
  <c r="E471" i="10" s="1"/>
  <c r="E472" i="10" s="1"/>
  <c r="E473" i="10" s="1"/>
  <c r="E474" i="10" s="1"/>
  <c r="E475" i="10" s="1"/>
  <c r="E476" i="10" s="1"/>
  <c r="E477" i="10" s="1"/>
  <c r="E478" i="10" s="1"/>
  <c r="E479" i="10" s="1"/>
  <c r="E480" i="10" s="1"/>
  <c r="E481" i="10" s="1"/>
  <c r="E482" i="10" s="1"/>
  <c r="E483" i="10" s="1"/>
  <c r="E484" i="10" s="1"/>
  <c r="E485" i="10" s="1"/>
  <c r="E486" i="10" s="1"/>
  <c r="E487" i="10" s="1"/>
  <c r="E488" i="10" s="1"/>
  <c r="E489" i="10" s="1"/>
  <c r="E490" i="10" s="1"/>
  <c r="E491" i="10" s="1"/>
  <c r="E492" i="10" s="1"/>
  <c r="E493" i="10" s="1"/>
  <c r="E494" i="10" s="1"/>
  <c r="E495" i="10" s="1"/>
  <c r="E496" i="10" s="1"/>
  <c r="E497" i="10" s="1"/>
  <c r="E498" i="10" s="1"/>
  <c r="E499" i="10" s="1"/>
  <c r="E500" i="10" s="1"/>
  <c r="E501" i="10" s="1"/>
  <c r="E502" i="10" s="1"/>
  <c r="E503" i="10" s="1"/>
  <c r="E504" i="10" s="1"/>
  <c r="E505" i="10" s="1"/>
  <c r="E506" i="10" s="1"/>
  <c r="E507" i="10" s="1"/>
  <c r="E508" i="10" s="1"/>
  <c r="E509" i="10" s="1"/>
  <c r="E510" i="10" s="1"/>
  <c r="E511" i="10" s="1"/>
  <c r="E512" i="10" s="1"/>
  <c r="E513" i="10" s="1"/>
  <c r="E514" i="10" s="1"/>
  <c r="E515" i="10" s="1"/>
  <c r="E516" i="10" s="1"/>
  <c r="E517" i="10" s="1"/>
  <c r="E518" i="10" s="1"/>
  <c r="E519" i="10" s="1"/>
  <c r="E520" i="10" s="1"/>
  <c r="E521" i="10" s="1"/>
  <c r="E522" i="10" s="1"/>
  <c r="E523" i="10" s="1"/>
  <c r="E524" i="10" s="1"/>
  <c r="E525" i="10" s="1"/>
  <c r="E526" i="10" s="1"/>
  <c r="E527" i="10" s="1"/>
  <c r="E528" i="10" s="1"/>
  <c r="E529" i="10" s="1"/>
  <c r="E530" i="10" s="1"/>
  <c r="E531" i="10" s="1"/>
  <c r="E532" i="10" s="1"/>
  <c r="E533" i="10" s="1"/>
  <c r="E534" i="10" s="1"/>
  <c r="E535" i="10" s="1"/>
  <c r="E536" i="10" s="1"/>
  <c r="E537" i="10" s="1"/>
  <c r="E538" i="10" s="1"/>
  <c r="E539" i="10" s="1"/>
  <c r="E540" i="10" s="1"/>
  <c r="E541" i="10" s="1"/>
  <c r="E542" i="10" s="1"/>
  <c r="E543" i="10" s="1"/>
  <c r="E544" i="10" s="1"/>
  <c r="E545" i="10" s="1"/>
  <c r="E546" i="10" s="1"/>
  <c r="E547" i="10" s="1"/>
  <c r="E548" i="10" s="1"/>
  <c r="E549" i="10" s="1"/>
  <c r="E550" i="10" s="1"/>
  <c r="E551" i="10" s="1"/>
  <c r="E552" i="10" s="1"/>
  <c r="E553" i="10" s="1"/>
  <c r="E554" i="10" s="1"/>
  <c r="E555" i="10" s="1"/>
  <c r="E556" i="10" s="1"/>
  <c r="E557" i="10" s="1"/>
  <c r="E558" i="10" s="1"/>
  <c r="E559" i="10" s="1"/>
  <c r="E560" i="10" s="1"/>
  <c r="E561" i="10" s="1"/>
  <c r="E562" i="10" s="1"/>
  <c r="E563" i="10" s="1"/>
  <c r="E564" i="10" s="1"/>
  <c r="E565" i="10" s="1"/>
  <c r="E566" i="10" s="1"/>
  <c r="E567" i="10" s="1"/>
  <c r="E568" i="10" s="1"/>
  <c r="E569" i="10" s="1"/>
  <c r="E570" i="10" s="1"/>
  <c r="E571" i="10" s="1"/>
  <c r="E572" i="10" s="1"/>
  <c r="E573" i="10" s="1"/>
  <c r="E574" i="10" s="1"/>
  <c r="E575" i="10" s="1"/>
  <c r="E576" i="10" s="1"/>
  <c r="E577" i="10" s="1"/>
  <c r="E578" i="10" s="1"/>
  <c r="E579" i="10" s="1"/>
  <c r="E580" i="10" s="1"/>
  <c r="E581" i="10" s="1"/>
  <c r="E582" i="10" s="1"/>
  <c r="E583" i="10" s="1"/>
  <c r="E584" i="10" s="1"/>
  <c r="E585" i="10" s="1"/>
  <c r="E586" i="10" s="1"/>
  <c r="E587" i="10" s="1"/>
  <c r="E588" i="10" s="1"/>
  <c r="E589" i="10" s="1"/>
  <c r="E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2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G136" i="18" l="1"/>
  <c r="E492" i="47" s="1"/>
  <c r="F492" i="47"/>
  <c r="G124" i="18"/>
  <c r="E480" i="47" s="1"/>
  <c r="F480" i="47"/>
  <c r="G108" i="18"/>
  <c r="E464" i="47" s="1"/>
  <c r="F464" i="47"/>
  <c r="G100" i="18"/>
  <c r="E456" i="47" s="1"/>
  <c r="F456" i="47"/>
  <c r="G92" i="18"/>
  <c r="E448" i="47" s="1"/>
  <c r="F448" i="47"/>
  <c r="G80" i="18"/>
  <c r="E436" i="47" s="1"/>
  <c r="F436" i="47"/>
  <c r="G72" i="18"/>
  <c r="E428" i="47" s="1"/>
  <c r="F428" i="47"/>
  <c r="G68" i="18"/>
  <c r="E424" i="47" s="1"/>
  <c r="F424" i="47"/>
  <c r="G52" i="18"/>
  <c r="E408" i="47" s="1"/>
  <c r="F408" i="47"/>
  <c r="G44" i="18"/>
  <c r="E400" i="47" s="1"/>
  <c r="F400" i="47"/>
  <c r="G16" i="18"/>
  <c r="E372" i="47" s="1"/>
  <c r="F372" i="47"/>
  <c r="P232" i="18"/>
  <c r="F588" i="47"/>
  <c r="G226" i="18"/>
  <c r="E582" i="47" s="1"/>
  <c r="F582" i="47"/>
  <c r="G208" i="18"/>
  <c r="E564" i="47" s="1"/>
  <c r="F564" i="47"/>
  <c r="G166" i="18"/>
  <c r="F522" i="47"/>
  <c r="G158" i="18"/>
  <c r="E514" i="47" s="1"/>
  <c r="F514" i="47"/>
  <c r="G143" i="18"/>
  <c r="E499" i="47" s="1"/>
  <c r="F499" i="47"/>
  <c r="G107" i="18"/>
  <c r="E463" i="47" s="1"/>
  <c r="F463" i="47"/>
  <c r="G99" i="18"/>
  <c r="E455" i="47" s="1"/>
  <c r="F455" i="47"/>
  <c r="G95" i="18"/>
  <c r="E451" i="47" s="1"/>
  <c r="F451" i="47"/>
  <c r="G75" i="18"/>
  <c r="E431" i="47" s="1"/>
  <c r="F431" i="47"/>
  <c r="G59" i="18"/>
  <c r="E415" i="47" s="1"/>
  <c r="F415" i="47"/>
  <c r="G51" i="18"/>
  <c r="E407" i="47" s="1"/>
  <c r="F407" i="47"/>
  <c r="G43" i="18"/>
  <c r="E399" i="47" s="1"/>
  <c r="F399" i="47"/>
  <c r="G31" i="18"/>
  <c r="E387" i="47" s="1"/>
  <c r="F387" i="47"/>
  <c r="G23" i="18"/>
  <c r="E379" i="47" s="1"/>
  <c r="F379" i="47"/>
  <c r="G15" i="18"/>
  <c r="E371" i="47" s="1"/>
  <c r="F371" i="47"/>
  <c r="G150" i="18"/>
  <c r="E506" i="47" s="1"/>
  <c r="F506" i="47"/>
  <c r="G142" i="18"/>
  <c r="E498" i="47" s="1"/>
  <c r="F498" i="47"/>
  <c r="G138" i="18"/>
  <c r="E494" i="47" s="1"/>
  <c r="F494" i="47"/>
  <c r="G130" i="18"/>
  <c r="F486" i="47"/>
  <c r="G122" i="18"/>
  <c r="E478" i="47" s="1"/>
  <c r="F478" i="47"/>
  <c r="G114" i="18"/>
  <c r="E470" i="47" s="1"/>
  <c r="F470" i="47"/>
  <c r="G110" i="18"/>
  <c r="G111" i="18" s="1"/>
  <c r="F466" i="47"/>
  <c r="G102" i="18"/>
  <c r="F458" i="47"/>
  <c r="G94" i="18"/>
  <c r="E450" i="47" s="1"/>
  <c r="F450" i="47"/>
  <c r="G86" i="18"/>
  <c r="E442" i="47" s="1"/>
  <c r="F442" i="47"/>
  <c r="G82" i="18"/>
  <c r="G83" i="18" s="1"/>
  <c r="F438" i="47"/>
  <c r="G78" i="18"/>
  <c r="E434" i="47" s="1"/>
  <c r="F434" i="47"/>
  <c r="G74" i="18"/>
  <c r="E430" i="47" s="1"/>
  <c r="F430" i="47"/>
  <c r="G66" i="18"/>
  <c r="E422" i="47" s="1"/>
  <c r="F422" i="47"/>
  <c r="G58" i="18"/>
  <c r="E414" i="47" s="1"/>
  <c r="F414" i="47"/>
  <c r="G54" i="18"/>
  <c r="F410" i="47"/>
  <c r="G50" i="18"/>
  <c r="E406" i="47" s="1"/>
  <c r="F406" i="47"/>
  <c r="G46" i="18"/>
  <c r="E402" i="47" s="1"/>
  <c r="F402" i="47"/>
  <c r="G38" i="18"/>
  <c r="E394" i="47" s="1"/>
  <c r="F394" i="47"/>
  <c r="G30" i="18"/>
  <c r="E386" i="47" s="1"/>
  <c r="F386" i="47"/>
  <c r="G26" i="18"/>
  <c r="F382" i="47"/>
  <c r="G22" i="18"/>
  <c r="E378" i="47" s="1"/>
  <c r="F378" i="47"/>
  <c r="G18" i="18"/>
  <c r="E374" i="47" s="1"/>
  <c r="F374" i="47"/>
  <c r="G233" i="18"/>
  <c r="E589" i="47" s="1"/>
  <c r="F589" i="47"/>
  <c r="P231" i="18"/>
  <c r="F587" i="47"/>
  <c r="G227" i="18"/>
  <c r="E583" i="47" s="1"/>
  <c r="F583" i="47"/>
  <c r="P223" i="18"/>
  <c r="D218" i="18"/>
  <c r="D219" i="18" s="1"/>
  <c r="E220" i="18" s="1"/>
  <c r="I220" i="18" s="1"/>
  <c r="F574" i="47"/>
  <c r="P216" i="18"/>
  <c r="F572" i="47"/>
  <c r="G214" i="18"/>
  <c r="E570" i="47" s="1"/>
  <c r="F570" i="47"/>
  <c r="P212" i="18"/>
  <c r="F568" i="47"/>
  <c r="D211" i="18"/>
  <c r="D212" i="18" s="1"/>
  <c r="E213" i="18" s="1"/>
  <c r="H213" i="18" s="1"/>
  <c r="C569" i="47" s="1"/>
  <c r="G170" i="18"/>
  <c r="E526" i="47" s="1"/>
  <c r="F526" i="47"/>
  <c r="G165" i="18"/>
  <c r="E521" i="47" s="1"/>
  <c r="F521" i="47"/>
  <c r="G163" i="18"/>
  <c r="E519" i="47" s="1"/>
  <c r="F519" i="47"/>
  <c r="G159" i="18"/>
  <c r="G160" i="18" s="1"/>
  <c r="F515" i="47"/>
  <c r="G157" i="18"/>
  <c r="E513" i="47" s="1"/>
  <c r="G156" i="18"/>
  <c r="E512" i="47" s="1"/>
  <c r="F512" i="47"/>
  <c r="G152" i="18"/>
  <c r="E508" i="47" s="1"/>
  <c r="F508" i="47"/>
  <c r="G148" i="18"/>
  <c r="E504" i="47" s="1"/>
  <c r="F504" i="47"/>
  <c r="G144" i="18"/>
  <c r="E500" i="47" s="1"/>
  <c r="F500" i="47"/>
  <c r="G128" i="18"/>
  <c r="E484" i="47" s="1"/>
  <c r="F484" i="47"/>
  <c r="G120" i="18"/>
  <c r="E476" i="47" s="1"/>
  <c r="F476" i="47"/>
  <c r="G116" i="18"/>
  <c r="E472" i="47" s="1"/>
  <c r="F472" i="47"/>
  <c r="G96" i="18"/>
  <c r="E452" i="47" s="1"/>
  <c r="F452" i="47"/>
  <c r="G88" i="18"/>
  <c r="E444" i="47" s="1"/>
  <c r="F444" i="47"/>
  <c r="G60" i="18"/>
  <c r="E416" i="47" s="1"/>
  <c r="F416" i="47"/>
  <c r="G40" i="18"/>
  <c r="F396" i="47"/>
  <c r="G36" i="18"/>
  <c r="E392" i="47" s="1"/>
  <c r="F392" i="47"/>
  <c r="G32" i="18"/>
  <c r="E388" i="47" s="1"/>
  <c r="F388" i="47"/>
  <c r="G24" i="18"/>
  <c r="E380" i="47" s="1"/>
  <c r="F380" i="47"/>
  <c r="P230" i="18"/>
  <c r="F586" i="47"/>
  <c r="P228" i="18"/>
  <c r="F584" i="47"/>
  <c r="P224" i="18"/>
  <c r="F580" i="47"/>
  <c r="G219" i="18"/>
  <c r="E575" i="47" s="1"/>
  <c r="F575" i="47"/>
  <c r="G215" i="18"/>
  <c r="F571" i="47"/>
  <c r="P210" i="18"/>
  <c r="F566" i="47"/>
  <c r="P164" i="18"/>
  <c r="F520" i="47"/>
  <c r="P160" i="18"/>
  <c r="F516" i="47"/>
  <c r="G151" i="18"/>
  <c r="E507" i="47" s="1"/>
  <c r="F507" i="47"/>
  <c r="G135" i="18"/>
  <c r="E491" i="47" s="1"/>
  <c r="F491" i="47"/>
  <c r="G127" i="18"/>
  <c r="E483" i="47" s="1"/>
  <c r="F483" i="47"/>
  <c r="G123" i="18"/>
  <c r="E479" i="47" s="1"/>
  <c r="F479" i="47"/>
  <c r="G115" i="18"/>
  <c r="E471" i="47" s="1"/>
  <c r="F471" i="47"/>
  <c r="G87" i="18"/>
  <c r="E443" i="47" s="1"/>
  <c r="F443" i="47"/>
  <c r="G79" i="18"/>
  <c r="E435" i="47" s="1"/>
  <c r="F435" i="47"/>
  <c r="G71" i="18"/>
  <c r="E427" i="47" s="1"/>
  <c r="F427" i="47"/>
  <c r="G67" i="18"/>
  <c r="E423" i="47" s="1"/>
  <c r="F423" i="47"/>
  <c r="G47" i="18"/>
  <c r="E403" i="47" s="1"/>
  <c r="F403" i="47"/>
  <c r="G39" i="18"/>
  <c r="E395" i="47" s="1"/>
  <c r="F395" i="47"/>
  <c r="G19" i="18"/>
  <c r="E375" i="47" s="1"/>
  <c r="F375" i="47"/>
  <c r="G222" i="18"/>
  <c r="F578" i="47"/>
  <c r="P220" i="18"/>
  <c r="F576" i="47"/>
  <c r="G206" i="18"/>
  <c r="E562" i="47" s="1"/>
  <c r="F562" i="47"/>
  <c r="G204" i="18"/>
  <c r="E560" i="47" s="1"/>
  <c r="F560" i="47"/>
  <c r="G200" i="18"/>
  <c r="E556" i="47" s="1"/>
  <c r="F556" i="47"/>
  <c r="G198" i="18"/>
  <c r="E554" i="47" s="1"/>
  <c r="F554" i="47"/>
  <c r="G194" i="18"/>
  <c r="F550" i="47"/>
  <c r="G192" i="18"/>
  <c r="E548" i="47" s="1"/>
  <c r="F548" i="47"/>
  <c r="G190" i="18"/>
  <c r="E546" i="47" s="1"/>
  <c r="F546" i="47"/>
  <c r="G186" i="18"/>
  <c r="E542" i="47" s="1"/>
  <c r="F542" i="47"/>
  <c r="G184" i="18"/>
  <c r="E540" i="47" s="1"/>
  <c r="F540" i="47"/>
  <c r="G180" i="18"/>
  <c r="E536" i="47" s="1"/>
  <c r="F536" i="47"/>
  <c r="G178" i="18"/>
  <c r="E534" i="47" s="1"/>
  <c r="F534" i="47"/>
  <c r="P176" i="18"/>
  <c r="F532" i="47"/>
  <c r="F530" i="47"/>
  <c r="G172" i="18"/>
  <c r="E528" i="47" s="1"/>
  <c r="F528" i="47"/>
  <c r="G169" i="18"/>
  <c r="E525" i="47" s="1"/>
  <c r="F525" i="47"/>
  <c r="G149" i="18"/>
  <c r="E505" i="47" s="1"/>
  <c r="F505" i="47"/>
  <c r="G145" i="18"/>
  <c r="F501" i="47"/>
  <c r="G141" i="18"/>
  <c r="E497" i="47" s="1"/>
  <c r="F497" i="47"/>
  <c r="G137" i="18"/>
  <c r="E493" i="47" s="1"/>
  <c r="F493" i="47"/>
  <c r="G129" i="18"/>
  <c r="E485" i="47" s="1"/>
  <c r="F485" i="47"/>
  <c r="G121" i="18"/>
  <c r="E477" i="47" s="1"/>
  <c r="F477" i="47"/>
  <c r="G117" i="18"/>
  <c r="E473" i="47" s="1"/>
  <c r="F473" i="47"/>
  <c r="G113" i="18"/>
  <c r="E469" i="47" s="1"/>
  <c r="F469" i="47"/>
  <c r="G109" i="18"/>
  <c r="E465" i="47" s="1"/>
  <c r="F465" i="47"/>
  <c r="G101" i="18"/>
  <c r="E457" i="47" s="1"/>
  <c r="F457" i="47"/>
  <c r="G93" i="18"/>
  <c r="E449" i="47" s="1"/>
  <c r="F449" i="47"/>
  <c r="G89" i="18"/>
  <c r="F445" i="47"/>
  <c r="G85" i="18"/>
  <c r="E441" i="47" s="1"/>
  <c r="F441" i="47"/>
  <c r="G81" i="18"/>
  <c r="E437" i="47" s="1"/>
  <c r="F437" i="47"/>
  <c r="G73" i="18"/>
  <c r="E429" i="47" s="1"/>
  <c r="F429" i="47"/>
  <c r="G65" i="18"/>
  <c r="E421" i="47" s="1"/>
  <c r="F421" i="47"/>
  <c r="G61" i="18"/>
  <c r="E417" i="47" s="1"/>
  <c r="F417" i="47"/>
  <c r="G57" i="18"/>
  <c r="E413" i="47" s="1"/>
  <c r="F413" i="47"/>
  <c r="G53" i="18"/>
  <c r="E409" i="47" s="1"/>
  <c r="F409" i="47"/>
  <c r="G45" i="18"/>
  <c r="E401" i="47" s="1"/>
  <c r="F401" i="47"/>
  <c r="G37" i="18"/>
  <c r="E393" i="47" s="1"/>
  <c r="F393" i="47"/>
  <c r="G29" i="18"/>
  <c r="E385" i="47" s="1"/>
  <c r="F385" i="47"/>
  <c r="G25" i="18"/>
  <c r="E381" i="47" s="1"/>
  <c r="F381" i="47"/>
  <c r="G17" i="18"/>
  <c r="E373" i="47" s="1"/>
  <c r="F373" i="47"/>
  <c r="P235" i="18"/>
  <c r="F591" i="47"/>
  <c r="P219" i="18"/>
  <c r="G207" i="18"/>
  <c r="E563" i="47" s="1"/>
  <c r="F563" i="47"/>
  <c r="G205" i="18"/>
  <c r="E561" i="47" s="1"/>
  <c r="F561" i="47"/>
  <c r="G201" i="18"/>
  <c r="E557" i="47" s="1"/>
  <c r="F557" i="47"/>
  <c r="G199" i="18"/>
  <c r="E555" i="47" s="1"/>
  <c r="F555" i="47"/>
  <c r="G197" i="18"/>
  <c r="E553" i="47" s="1"/>
  <c r="F553" i="47"/>
  <c r="G193" i="18"/>
  <c r="E549" i="47" s="1"/>
  <c r="F549" i="47"/>
  <c r="G187" i="18"/>
  <c r="F543" i="47"/>
  <c r="G185" i="18"/>
  <c r="E541" i="47" s="1"/>
  <c r="F541" i="47"/>
  <c r="G183" i="18"/>
  <c r="E539" i="47" s="1"/>
  <c r="F539" i="47"/>
  <c r="G179" i="18"/>
  <c r="E535" i="47" s="1"/>
  <c r="F535" i="47"/>
  <c r="P177" i="18"/>
  <c r="F533" i="47"/>
  <c r="G173" i="18"/>
  <c r="E529" i="47" s="1"/>
  <c r="F529" i="47"/>
  <c r="G171" i="18"/>
  <c r="E527" i="47" s="1"/>
  <c r="F527" i="47"/>
  <c r="P168" i="18"/>
  <c r="G33" i="18"/>
  <c r="E389" i="47" s="1"/>
  <c r="E215" i="18"/>
  <c r="I215" i="18" s="1"/>
  <c r="E158" i="18"/>
  <c r="H158" i="18" s="1"/>
  <c r="C514" i="47" s="1"/>
  <c r="E231" i="18"/>
  <c r="H231" i="18" s="1"/>
  <c r="C587" i="47" s="1"/>
  <c r="P227" i="18"/>
  <c r="P215" i="18"/>
  <c r="P171" i="18"/>
  <c r="P158" i="18"/>
  <c r="G177" i="18"/>
  <c r="E533" i="47" s="1"/>
  <c r="P173" i="18"/>
  <c r="P172" i="18"/>
  <c r="G212" i="18"/>
  <c r="E568" i="47" s="1"/>
  <c r="D227" i="18"/>
  <c r="E223" i="18"/>
  <c r="H223" i="18" s="1"/>
  <c r="C579" i="47" s="1"/>
  <c r="E219" i="18"/>
  <c r="H219" i="18" s="1"/>
  <c r="C575" i="47" s="1"/>
  <c r="E230" i="18"/>
  <c r="H230" i="18" s="1"/>
  <c r="C586" i="47" s="1"/>
  <c r="E210" i="18"/>
  <c r="H210" i="18" s="1"/>
  <c r="C566" i="47" s="1"/>
  <c r="P226" i="18"/>
  <c r="P222" i="18"/>
  <c r="P218" i="18"/>
  <c r="P214" i="18"/>
  <c r="G218" i="18"/>
  <c r="E574" i="47" s="1"/>
  <c r="E226" i="18"/>
  <c r="H226" i="18" s="1"/>
  <c r="C582" i="47" s="1"/>
  <c r="E222" i="18"/>
  <c r="H222" i="18" s="1"/>
  <c r="C578" i="47" s="1"/>
  <c r="D214" i="18"/>
  <c r="G118" i="18"/>
  <c r="G119" i="18" s="1"/>
  <c r="E475" i="47" s="1"/>
  <c r="G34" i="18"/>
  <c r="G188" i="18"/>
  <c r="E544" i="47" s="1"/>
  <c r="P166" i="18"/>
  <c r="G228" i="18"/>
  <c r="E584" i="47" s="1"/>
  <c r="G103" i="18"/>
  <c r="E458" i="47"/>
  <c r="G131" i="18"/>
  <c r="E486" i="47"/>
  <c r="G55" i="18"/>
  <c r="E410" i="47"/>
  <c r="E396" i="47"/>
  <c r="G41" i="18"/>
  <c r="G27" i="18"/>
  <c r="E382" i="47"/>
  <c r="G12" i="18"/>
  <c r="E368" i="47" s="1"/>
  <c r="G162" i="18"/>
  <c r="E518" i="47" s="1"/>
  <c r="P162" i="18"/>
  <c r="G167" i="18"/>
  <c r="E522" i="47"/>
  <c r="G195" i="18"/>
  <c r="E550" i="47"/>
  <c r="G97" i="18"/>
  <c r="E453" i="47" s="1"/>
  <c r="G189" i="18"/>
  <c r="E545" i="47" s="1"/>
  <c r="E543" i="47"/>
  <c r="G139" i="18"/>
  <c r="E466" i="47"/>
  <c r="G35" i="18"/>
  <c r="E391" i="47" s="1"/>
  <c r="E390" i="47"/>
  <c r="G223" i="18"/>
  <c r="E578" i="47"/>
  <c r="E233" i="18"/>
  <c r="H233" i="18" s="1"/>
  <c r="C589" i="47" s="1"/>
  <c r="P233" i="18"/>
  <c r="G229" i="18"/>
  <c r="E585" i="47" s="1"/>
  <c r="P229" i="18"/>
  <c r="E229" i="18"/>
  <c r="H229" i="18" s="1"/>
  <c r="C585" i="47" s="1"/>
  <c r="G225" i="18"/>
  <c r="E581" i="47" s="1"/>
  <c r="P225" i="18"/>
  <c r="D225" i="18"/>
  <c r="G221" i="18"/>
  <c r="E577" i="47" s="1"/>
  <c r="P221" i="18"/>
  <c r="E221" i="18"/>
  <c r="H221" i="18" s="1"/>
  <c r="C577" i="47" s="1"/>
  <c r="P217" i="18"/>
  <c r="E217" i="18"/>
  <c r="H217" i="18" s="1"/>
  <c r="C573" i="47" s="1"/>
  <c r="G213" i="18"/>
  <c r="E569" i="47" s="1"/>
  <c r="P213" i="18"/>
  <c r="D213" i="18"/>
  <c r="E214" i="18" s="1"/>
  <c r="E209" i="18"/>
  <c r="H209" i="18" s="1"/>
  <c r="C565" i="47" s="1"/>
  <c r="P209" i="18"/>
  <c r="G232" i="18"/>
  <c r="E588" i="47" s="1"/>
  <c r="G216" i="18"/>
  <c r="G176" i="18"/>
  <c r="E532" i="47" s="1"/>
  <c r="D232" i="18"/>
  <c r="D233" i="18" s="1"/>
  <c r="D234" i="18" s="1"/>
  <c r="E228" i="18"/>
  <c r="H228" i="18" s="1"/>
  <c r="C584" i="47" s="1"/>
  <c r="E224" i="18"/>
  <c r="H224" i="18" s="1"/>
  <c r="C580" i="47" s="1"/>
  <c r="D220" i="18"/>
  <c r="E216" i="18"/>
  <c r="H216" i="18" s="1"/>
  <c r="C572" i="47" s="1"/>
  <c r="E212" i="18"/>
  <c r="H212" i="18" s="1"/>
  <c r="C568" i="47" s="1"/>
  <c r="E208" i="18"/>
  <c r="H208" i="18" s="1"/>
  <c r="C564" i="47" s="1"/>
  <c r="G220" i="18"/>
  <c r="E576" i="47" s="1"/>
  <c r="G164" i="18"/>
  <c r="E520" i="47" s="1"/>
  <c r="E571" i="47"/>
  <c r="D226" i="18"/>
  <c r="E227" i="18" s="1"/>
  <c r="I227" i="18" s="1"/>
  <c r="G146" i="18"/>
  <c r="E501" i="47"/>
  <c r="G90" i="18"/>
  <c r="E445" i="47"/>
  <c r="G76" i="18"/>
  <c r="E432" i="47" s="1"/>
  <c r="P208" i="18"/>
  <c r="D221" i="18"/>
  <c r="D222" i="18" s="1"/>
  <c r="D223" i="18" s="1"/>
  <c r="D224" i="18" s="1"/>
  <c r="E225" i="18" s="1"/>
  <c r="H225" i="18" s="1"/>
  <c r="C581" i="47" s="1"/>
  <c r="D228" i="18"/>
  <c r="D229" i="18" s="1"/>
  <c r="D230" i="18" s="1"/>
  <c r="D231" i="18" s="1"/>
  <c r="E232" i="18" s="1"/>
  <c r="H232" i="18" s="1"/>
  <c r="C588" i="47" s="1"/>
  <c r="H215" i="18"/>
  <c r="C571" i="47" s="1"/>
  <c r="D215" i="18"/>
  <c r="D216" i="18" s="1"/>
  <c r="D217" i="18" s="1"/>
  <c r="E218" i="18" s="1"/>
  <c r="E590" i="10"/>
  <c r="E591" i="10" s="1"/>
  <c r="E592" i="10" s="1"/>
  <c r="E593" i="10" s="1"/>
  <c r="E594" i="10" s="1"/>
  <c r="E595" i="10" s="1"/>
  <c r="E596" i="10" s="1"/>
  <c r="E597" i="10" s="1"/>
  <c r="E598" i="10" s="1"/>
  <c r="E599" i="10" s="1"/>
  <c r="E600" i="10" s="1"/>
  <c r="E601" i="10" s="1"/>
  <c r="E602" i="10" s="1"/>
  <c r="E603" i="10" s="1"/>
  <c r="E604" i="10" s="1"/>
  <c r="E605" i="10" s="1"/>
  <c r="E606" i="10" s="1"/>
  <c r="E607" i="10" s="1"/>
  <c r="E608" i="10" s="1"/>
  <c r="E609" i="10" s="1"/>
  <c r="E610" i="10" s="1"/>
  <c r="E611" i="10" s="1"/>
  <c r="E612" i="10" s="1"/>
  <c r="E613" i="10" s="1"/>
  <c r="E614" i="10" s="1"/>
  <c r="E615" i="10" s="1"/>
  <c r="E616" i="10" s="1"/>
  <c r="E617" i="10" s="1"/>
  <c r="E618" i="10" s="1"/>
  <c r="E619" i="10" s="1"/>
  <c r="E620" i="10" s="1"/>
  <c r="E621" i="10" s="1"/>
  <c r="E622" i="10" s="1"/>
  <c r="E623" i="10" s="1"/>
  <c r="E624" i="10" s="1"/>
  <c r="E625" i="10" s="1"/>
  <c r="E626" i="10" s="1"/>
  <c r="E627" i="10" s="1"/>
  <c r="E628" i="10" s="1"/>
  <c r="E629" i="10" s="1"/>
  <c r="E630" i="10" s="1"/>
  <c r="E631" i="10" s="1"/>
  <c r="E632" i="10" s="1"/>
  <c r="E633" i="10" s="1"/>
  <c r="E634" i="10" s="1"/>
  <c r="E635" i="10" s="1"/>
  <c r="E636" i="10" s="1"/>
  <c r="E637" i="10" s="1"/>
  <c r="E638" i="10" s="1"/>
  <c r="E639" i="10" s="1"/>
  <c r="E640" i="10" s="1"/>
  <c r="E641" i="10" s="1"/>
  <c r="E642" i="10" s="1"/>
  <c r="E643" i="10" s="1"/>
  <c r="E644" i="10" s="1"/>
  <c r="E645" i="10" s="1"/>
  <c r="E646" i="10" s="1"/>
  <c r="E647" i="10" s="1"/>
  <c r="E648" i="10" s="1"/>
  <c r="E649" i="10" s="1"/>
  <c r="E650" i="10" s="1"/>
  <c r="E651" i="10" s="1"/>
  <c r="E652" i="10" s="1"/>
  <c r="E653" i="10" s="1"/>
  <c r="E654" i="10" s="1"/>
  <c r="E655" i="10" s="1"/>
  <c r="E656" i="10" s="1"/>
  <c r="E657" i="10" s="1"/>
  <c r="E658" i="10" s="1"/>
  <c r="E659" i="10" s="1"/>
  <c r="E660" i="10" s="1"/>
  <c r="E661" i="10" s="1"/>
  <c r="E662" i="10" s="1"/>
  <c r="E663" i="10" s="1"/>
  <c r="E664" i="10" s="1"/>
  <c r="E665" i="10" s="1"/>
  <c r="E666" i="10" s="1"/>
  <c r="E667" i="10" s="1"/>
  <c r="E668" i="10" s="1"/>
  <c r="E669" i="10" s="1"/>
  <c r="E670" i="10" s="1"/>
  <c r="E671" i="10" s="1"/>
  <c r="E672" i="10" s="1"/>
  <c r="E673" i="10" s="1"/>
  <c r="E674" i="10" s="1"/>
  <c r="E675" i="10" s="1"/>
  <c r="E676" i="10" s="1"/>
  <c r="E677" i="10" s="1"/>
  <c r="E678" i="10" s="1"/>
  <c r="E679" i="10" s="1"/>
  <c r="E680" i="10" s="1"/>
  <c r="E681" i="10" s="1"/>
  <c r="E682" i="10" s="1"/>
  <c r="E683" i="10" s="1"/>
  <c r="E684" i="10" s="1"/>
  <c r="E685" i="10" s="1"/>
  <c r="E686" i="10" s="1"/>
  <c r="E687" i="10" s="1"/>
  <c r="E688" i="10" s="1"/>
  <c r="E689" i="10" s="1"/>
  <c r="E690" i="10" s="1"/>
  <c r="E691" i="10" s="1"/>
  <c r="E692" i="10" s="1"/>
  <c r="E693" i="10" s="1"/>
  <c r="E694" i="10" s="1"/>
  <c r="E695" i="10" s="1"/>
  <c r="E696" i="10" s="1"/>
  <c r="E697" i="10" s="1"/>
  <c r="E698" i="10" s="1"/>
  <c r="E699" i="10" s="1"/>
  <c r="E700" i="10" s="1"/>
  <c r="E701" i="10" s="1"/>
  <c r="E702" i="10" s="1"/>
  <c r="E703" i="10" s="1"/>
  <c r="E704" i="10" s="1"/>
  <c r="E705" i="10" s="1"/>
  <c r="E706" i="10" s="1"/>
  <c r="E707" i="10" s="1"/>
  <c r="E708" i="10" s="1"/>
  <c r="E709" i="10" s="1"/>
  <c r="E710" i="10" s="1"/>
  <c r="E711" i="10" s="1"/>
  <c r="E712" i="10" s="1"/>
  <c r="E713" i="10" s="1"/>
  <c r="E714" i="10" s="1"/>
  <c r="E715" i="10" s="1"/>
  <c r="E716" i="10" s="1"/>
  <c r="E717" i="10" s="1"/>
  <c r="E718" i="10" s="1"/>
  <c r="E719" i="10" s="1"/>
  <c r="E720" i="10" s="1"/>
  <c r="E721" i="10" s="1"/>
  <c r="E722" i="10" s="1"/>
  <c r="E723" i="10" s="1"/>
  <c r="E724" i="10" s="1"/>
  <c r="E725" i="10" s="1"/>
  <c r="E726" i="10" s="1"/>
  <c r="E727" i="10" s="1"/>
  <c r="E728" i="10" s="1"/>
  <c r="E729" i="10" s="1"/>
  <c r="E730" i="10" s="1"/>
  <c r="E731" i="10" s="1"/>
  <c r="E732" i="10" s="1"/>
  <c r="E733" i="10" s="1"/>
  <c r="E734" i="10" s="1"/>
  <c r="E735" i="10" s="1"/>
  <c r="E736" i="10" s="1"/>
  <c r="E737" i="10" s="1"/>
  <c r="E738" i="10" s="1"/>
  <c r="E739" i="10" s="1"/>
  <c r="E740" i="10" s="1"/>
  <c r="E741" i="10" s="1"/>
  <c r="E742" i="10" s="1"/>
  <c r="E743" i="10" s="1"/>
  <c r="E744" i="10" s="1"/>
  <c r="E745" i="10" s="1"/>
  <c r="E746" i="10" s="1"/>
  <c r="E747" i="10" s="1"/>
  <c r="E748" i="10" s="1"/>
  <c r="E749" i="10" s="1"/>
  <c r="E750" i="10" s="1"/>
  <c r="E751" i="10" s="1"/>
  <c r="E752" i="10" s="1"/>
  <c r="E753" i="10" s="1"/>
  <c r="E754" i="10" s="1"/>
  <c r="E755" i="10" s="1"/>
  <c r="E756" i="10" s="1"/>
  <c r="E757" i="10" s="1"/>
  <c r="E758" i="10" s="1"/>
  <c r="E759" i="10" s="1"/>
  <c r="E760" i="10" s="1"/>
  <c r="E761" i="10" s="1"/>
  <c r="E762" i="10" s="1"/>
  <c r="E763" i="10" s="1"/>
  <c r="E764" i="10" s="1"/>
  <c r="E765" i="10" s="1"/>
  <c r="E766" i="10" s="1"/>
  <c r="E767" i="10" s="1"/>
  <c r="E768" i="10" s="1"/>
  <c r="E769" i="10" s="1"/>
  <c r="E770" i="10" s="1"/>
  <c r="E771" i="10" s="1"/>
  <c r="E772" i="10" s="1"/>
  <c r="E773" i="10" s="1"/>
  <c r="E774" i="10" s="1"/>
  <c r="E775" i="10" s="1"/>
  <c r="E776" i="10" s="1"/>
  <c r="E777" i="10" s="1"/>
  <c r="E778" i="10" s="1"/>
  <c r="E779" i="10" s="1"/>
  <c r="E780" i="10" s="1"/>
  <c r="E781" i="10" s="1"/>
  <c r="E782" i="10" s="1"/>
  <c r="E783" i="10" s="1"/>
  <c r="E784" i="10" s="1"/>
  <c r="E785" i="10" s="1"/>
  <c r="E786" i="10" s="1"/>
  <c r="E787" i="10" s="1"/>
  <c r="E788" i="10" s="1"/>
  <c r="E789" i="10" s="1"/>
  <c r="E790" i="10" s="1"/>
  <c r="E791" i="10" s="1"/>
  <c r="E792" i="10" s="1"/>
  <c r="E793" i="10" s="1"/>
  <c r="E794" i="10" s="1"/>
  <c r="E795" i="10" s="1"/>
  <c r="E796" i="10" s="1"/>
  <c r="E797" i="10" s="1"/>
  <c r="E798" i="10" s="1"/>
  <c r="E799" i="10" s="1"/>
  <c r="E800" i="10" s="1"/>
  <c r="E801" i="10" s="1"/>
  <c r="E802" i="10" s="1"/>
  <c r="E803" i="10" s="1"/>
  <c r="E804" i="10" s="1"/>
  <c r="E805" i="10" s="1"/>
  <c r="E806" i="10" s="1"/>
  <c r="E807" i="10" s="1"/>
  <c r="E808" i="10" s="1"/>
  <c r="E809" i="10" s="1"/>
  <c r="E810" i="10" s="1"/>
  <c r="E811" i="10" s="1"/>
  <c r="E812" i="10" s="1"/>
  <c r="E813" i="10" s="1"/>
  <c r="E814" i="10" s="1"/>
  <c r="E815" i="10" s="1"/>
  <c r="E816" i="10" s="1"/>
  <c r="E817" i="10" s="1"/>
  <c r="E818" i="10" s="1"/>
  <c r="E819" i="10" s="1"/>
  <c r="E820" i="10" s="1"/>
  <c r="E821" i="10" s="1"/>
  <c r="E822" i="10" s="1"/>
  <c r="E823" i="10" s="1"/>
  <c r="E824" i="10" s="1"/>
  <c r="E825" i="10" s="1"/>
  <c r="E826" i="10" s="1"/>
  <c r="E827" i="10" s="1"/>
  <c r="E828" i="10" s="1"/>
  <c r="E829" i="10" s="1"/>
  <c r="E830" i="10" s="1"/>
  <c r="E831" i="10" s="1"/>
  <c r="E832" i="10" s="1"/>
  <c r="E833" i="10" s="1"/>
  <c r="E834" i="10" s="1"/>
  <c r="E835" i="10" s="1"/>
  <c r="E836" i="10" s="1"/>
  <c r="E837" i="10" s="1"/>
  <c r="E838" i="10" s="1"/>
  <c r="E839" i="10" s="1"/>
  <c r="E840" i="10" s="1"/>
  <c r="E841" i="10" s="1"/>
  <c r="E842" i="10" s="1"/>
  <c r="E843" i="10" s="1"/>
  <c r="E844" i="10" s="1"/>
  <c r="E845" i="10" s="1"/>
  <c r="E846" i="10" s="1"/>
  <c r="E847" i="10" s="1"/>
  <c r="E848" i="10" s="1"/>
  <c r="E849" i="10" s="1"/>
  <c r="E850" i="10" s="1"/>
  <c r="E851" i="10" s="1"/>
  <c r="E852" i="10" s="1"/>
  <c r="E853" i="10" s="1"/>
  <c r="E854" i="10" s="1"/>
  <c r="E855" i="10" s="1"/>
  <c r="E856" i="10" s="1"/>
  <c r="E857" i="10" s="1"/>
  <c r="E858" i="10" s="1"/>
  <c r="E859" i="10" s="1"/>
  <c r="E860" i="10" s="1"/>
  <c r="E861" i="10" s="1"/>
  <c r="E862" i="10" s="1"/>
  <c r="E863" i="10" s="1"/>
  <c r="E864" i="10" s="1"/>
  <c r="E865" i="10" s="1"/>
  <c r="E866" i="10" s="1"/>
  <c r="E867" i="10" s="1"/>
  <c r="E868" i="10" s="1"/>
  <c r="E869" i="10" s="1"/>
  <c r="E870" i="10" s="1"/>
  <c r="E871" i="10" s="1"/>
  <c r="E872" i="10" s="1"/>
  <c r="E873" i="10" s="1"/>
  <c r="E874" i="10" s="1"/>
  <c r="E875" i="10" s="1"/>
  <c r="E876" i="10" s="1"/>
  <c r="E877" i="10" s="1"/>
  <c r="E878" i="10" s="1"/>
  <c r="E879" i="10" s="1"/>
  <c r="E880" i="10" s="1"/>
  <c r="E881" i="10" s="1"/>
  <c r="E882" i="10" s="1"/>
  <c r="E883" i="10" s="1"/>
  <c r="E884" i="10" s="1"/>
  <c r="E885" i="10" s="1"/>
  <c r="E886" i="10" s="1"/>
  <c r="E887" i="10" s="1"/>
  <c r="E888" i="10" s="1"/>
  <c r="E889" i="10" s="1"/>
  <c r="E890" i="10" s="1"/>
  <c r="E891" i="10" s="1"/>
  <c r="E892" i="10" s="1"/>
  <c r="E893" i="10" s="1"/>
  <c r="E894" i="10" s="1"/>
  <c r="E895" i="10" s="1"/>
  <c r="E896" i="10" s="1"/>
  <c r="E897" i="10" s="1"/>
  <c r="E898" i="10" s="1"/>
  <c r="E899" i="10" s="1"/>
  <c r="E900" i="10" s="1"/>
  <c r="E901" i="10" s="1"/>
  <c r="E902" i="10" s="1"/>
  <c r="E903" i="10" s="1"/>
  <c r="E904" i="10" s="1"/>
  <c r="E905" i="10" s="1"/>
  <c r="E906" i="10" s="1"/>
  <c r="E907" i="10" s="1"/>
  <c r="E908" i="10" s="1"/>
  <c r="E909" i="10" s="1"/>
  <c r="E910" i="10" s="1"/>
  <c r="E911" i="10" s="1"/>
  <c r="E912" i="10" s="1"/>
  <c r="E913" i="10" s="1"/>
  <c r="E914" i="10" s="1"/>
  <c r="E915" i="10" s="1"/>
  <c r="E916" i="10" s="1"/>
  <c r="E917" i="10" s="1"/>
  <c r="E918" i="10" s="1"/>
  <c r="E919" i="10" s="1"/>
  <c r="E920" i="10" s="1"/>
  <c r="E921" i="10" s="1"/>
  <c r="E922" i="10" s="1"/>
  <c r="E923" i="10" s="1"/>
  <c r="E924" i="10" s="1"/>
  <c r="E925" i="10" s="1"/>
  <c r="E926" i="10" s="1"/>
  <c r="E927" i="10" s="1"/>
  <c r="E928" i="10" s="1"/>
  <c r="E929" i="10" s="1"/>
  <c r="E930" i="10" s="1"/>
  <c r="E931" i="10" s="1"/>
  <c r="E932" i="10" s="1"/>
  <c r="E933" i="10" s="1"/>
  <c r="E934" i="10" s="1"/>
  <c r="E935" i="10" s="1"/>
  <c r="E936" i="10" s="1"/>
  <c r="E937" i="10" s="1"/>
  <c r="E938" i="10" s="1"/>
  <c r="E939" i="10" s="1"/>
  <c r="E940" i="10" s="1"/>
  <c r="E941" i="10" s="1"/>
  <c r="E942" i="10" s="1"/>
  <c r="E943" i="10" s="1"/>
  <c r="E944" i="10" s="1"/>
  <c r="E945" i="10" s="1"/>
  <c r="E946" i="10" s="1"/>
  <c r="E947" i="10" s="1"/>
  <c r="E948" i="10" s="1"/>
  <c r="E949" i="10" s="1"/>
  <c r="E950" i="10" s="1"/>
  <c r="E951" i="10" s="1"/>
  <c r="E952" i="10" s="1"/>
  <c r="E953" i="10" s="1"/>
  <c r="E954" i="10" s="1"/>
  <c r="E955" i="10" s="1"/>
  <c r="E956" i="10" s="1"/>
  <c r="E957" i="10" s="1"/>
  <c r="E958" i="10" s="1"/>
  <c r="E959" i="10" s="1"/>
  <c r="E960" i="10" s="1"/>
  <c r="E961" i="10" s="1"/>
  <c r="E962" i="10" s="1"/>
  <c r="E963" i="10" s="1"/>
  <c r="E964" i="10" s="1"/>
  <c r="E965" i="10" s="1"/>
  <c r="E966" i="10" s="1"/>
  <c r="E967" i="10" s="1"/>
  <c r="E968" i="10" s="1"/>
  <c r="E969" i="10" s="1"/>
  <c r="E970" i="10" s="1"/>
  <c r="E971" i="10" s="1"/>
  <c r="E972" i="10" s="1"/>
  <c r="E973" i="10" s="1"/>
  <c r="E974" i="10" s="1"/>
  <c r="E975" i="10" s="1"/>
  <c r="E976" i="10" s="1"/>
  <c r="E977" i="10" s="1"/>
  <c r="E978" i="10" s="1"/>
  <c r="E979" i="10" s="1"/>
  <c r="E980" i="10" s="1"/>
  <c r="E981" i="10" s="1"/>
  <c r="E982" i="10" s="1"/>
  <c r="E983" i="10" s="1"/>
  <c r="E984" i="10" s="1"/>
  <c r="E985" i="10" s="1"/>
  <c r="E986" i="10" s="1"/>
  <c r="E987" i="10" s="1"/>
  <c r="E988" i="10" s="1"/>
  <c r="E989" i="10" s="1"/>
  <c r="E990" i="10" s="1"/>
  <c r="E991" i="10" s="1"/>
  <c r="E992" i="10" s="1"/>
  <c r="E993" i="10" s="1"/>
  <c r="E994" i="10" s="1"/>
  <c r="E995" i="10" s="1"/>
  <c r="E996" i="10" s="1"/>
  <c r="E997" i="10" s="1"/>
  <c r="E998" i="10" s="1"/>
  <c r="E999" i="10" s="1"/>
  <c r="E1000" i="10" s="1"/>
  <c r="E1001" i="10" s="1"/>
  <c r="E1002" i="10" s="1"/>
  <c r="E1003" i="10" s="1"/>
  <c r="E1004" i="10" s="1"/>
  <c r="E1005" i="10" s="1"/>
  <c r="E1006" i="10" s="1"/>
  <c r="E1007" i="10" s="1"/>
  <c r="E1008" i="10" s="1"/>
  <c r="E1009" i="10" s="1"/>
  <c r="E1010" i="10" s="1"/>
  <c r="E1011" i="10" s="1"/>
  <c r="E1012" i="10" s="1"/>
  <c r="E1013" i="10" s="1"/>
  <c r="E1014" i="10" s="1"/>
  <c r="E1015" i="10" s="1"/>
  <c r="E1016" i="10" s="1"/>
  <c r="E1017" i="10" s="1"/>
  <c r="E1018" i="10" s="1"/>
  <c r="E1019" i="10" s="1"/>
  <c r="E1020" i="10" s="1"/>
  <c r="E1021" i="10" s="1"/>
  <c r="E1022" i="10" s="1"/>
  <c r="E1023" i="10" s="1"/>
  <c r="E1024" i="10" s="1"/>
  <c r="E1025" i="10" s="1"/>
  <c r="E1026" i="10" s="1"/>
  <c r="E1027" i="10" s="1"/>
  <c r="E1028" i="10" s="1"/>
  <c r="E1029" i="10" s="1"/>
  <c r="E1030" i="10" s="1"/>
  <c r="E1031" i="10" s="1"/>
  <c r="E1032" i="10" s="1"/>
  <c r="E1033" i="10" s="1"/>
  <c r="E1034" i="10" s="1"/>
  <c r="E1035" i="10" s="1"/>
  <c r="E1036" i="10" s="1"/>
  <c r="E1037" i="10" s="1"/>
  <c r="E1038" i="10" s="1"/>
  <c r="E1039" i="10" s="1"/>
  <c r="E1040" i="10" s="1"/>
  <c r="E1041" i="10" s="1"/>
  <c r="E1042" i="10" s="1"/>
  <c r="E1043" i="10" s="1"/>
  <c r="E1044" i="10" s="1"/>
  <c r="E1045" i="10" s="1"/>
  <c r="E1046" i="10" s="1"/>
  <c r="E1047" i="10" s="1"/>
  <c r="E1048" i="10" s="1"/>
  <c r="E1049" i="10" s="1"/>
  <c r="E1050" i="10" s="1"/>
  <c r="E1051" i="10" s="1"/>
  <c r="E1052" i="10" s="1"/>
  <c r="E1053" i="10" s="1"/>
  <c r="E1054" i="10" s="1"/>
  <c r="E1055" i="10" s="1"/>
  <c r="E1056" i="10" s="1"/>
  <c r="E1057" i="10" s="1"/>
  <c r="E1058" i="10" s="1"/>
  <c r="E1059" i="10" s="1"/>
  <c r="E1060" i="10" s="1"/>
  <c r="E1061" i="10" s="1"/>
  <c r="E1062" i="10" s="1"/>
  <c r="E1063" i="10" s="1"/>
  <c r="E1064" i="10" s="1"/>
  <c r="E1065" i="10" s="1"/>
  <c r="E1066" i="10" s="1"/>
  <c r="E1067" i="10" s="1"/>
  <c r="E1068" i="10" s="1"/>
  <c r="E1069" i="10" s="1"/>
  <c r="E1070" i="10" s="1"/>
  <c r="E1071" i="10" s="1"/>
  <c r="E1072" i="10" s="1"/>
  <c r="E1073" i="10" s="1"/>
  <c r="E1074" i="10" s="1"/>
  <c r="E1075" i="10" s="1"/>
  <c r="E1076" i="10" s="1"/>
  <c r="E1077" i="10" s="1"/>
  <c r="E1078" i="10" s="1"/>
  <c r="E1079" i="10" s="1"/>
  <c r="E1080" i="10" s="1"/>
  <c r="E1081" i="10" s="1"/>
  <c r="E1082" i="10" s="1"/>
  <c r="E1083" i="10" s="1"/>
  <c r="E1084" i="10" s="1"/>
  <c r="E1085" i="10" s="1"/>
  <c r="E1086" i="10" s="1"/>
  <c r="E1087" i="10" s="1"/>
  <c r="E1088" i="10" s="1"/>
  <c r="E1089" i="10" s="1"/>
  <c r="E1090" i="10" s="1"/>
  <c r="E1091" i="10" s="1"/>
  <c r="E1092" i="10" s="1"/>
  <c r="E1093" i="10" s="1"/>
  <c r="E1094" i="10" s="1"/>
  <c r="E1095" i="10" s="1"/>
  <c r="E1096" i="10" s="1"/>
  <c r="E1097" i="10" s="1"/>
  <c r="F590" i="10"/>
  <c r="E234" i="18"/>
  <c r="H234" i="18" s="1"/>
  <c r="P234" i="18"/>
  <c r="G234" i="18"/>
  <c r="P507" i="18"/>
  <c r="P503" i="18"/>
  <c r="P499" i="18"/>
  <c r="P495" i="18"/>
  <c r="P491" i="18"/>
  <c r="P483" i="18"/>
  <c r="P479" i="18"/>
  <c r="P471" i="18"/>
  <c r="P463" i="18"/>
  <c r="P474" i="18"/>
  <c r="P487" i="18"/>
  <c r="P475" i="18"/>
  <c r="P467" i="18"/>
  <c r="P459" i="18"/>
  <c r="P332" i="18"/>
  <c r="P504" i="18"/>
  <c r="P500" i="18"/>
  <c r="P496" i="18"/>
  <c r="P492" i="18"/>
  <c r="P488" i="18"/>
  <c r="P484" i="18"/>
  <c r="P480" i="18"/>
  <c r="P476" i="18"/>
  <c r="P472" i="18"/>
  <c r="P468" i="18"/>
  <c r="P464" i="18"/>
  <c r="P460" i="18"/>
  <c r="P456" i="18"/>
  <c r="P506" i="18"/>
  <c r="P502" i="18"/>
  <c r="P498" i="18"/>
  <c r="P494" i="18"/>
  <c r="P490" i="18"/>
  <c r="P486" i="18"/>
  <c r="P482" i="18"/>
  <c r="P478" i="18"/>
  <c r="P470" i="18"/>
  <c r="P466" i="18"/>
  <c r="P462" i="18"/>
  <c r="P458" i="18"/>
  <c r="P505" i="18"/>
  <c r="P501" i="18"/>
  <c r="P497" i="18"/>
  <c r="P493" i="18"/>
  <c r="P489" i="18"/>
  <c r="P485" i="18"/>
  <c r="P481" i="18"/>
  <c r="P477" i="18"/>
  <c r="P473" i="18"/>
  <c r="P469" i="18"/>
  <c r="P465" i="18"/>
  <c r="P461" i="18"/>
  <c r="P457" i="18"/>
  <c r="P453" i="18"/>
  <c r="P452" i="18"/>
  <c r="P450" i="18"/>
  <c r="P448" i="18"/>
  <c r="P446" i="18"/>
  <c r="P444" i="18"/>
  <c r="P442" i="18"/>
  <c r="P449" i="18"/>
  <c r="P445" i="18"/>
  <c r="P354" i="18"/>
  <c r="P455" i="18"/>
  <c r="P451" i="18"/>
  <c r="P447" i="18"/>
  <c r="P443" i="18"/>
  <c r="P356" i="18"/>
  <c r="P346" i="18"/>
  <c r="P454" i="18"/>
  <c r="P348" i="18"/>
  <c r="P338" i="18"/>
  <c r="P340" i="18"/>
  <c r="P383" i="18"/>
  <c r="P350" i="18"/>
  <c r="P342" i="18"/>
  <c r="P334" i="18"/>
  <c r="P256" i="18"/>
  <c r="P382" i="18"/>
  <c r="P381" i="18"/>
  <c r="P380" i="18"/>
  <c r="P379" i="18"/>
  <c r="P378" i="18"/>
  <c r="P377" i="18"/>
  <c r="P376" i="18"/>
  <c r="P375" i="18"/>
  <c r="P374" i="18"/>
  <c r="P373" i="18"/>
  <c r="P372" i="18"/>
  <c r="P371" i="18"/>
  <c r="P370" i="18"/>
  <c r="P369" i="18"/>
  <c r="P368" i="18"/>
  <c r="P367" i="18"/>
  <c r="P366" i="18"/>
  <c r="P365" i="18"/>
  <c r="P364" i="18"/>
  <c r="P363" i="18"/>
  <c r="P362" i="18"/>
  <c r="P361" i="18"/>
  <c r="P360" i="18"/>
  <c r="P359" i="18"/>
  <c r="P358" i="18"/>
  <c r="P352" i="18"/>
  <c r="P344" i="18"/>
  <c r="P336" i="18"/>
  <c r="P254" i="18"/>
  <c r="P441" i="18"/>
  <c r="P440" i="18"/>
  <c r="P439" i="18"/>
  <c r="P438" i="18"/>
  <c r="P437" i="18"/>
  <c r="P436" i="18"/>
  <c r="P435" i="18"/>
  <c r="P434" i="18"/>
  <c r="P433" i="18"/>
  <c r="P432" i="18"/>
  <c r="P431" i="18"/>
  <c r="P430" i="18"/>
  <c r="P429" i="18"/>
  <c r="P428" i="18"/>
  <c r="P427" i="18"/>
  <c r="P426" i="18"/>
  <c r="P425" i="18"/>
  <c r="P424" i="18"/>
  <c r="P423" i="18"/>
  <c r="P422" i="18"/>
  <c r="P421" i="18"/>
  <c r="P420" i="18"/>
  <c r="P419" i="18"/>
  <c r="P418" i="18"/>
  <c r="P417" i="18"/>
  <c r="P416" i="18"/>
  <c r="P415" i="18"/>
  <c r="P414" i="18"/>
  <c r="P413" i="18"/>
  <c r="P412" i="18"/>
  <c r="P411" i="18"/>
  <c r="P410" i="18"/>
  <c r="P409" i="18"/>
  <c r="P408" i="18"/>
  <c r="P407" i="18"/>
  <c r="P406" i="18"/>
  <c r="P405" i="18"/>
  <c r="P404" i="18"/>
  <c r="P403" i="18"/>
  <c r="P402" i="18"/>
  <c r="P401" i="18"/>
  <c r="P400" i="18"/>
  <c r="P399" i="18"/>
  <c r="P398" i="18"/>
  <c r="P397" i="18"/>
  <c r="P396" i="18"/>
  <c r="P395" i="18"/>
  <c r="P394" i="18"/>
  <c r="P393" i="18"/>
  <c r="P392" i="18"/>
  <c r="P391" i="18"/>
  <c r="P390" i="18"/>
  <c r="P389" i="18"/>
  <c r="P388" i="18"/>
  <c r="P387" i="18"/>
  <c r="P386" i="18"/>
  <c r="P385" i="18"/>
  <c r="P384" i="18"/>
  <c r="P330" i="18"/>
  <c r="P329" i="18"/>
  <c r="P328" i="18"/>
  <c r="P327" i="18"/>
  <c r="P326" i="18"/>
  <c r="P325" i="18"/>
  <c r="P324" i="18"/>
  <c r="P323" i="18"/>
  <c r="P322" i="18"/>
  <c r="P321" i="18"/>
  <c r="P320" i="18"/>
  <c r="P319" i="18"/>
  <c r="P318" i="18"/>
  <c r="P317" i="18"/>
  <c r="P316" i="18"/>
  <c r="P315" i="18"/>
  <c r="P314" i="18"/>
  <c r="P313" i="18"/>
  <c r="P312" i="18"/>
  <c r="P311" i="18"/>
  <c r="P310" i="18"/>
  <c r="P309" i="18"/>
  <c r="P308" i="18"/>
  <c r="P307" i="18"/>
  <c r="P306" i="18"/>
  <c r="P305" i="18"/>
  <c r="P304" i="18"/>
  <c r="P303" i="18"/>
  <c r="P302" i="18"/>
  <c r="P301" i="18"/>
  <c r="P300" i="18"/>
  <c r="P299" i="18"/>
  <c r="P298" i="18"/>
  <c r="P297" i="18"/>
  <c r="P296" i="18"/>
  <c r="P295" i="18"/>
  <c r="P294" i="18"/>
  <c r="P293" i="18"/>
  <c r="P292" i="18"/>
  <c r="P291" i="18"/>
  <c r="P290" i="18"/>
  <c r="P289" i="18"/>
  <c r="P288" i="18"/>
  <c r="P287" i="18"/>
  <c r="P286" i="18"/>
  <c r="P285" i="18"/>
  <c r="P284" i="18"/>
  <c r="P283" i="18"/>
  <c r="P282" i="18"/>
  <c r="P281" i="18"/>
  <c r="P280" i="18"/>
  <c r="P279" i="18"/>
  <c r="P278" i="18"/>
  <c r="P277" i="18"/>
  <c r="P276" i="18"/>
  <c r="P275" i="18"/>
  <c r="P274" i="18"/>
  <c r="P273" i="18"/>
  <c r="P272" i="18"/>
  <c r="P271" i="18"/>
  <c r="P270" i="18"/>
  <c r="P269" i="18"/>
  <c r="P268" i="18"/>
  <c r="P267" i="18"/>
  <c r="P266" i="18"/>
  <c r="P265" i="18"/>
  <c r="P264" i="18"/>
  <c r="P263" i="18"/>
  <c r="P262" i="18"/>
  <c r="P261" i="18"/>
  <c r="P260" i="18"/>
  <c r="E181" i="18"/>
  <c r="P181" i="18"/>
  <c r="E174" i="18"/>
  <c r="P174" i="18"/>
  <c r="I222" i="18"/>
  <c r="P200" i="18"/>
  <c r="D200" i="18"/>
  <c r="D201" i="18" s="1"/>
  <c r="D202" i="18" s="1"/>
  <c r="D203" i="18" s="1"/>
  <c r="E204" i="18" s="1"/>
  <c r="E185" i="18"/>
  <c r="P185" i="18"/>
  <c r="E175" i="18"/>
  <c r="P175" i="18"/>
  <c r="E167" i="18"/>
  <c r="P167" i="18"/>
  <c r="P159" i="18"/>
  <c r="E159" i="18"/>
  <c r="P204" i="18"/>
  <c r="D204" i="18"/>
  <c r="D205" i="18" s="1"/>
  <c r="E206" i="18" s="1"/>
  <c r="E160" i="18"/>
  <c r="E188" i="18"/>
  <c r="P188" i="18"/>
  <c r="D184" i="18"/>
  <c r="D185" i="18" s="1"/>
  <c r="D186" i="18" s="1"/>
  <c r="E187" i="18" s="1"/>
  <c r="P184" i="18"/>
  <c r="D180" i="18"/>
  <c r="D181" i="18" s="1"/>
  <c r="D182" i="18" s="1"/>
  <c r="E183" i="18" s="1"/>
  <c r="P180" i="18"/>
  <c r="D207" i="18"/>
  <c r="D208" i="18" s="1"/>
  <c r="D209" i="18" s="1"/>
  <c r="D210" i="18" s="1"/>
  <c r="E211" i="18" s="1"/>
  <c r="E203" i="18"/>
  <c r="P203" i="18"/>
  <c r="E199" i="18"/>
  <c r="P199" i="18"/>
  <c r="P206" i="18"/>
  <c r="D206" i="18"/>
  <c r="E207" i="18" s="1"/>
  <c r="E202" i="18"/>
  <c r="P202" i="18"/>
  <c r="E198" i="18"/>
  <c r="P198" i="18"/>
  <c r="D187" i="18"/>
  <c r="D188" i="18" s="1"/>
  <c r="D189" i="18" s="1"/>
  <c r="E190" i="18" s="1"/>
  <c r="P187" i="18"/>
  <c r="D183" i="18"/>
  <c r="E184" i="18" s="1"/>
  <c r="P183" i="18"/>
  <c r="D179" i="18"/>
  <c r="E180" i="18" s="1"/>
  <c r="P179" i="18"/>
  <c r="D171" i="18"/>
  <c r="D172" i="18" s="1"/>
  <c r="E173" i="18" s="1"/>
  <c r="P161" i="18"/>
  <c r="E161" i="18"/>
  <c r="E205" i="18"/>
  <c r="P205" i="18"/>
  <c r="E201" i="18"/>
  <c r="P201" i="18"/>
  <c r="P197" i="18"/>
  <c r="D197" i="18"/>
  <c r="D198" i="18" s="1"/>
  <c r="D199" i="18" s="1"/>
  <c r="E200" i="18" s="1"/>
  <c r="E186" i="18"/>
  <c r="P186" i="18"/>
  <c r="E182" i="18"/>
  <c r="P182" i="18"/>
  <c r="E178" i="18"/>
  <c r="P178" i="18"/>
  <c r="D170" i="18"/>
  <c r="E171" i="18" s="1"/>
  <c r="E196" i="18"/>
  <c r="P196" i="18"/>
  <c r="E195" i="18"/>
  <c r="P195" i="18"/>
  <c r="E194" i="18"/>
  <c r="P194" i="18"/>
  <c r="P193" i="18"/>
  <c r="P192" i="18"/>
  <c r="P191" i="18"/>
  <c r="P190" i="18"/>
  <c r="E189" i="18"/>
  <c r="P189" i="18"/>
  <c r="D176" i="18"/>
  <c r="E177" i="18" s="1"/>
  <c r="E172" i="18"/>
  <c r="E168" i="18"/>
  <c r="P165" i="18"/>
  <c r="E165" i="18"/>
  <c r="P157" i="18"/>
  <c r="E157" i="18"/>
  <c r="D193" i="18"/>
  <c r="D194" i="18" s="1"/>
  <c r="D195" i="18" s="1"/>
  <c r="D196" i="18" s="1"/>
  <c r="E197" i="18" s="1"/>
  <c r="D192" i="18"/>
  <c r="E193" i="18" s="1"/>
  <c r="D191" i="18"/>
  <c r="E192" i="18" s="1"/>
  <c r="D190" i="18"/>
  <c r="E191" i="18" s="1"/>
  <c r="D177" i="18"/>
  <c r="D178" i="18" s="1"/>
  <c r="E179" i="18" s="1"/>
  <c r="D173" i="18"/>
  <c r="D174" i="18" s="1"/>
  <c r="D175" i="18" s="1"/>
  <c r="E176" i="18" s="1"/>
  <c r="D169" i="18"/>
  <c r="E170" i="18" s="1"/>
  <c r="D163" i="18"/>
  <c r="E164" i="18" s="1"/>
  <c r="P163" i="18"/>
  <c r="D166" i="18"/>
  <c r="D167" i="18" s="1"/>
  <c r="D168" i="18" s="1"/>
  <c r="E169" i="18" s="1"/>
  <c r="D164" i="18"/>
  <c r="D165" i="18" s="1"/>
  <c r="E166" i="18" s="1"/>
  <c r="D162" i="18"/>
  <c r="E163" i="18" s="1"/>
  <c r="J8" i="10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J588" i="10" s="1"/>
  <c r="J589" i="10" s="1"/>
  <c r="J590" i="10" s="1"/>
  <c r="J591" i="10" s="1"/>
  <c r="J592" i="10" s="1"/>
  <c r="J593" i="10" s="1"/>
  <c r="J594" i="10" s="1"/>
  <c r="J595" i="10" s="1"/>
  <c r="J596" i="10" s="1"/>
  <c r="J597" i="10" s="1"/>
  <c r="J598" i="10" s="1"/>
  <c r="J599" i="10" s="1"/>
  <c r="J600" i="10" s="1"/>
  <c r="J601" i="10" s="1"/>
  <c r="J602" i="10" s="1"/>
  <c r="J603" i="10" s="1"/>
  <c r="J604" i="10" s="1"/>
  <c r="J605" i="10" s="1"/>
  <c r="J606" i="10" s="1"/>
  <c r="J607" i="10" s="1"/>
  <c r="J608" i="10" s="1"/>
  <c r="J609" i="10" s="1"/>
  <c r="J610" i="10" s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J628" i="10" s="1"/>
  <c r="J629" i="10" s="1"/>
  <c r="J630" i="10" s="1"/>
  <c r="J631" i="10" s="1"/>
  <c r="J632" i="10" s="1"/>
  <c r="J633" i="10" s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J653" i="10" s="1"/>
  <c r="J654" i="10" s="1"/>
  <c r="J655" i="10" s="1"/>
  <c r="J656" i="10" s="1"/>
  <c r="J657" i="10" s="1"/>
  <c r="J658" i="10" s="1"/>
  <c r="J659" i="10" s="1"/>
  <c r="J660" i="10" s="1"/>
  <c r="J661" i="10" s="1"/>
  <c r="J662" i="10" s="1"/>
  <c r="J663" i="10" s="1"/>
  <c r="J664" i="10" s="1"/>
  <c r="J665" i="10" s="1"/>
  <c r="J666" i="10" s="1"/>
  <c r="J667" i="10" s="1"/>
  <c r="J668" i="10" s="1"/>
  <c r="J669" i="10" s="1"/>
  <c r="J670" i="10" s="1"/>
  <c r="J671" i="10" s="1"/>
  <c r="J672" i="10" s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J701" i="10" s="1"/>
  <c r="J702" i="10" s="1"/>
  <c r="J703" i="10" s="1"/>
  <c r="J704" i="10" s="1"/>
  <c r="J705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J716" i="10" s="1"/>
  <c r="J717" i="10" s="1"/>
  <c r="J718" i="10" s="1"/>
  <c r="J719" i="10" s="1"/>
  <c r="J720" i="10" s="1"/>
  <c r="J721" i="10" s="1"/>
  <c r="J722" i="10" s="1"/>
  <c r="J723" i="10" s="1"/>
  <c r="J724" i="10" s="1"/>
  <c r="J725" i="10" s="1"/>
  <c r="J726" i="10" s="1"/>
  <c r="J727" i="10" s="1"/>
  <c r="J728" i="10" s="1"/>
  <c r="J729" i="10" s="1"/>
  <c r="J730" i="10" s="1"/>
  <c r="J731" i="10" s="1"/>
  <c r="J732" i="10" s="1"/>
  <c r="J733" i="10" s="1"/>
  <c r="J734" i="10" s="1"/>
  <c r="J735" i="10" s="1"/>
  <c r="J736" i="10" s="1"/>
  <c r="J737" i="10" s="1"/>
  <c r="J738" i="10" s="1"/>
  <c r="J739" i="10" s="1"/>
  <c r="J740" i="10" s="1"/>
  <c r="J741" i="10" s="1"/>
  <c r="J742" i="10" s="1"/>
  <c r="J743" i="10" s="1"/>
  <c r="J744" i="10" s="1"/>
  <c r="J745" i="10" s="1"/>
  <c r="J746" i="10" s="1"/>
  <c r="J747" i="10" s="1"/>
  <c r="J748" i="10" s="1"/>
  <c r="J749" i="10" s="1"/>
  <c r="J750" i="10" s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779" i="10" s="1"/>
  <c r="J780" i="10" s="1"/>
  <c r="J781" i="10" s="1"/>
  <c r="J782" i="10" s="1"/>
  <c r="J783" i="10" s="1"/>
  <c r="J784" i="10" s="1"/>
  <c r="J785" i="10" s="1"/>
  <c r="J786" i="10" s="1"/>
  <c r="J787" i="10" s="1"/>
  <c r="J788" i="10" s="1"/>
  <c r="J789" i="10" s="1"/>
  <c r="J790" i="10" s="1"/>
  <c r="J791" i="10" s="1"/>
  <c r="J792" i="10" s="1"/>
  <c r="J793" i="10" s="1"/>
  <c r="J794" i="10" s="1"/>
  <c r="J795" i="10" s="1"/>
  <c r="J796" i="10" s="1"/>
  <c r="J797" i="10" s="1"/>
  <c r="J798" i="10" s="1"/>
  <c r="J799" i="10" s="1"/>
  <c r="J800" i="10" s="1"/>
  <c r="J801" i="10" s="1"/>
  <c r="J802" i="10" s="1"/>
  <c r="J803" i="10" s="1"/>
  <c r="J804" i="10" s="1"/>
  <c r="J805" i="10" s="1"/>
  <c r="J806" i="10" s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J832" i="10" s="1"/>
  <c r="J833" i="10" s="1"/>
  <c r="J834" i="10" s="1"/>
  <c r="J835" i="10" s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846" i="10" s="1"/>
  <c r="J847" i="10" s="1"/>
  <c r="J848" i="10" s="1"/>
  <c r="J849" i="10" s="1"/>
  <c r="J850" i="10" s="1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63" i="10" s="1"/>
  <c r="J864" i="10" s="1"/>
  <c r="J865" i="10" s="1"/>
  <c r="J866" i="10" s="1"/>
  <c r="J867" i="10" s="1"/>
  <c r="J868" i="10" s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J893" i="10" s="1"/>
  <c r="J894" i="10" s="1"/>
  <c r="J895" i="10" s="1"/>
  <c r="J896" i="10" s="1"/>
  <c r="J897" i="10" s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s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  <c r="J950" i="10" s="1"/>
  <c r="J951" i="10" s="1"/>
  <c r="J952" i="10" s="1"/>
  <c r="J953" i="10" s="1"/>
  <c r="J954" i="10" s="1"/>
  <c r="J955" i="10" s="1"/>
  <c r="J956" i="10" s="1"/>
  <c r="J957" i="10" s="1"/>
  <c r="J958" i="10" s="1"/>
  <c r="J959" i="10" s="1"/>
  <c r="J960" i="10" s="1"/>
  <c r="J961" i="10" s="1"/>
  <c r="J962" i="10" s="1"/>
  <c r="J963" i="10" s="1"/>
  <c r="J964" i="10" s="1"/>
  <c r="J965" i="10" s="1"/>
  <c r="J966" i="10" s="1"/>
  <c r="J967" i="10" s="1"/>
  <c r="J968" i="10" s="1"/>
  <c r="J969" i="10" s="1"/>
  <c r="J970" i="10" s="1"/>
  <c r="J971" i="10" s="1"/>
  <c r="J972" i="10" s="1"/>
  <c r="J973" i="10" s="1"/>
  <c r="J974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  <c r="J996" i="10" s="1"/>
  <c r="J997" i="10" s="1"/>
  <c r="J998" i="10" s="1"/>
  <c r="J999" i="10" s="1"/>
  <c r="J1000" i="10" s="1"/>
  <c r="J1001" i="10" s="1"/>
  <c r="J1002" i="10" s="1"/>
  <c r="J1003" i="10" s="1"/>
  <c r="J1004" i="10" s="1"/>
  <c r="J1005" i="10" s="1"/>
  <c r="J1006" i="10" s="1"/>
  <c r="J1007" i="10" s="1"/>
  <c r="J1008" i="10" s="1"/>
  <c r="J1009" i="10" s="1"/>
  <c r="J1010" i="10" s="1"/>
  <c r="J1011" i="10" s="1"/>
  <c r="J1012" i="10" s="1"/>
  <c r="J1013" i="10" s="1"/>
  <c r="J1014" i="10" s="1"/>
  <c r="J1015" i="10" s="1"/>
  <c r="J1016" i="10" s="1"/>
  <c r="J1017" i="10" s="1"/>
  <c r="J1018" i="10" s="1"/>
  <c r="J1019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  <c r="J1060" i="10" s="1"/>
  <c r="J1061" i="10" s="1"/>
  <c r="J1062" i="10" s="1"/>
  <c r="J1063" i="10" s="1"/>
  <c r="J1064" i="10" s="1"/>
  <c r="J1065" i="10" s="1"/>
  <c r="J1066" i="10" s="1"/>
  <c r="J1067" i="10" s="1"/>
  <c r="J1068" i="10" s="1"/>
  <c r="J1069" i="10" s="1"/>
  <c r="J1070" i="10" s="1"/>
  <c r="J1071" i="10" s="1"/>
  <c r="J1072" i="10" s="1"/>
  <c r="J1073" i="10" s="1"/>
  <c r="J1074" i="10" s="1"/>
  <c r="J1075" i="10" s="1"/>
  <c r="J1076" i="10" s="1"/>
  <c r="J1077" i="10" s="1"/>
  <c r="J1078" i="10" s="1"/>
  <c r="J1079" i="10" s="1"/>
  <c r="J1080" i="10" s="1"/>
  <c r="J1081" i="10" s="1"/>
  <c r="J1082" i="10" s="1"/>
  <c r="J1083" i="10" s="1"/>
  <c r="J1084" i="10" s="1"/>
  <c r="J1085" i="10" s="1"/>
  <c r="J1086" i="10" s="1"/>
  <c r="J1087" i="10" s="1"/>
  <c r="J1088" i="10" s="1"/>
  <c r="J1089" i="10" s="1"/>
  <c r="J1090" i="10" s="1"/>
  <c r="J1091" i="10" s="1"/>
  <c r="J1092" i="10" s="1"/>
  <c r="J1093" i="10" s="1"/>
  <c r="J1094" i="10" s="1"/>
  <c r="J1095" i="10" s="1"/>
  <c r="J1096" i="10" s="1"/>
  <c r="J1097" i="10" s="1"/>
  <c r="J1098" i="10" s="1"/>
  <c r="J1099" i="10" s="1"/>
  <c r="J1100" i="10" s="1"/>
  <c r="J1101" i="10" s="1"/>
  <c r="J1102" i="10" s="1"/>
  <c r="J1103" i="10" s="1"/>
  <c r="J1104" i="10" s="1"/>
  <c r="J1105" i="10" s="1"/>
  <c r="J1106" i="10" s="1"/>
  <c r="J1107" i="10" s="1"/>
  <c r="J1108" i="10" s="1"/>
  <c r="J1109" i="10" s="1"/>
  <c r="J1110" i="10" s="1"/>
  <c r="J1111" i="10" s="1"/>
  <c r="J1112" i="10" s="1"/>
  <c r="J1113" i="10" s="1"/>
  <c r="J1114" i="10" s="1"/>
  <c r="J1115" i="10" s="1"/>
  <c r="J1116" i="10" s="1"/>
  <c r="J1117" i="10" s="1"/>
  <c r="J1118" i="10" s="1"/>
  <c r="J1119" i="10" s="1"/>
  <c r="J1120" i="10" s="1"/>
  <c r="J1121" i="10" s="1"/>
  <c r="J1122" i="10" s="1"/>
  <c r="J1123" i="10" s="1"/>
  <c r="J1124" i="10" s="1"/>
  <c r="J1125" i="10" s="1"/>
  <c r="J1126" i="10" s="1"/>
  <c r="J1127" i="10" s="1"/>
  <c r="J1128" i="10" s="1"/>
  <c r="J1129" i="10" s="1"/>
  <c r="J1130" i="10" s="1"/>
  <c r="J1131" i="10" s="1"/>
  <c r="J1132" i="10" s="1"/>
  <c r="J1133" i="10" s="1"/>
  <c r="J1134" i="10" s="1"/>
  <c r="J1135" i="10" s="1"/>
  <c r="J1136" i="10" s="1"/>
  <c r="J1137" i="10" s="1"/>
  <c r="J1138" i="10" s="1"/>
  <c r="J1139" i="10" s="1"/>
  <c r="J1140" i="10" s="1"/>
  <c r="J1141" i="10" s="1"/>
  <c r="J1142" i="10" s="1"/>
  <c r="J1143" i="10" s="1"/>
  <c r="J1144" i="10" s="1"/>
  <c r="J1145" i="10" s="1"/>
  <c r="J1146" i="10" s="1"/>
  <c r="J1147" i="10" s="1"/>
  <c r="J1148" i="10" s="1"/>
  <c r="J1149" i="10" s="1"/>
  <c r="J1150" i="10" s="1"/>
  <c r="J1151" i="10" s="1"/>
  <c r="J1152" i="10" s="1"/>
  <c r="J1153" i="10" s="1"/>
  <c r="J1154" i="10" s="1"/>
  <c r="J1155" i="10" s="1"/>
  <c r="J1156" i="10" s="1"/>
  <c r="J1157" i="10" s="1"/>
  <c r="J1158" i="10" s="1"/>
  <c r="J1159" i="10" s="1"/>
  <c r="J1160" i="10" s="1"/>
  <c r="J1161" i="10" s="1"/>
  <c r="J1162" i="10" s="1"/>
  <c r="J1163" i="10" s="1"/>
  <c r="J1164" i="10" s="1"/>
  <c r="J1165" i="10" s="1"/>
  <c r="J1166" i="10" s="1"/>
  <c r="J1167" i="10" s="1"/>
  <c r="J1168" i="10" s="1"/>
  <c r="J1169" i="10" s="1"/>
  <c r="J1170" i="10" s="1"/>
  <c r="J1171" i="10" s="1"/>
  <c r="J1172" i="10" s="1"/>
  <c r="J1173" i="10" s="1"/>
  <c r="J1174" i="10" s="1"/>
  <c r="J1175" i="10" s="1"/>
  <c r="J1176" i="10" s="1"/>
  <c r="J1177" i="10" s="1"/>
  <c r="J1178" i="10" s="1"/>
  <c r="J1179" i="10" s="1"/>
  <c r="J1180" i="10" s="1"/>
  <c r="J1181" i="10" s="1"/>
  <c r="J1182" i="10" s="1"/>
  <c r="J1183" i="10" s="1"/>
  <c r="J1184" i="10" s="1"/>
  <c r="J1185" i="10" s="1"/>
  <c r="J1186" i="10" s="1"/>
  <c r="J1187" i="10" s="1"/>
  <c r="J1188" i="10" s="1"/>
  <c r="J1189" i="10" s="1"/>
  <c r="J1190" i="10" s="1"/>
  <c r="J1191" i="10" s="1"/>
  <c r="J1192" i="10" s="1"/>
  <c r="J1193" i="10" s="1"/>
  <c r="J1194" i="10" s="1"/>
  <c r="J1195" i="10" s="1"/>
  <c r="J1196" i="10" s="1"/>
  <c r="J1197" i="10" s="1"/>
  <c r="J1198" i="10" s="1"/>
  <c r="J1199" i="10" s="1"/>
  <c r="J1200" i="10" s="1"/>
  <c r="J1201" i="10" s="1"/>
  <c r="J1202" i="10" s="1"/>
  <c r="J1203" i="10" s="1"/>
  <c r="J1204" i="10" s="1"/>
  <c r="J1205" i="10" s="1"/>
  <c r="J1206" i="10" s="1"/>
  <c r="J1207" i="10" s="1"/>
  <c r="J1208" i="10" s="1"/>
  <c r="J1209" i="10" s="1"/>
  <c r="J1210" i="10" s="1"/>
  <c r="J1211" i="10" s="1"/>
  <c r="J1212" i="10" s="1"/>
  <c r="J1213" i="10" s="1"/>
  <c r="J1214" i="10" s="1"/>
  <c r="J1215" i="10" s="1"/>
  <c r="J1216" i="10" s="1"/>
  <c r="J1217" i="10" s="1"/>
  <c r="J1218" i="10" s="1"/>
  <c r="J1219" i="10" s="1"/>
  <c r="J1220" i="10" s="1"/>
  <c r="J1221" i="10" s="1"/>
  <c r="J1222" i="10" s="1"/>
  <c r="J1223" i="10" s="1"/>
  <c r="J1224" i="10" s="1"/>
  <c r="J1225" i="10" s="1"/>
  <c r="J1226" i="10" s="1"/>
  <c r="J1227" i="10" s="1"/>
  <c r="J1228" i="10" s="1"/>
  <c r="J1229" i="10" s="1"/>
  <c r="J1230" i="10" s="1"/>
  <c r="J1231" i="10" s="1"/>
  <c r="J1232" i="10" s="1"/>
  <c r="J1233" i="10" s="1"/>
  <c r="J1234" i="10" s="1"/>
  <c r="J1235" i="10" s="1"/>
  <c r="J1236" i="10" s="1"/>
  <c r="J1237" i="10" s="1"/>
  <c r="J1238" i="10" s="1"/>
  <c r="J1239" i="10" s="1"/>
  <c r="J1240" i="10" s="1"/>
  <c r="J1241" i="10" s="1"/>
  <c r="J1242" i="10" s="1"/>
  <c r="J1243" i="10" s="1"/>
  <c r="J1244" i="10" s="1"/>
  <c r="J1245" i="10" s="1"/>
  <c r="J1246" i="10" s="1"/>
  <c r="J1247" i="10" s="1"/>
  <c r="J1248" i="10" s="1"/>
  <c r="J1249" i="10" s="1"/>
  <c r="J1250" i="10" s="1"/>
  <c r="J1251" i="10" s="1"/>
  <c r="J1252" i="10" s="1"/>
  <c r="J1253" i="10" s="1"/>
  <c r="J1254" i="10" s="1"/>
  <c r="J1255" i="10" s="1"/>
  <c r="J1256" i="10" s="1"/>
  <c r="J1257" i="10" s="1"/>
  <c r="J1258" i="10" s="1"/>
  <c r="J1259" i="10" s="1"/>
  <c r="J1260" i="10" s="1"/>
  <c r="J1261" i="10" s="1"/>
  <c r="J1262" i="10" s="1"/>
  <c r="J1263" i="10" s="1"/>
  <c r="J1264" i="10" s="1"/>
  <c r="J1265" i="10" s="1"/>
  <c r="J1266" i="10" s="1"/>
  <c r="J1267" i="10" s="1"/>
  <c r="J1268" i="10" s="1"/>
  <c r="J1269" i="10" s="1"/>
  <c r="J1270" i="10" s="1"/>
  <c r="J1271" i="10" s="1"/>
  <c r="J1272" i="10" s="1"/>
  <c r="J1273" i="10" s="1"/>
  <c r="J1274" i="10" s="1"/>
  <c r="J1275" i="10" s="1"/>
  <c r="J1276" i="10" s="1"/>
  <c r="J1277" i="10" s="1"/>
  <c r="J1278" i="10" s="1"/>
  <c r="J1279" i="10" s="1"/>
  <c r="J1280" i="10" s="1"/>
  <c r="J1281" i="10" s="1"/>
  <c r="J1282" i="10" s="1"/>
  <c r="J1283" i="10" s="1"/>
  <c r="J1284" i="10" s="1"/>
  <c r="J1285" i="10" s="1"/>
  <c r="J1286" i="10" s="1"/>
  <c r="J1287" i="10" s="1"/>
  <c r="J1288" i="10" s="1"/>
  <c r="J1289" i="10" s="1"/>
  <c r="J1290" i="10" s="1"/>
  <c r="J1291" i="10" s="1"/>
  <c r="J1292" i="10" s="1"/>
  <c r="J1293" i="10" s="1"/>
  <c r="J1294" i="10" s="1"/>
  <c r="J1295" i="10" s="1"/>
  <c r="J1296" i="10" s="1"/>
  <c r="J1297" i="10" s="1"/>
  <c r="J1298" i="10" s="1"/>
  <c r="J1299" i="10" s="1"/>
  <c r="J1300" i="10" s="1"/>
  <c r="J1301" i="10" s="1"/>
  <c r="J1302" i="10" s="1"/>
  <c r="J1303" i="10" s="1"/>
  <c r="J1304" i="10" s="1"/>
  <c r="J1305" i="10" s="1"/>
  <c r="J1306" i="10" s="1"/>
  <c r="J1307" i="10" s="1"/>
  <c r="J1308" i="10" s="1"/>
  <c r="J1309" i="10" s="1"/>
  <c r="J1310" i="10" s="1"/>
  <c r="J1311" i="10" s="1"/>
  <c r="J1312" i="10" s="1"/>
  <c r="J1313" i="10" s="1"/>
  <c r="J1314" i="10" s="1"/>
  <c r="J1315" i="10" s="1"/>
  <c r="J1316" i="10" s="1"/>
  <c r="J1317" i="10" s="1"/>
  <c r="J1318" i="10" s="1"/>
  <c r="J1319" i="10" s="1"/>
  <c r="J1320" i="10" s="1"/>
  <c r="J1321" i="10" s="1"/>
  <c r="J1322" i="10" s="1"/>
  <c r="J1323" i="10" s="1"/>
  <c r="J1324" i="10" s="1"/>
  <c r="J1325" i="10" s="1"/>
  <c r="J1326" i="10" s="1"/>
  <c r="J1327" i="10" s="1"/>
  <c r="J1328" i="10" s="1"/>
  <c r="J1329" i="10" s="1"/>
  <c r="J1330" i="10" s="1"/>
  <c r="J1331" i="10" s="1"/>
  <c r="J1332" i="10" s="1"/>
  <c r="J1333" i="10" s="1"/>
  <c r="J1334" i="10" s="1"/>
  <c r="J1335" i="10" s="1"/>
  <c r="J1336" i="10" s="1"/>
  <c r="J1337" i="10" s="1"/>
  <c r="J1338" i="10" s="1"/>
  <c r="J1339" i="10" s="1"/>
  <c r="J1340" i="10" s="1"/>
  <c r="J1341" i="10" s="1"/>
  <c r="J1342" i="10" s="1"/>
  <c r="J1343" i="10" s="1"/>
  <c r="J1344" i="10" s="1"/>
  <c r="J1345" i="10" s="1"/>
  <c r="J1346" i="10" s="1"/>
  <c r="J1347" i="10" s="1"/>
  <c r="J1348" i="10" s="1"/>
  <c r="J1349" i="10" s="1"/>
  <c r="J1350" i="10" s="1"/>
  <c r="J1351" i="10" s="1"/>
  <c r="J1352" i="10" s="1"/>
  <c r="J1353" i="10" s="1"/>
  <c r="J1354" i="10" s="1"/>
  <c r="J1355" i="10" s="1"/>
  <c r="J1356" i="10" s="1"/>
  <c r="J1357" i="10" s="1"/>
  <c r="J1358" i="10" s="1"/>
  <c r="J1359" i="10" s="1"/>
  <c r="J1360" i="10" s="1"/>
  <c r="J1361" i="10" s="1"/>
  <c r="J1362" i="10" s="1"/>
  <c r="J1363" i="10" s="1"/>
  <c r="J1364" i="10" s="1"/>
  <c r="J1365" i="10" s="1"/>
  <c r="J1366" i="10" s="1"/>
  <c r="J1367" i="10" s="1"/>
  <c r="J1368" i="10" s="1"/>
  <c r="J1369" i="10" s="1"/>
  <c r="J1370" i="10" s="1"/>
  <c r="J1371" i="10" s="1"/>
  <c r="J1372" i="10" s="1"/>
  <c r="J1373" i="10" s="1"/>
  <c r="J1374" i="10" s="1"/>
  <c r="J1375" i="10" s="1"/>
  <c r="J1376" i="10" s="1"/>
  <c r="J1377" i="10" s="1"/>
  <c r="J1378" i="10" s="1"/>
  <c r="J1379" i="10" s="1"/>
  <c r="J1380" i="10" s="1"/>
  <c r="J1381" i="10" s="1"/>
  <c r="J1382" i="10" s="1"/>
  <c r="J1383" i="10" s="1"/>
  <c r="J1384" i="10" s="1"/>
  <c r="J1385" i="10" s="1"/>
  <c r="J1386" i="10" s="1"/>
  <c r="J1387" i="10" s="1"/>
  <c r="J1388" i="10" s="1"/>
  <c r="J1389" i="10" s="1"/>
  <c r="J1390" i="10" s="1"/>
  <c r="J1391" i="10" s="1"/>
  <c r="J1392" i="10" s="1"/>
  <c r="J1393" i="10" s="1"/>
  <c r="J1394" i="10" s="1"/>
  <c r="J1395" i="10" s="1"/>
  <c r="J1396" i="10" s="1"/>
  <c r="J1397" i="10" s="1"/>
  <c r="J1398" i="10" s="1"/>
  <c r="J1399" i="10" s="1"/>
  <c r="J1400" i="10" s="1"/>
  <c r="J1401" i="10" s="1"/>
  <c r="J1402" i="10" s="1"/>
  <c r="J1403" i="10" s="1"/>
  <c r="J1404" i="10" s="1"/>
  <c r="J1405" i="10" s="1"/>
  <c r="J1406" i="10" s="1"/>
  <c r="J1407" i="10" s="1"/>
  <c r="J1408" i="10" s="1"/>
  <c r="J1409" i="10" s="1"/>
  <c r="J1410" i="10" s="1"/>
  <c r="J1411" i="10" s="1"/>
  <c r="J1412" i="10" s="1"/>
  <c r="J1413" i="10" s="1"/>
  <c r="J1414" i="10" s="1"/>
  <c r="J1415" i="10" s="1"/>
  <c r="J1416" i="10" s="1"/>
  <c r="J1417" i="10" s="1"/>
  <c r="J1418" i="10" s="1"/>
  <c r="J1419" i="10" s="1"/>
  <c r="J1420" i="10" s="1"/>
  <c r="J1421" i="10" s="1"/>
  <c r="J1422" i="10" s="1"/>
  <c r="J1423" i="10" s="1"/>
  <c r="J1424" i="10" s="1"/>
  <c r="J1425" i="10" s="1"/>
  <c r="J1426" i="10" s="1"/>
  <c r="J1427" i="10" s="1"/>
  <c r="J1428" i="10" s="1"/>
  <c r="J1429" i="10" s="1"/>
  <c r="J1430" i="10" s="1"/>
  <c r="J1431" i="10" s="1"/>
  <c r="J1432" i="10" s="1"/>
  <c r="J1433" i="10" s="1"/>
  <c r="J1434" i="10" s="1"/>
  <c r="J1435" i="10" s="1"/>
  <c r="J1436" i="10" s="1"/>
  <c r="J1437" i="10" s="1"/>
  <c r="J1438" i="10" s="1"/>
  <c r="J1439" i="10" s="1"/>
  <c r="J1440" i="10" s="1"/>
  <c r="J1441" i="10" s="1"/>
  <c r="J1442" i="10" s="1"/>
  <c r="J1443" i="10" s="1"/>
  <c r="J1444" i="10" s="1"/>
  <c r="J1445" i="10" s="1"/>
  <c r="J1446" i="10" s="1"/>
  <c r="J1447" i="10" s="1"/>
  <c r="J1448" i="10" s="1"/>
  <c r="J1449" i="10" s="1"/>
  <c r="J1450" i="10" s="1"/>
  <c r="J1451" i="10" s="1"/>
  <c r="J1452" i="10" s="1"/>
  <c r="J1453" i="10" s="1"/>
  <c r="J1454" i="10" s="1"/>
  <c r="J1455" i="10" s="1"/>
  <c r="J1456" i="10" s="1"/>
  <c r="J1457" i="10" s="1"/>
  <c r="J1458" i="10" s="1"/>
  <c r="J1459" i="10" s="1"/>
  <c r="J1460" i="10" s="1"/>
  <c r="J1461" i="10" s="1"/>
  <c r="J1462" i="10" s="1"/>
  <c r="J5" i="10"/>
  <c r="J6" i="10" s="1"/>
  <c r="J7" i="10" s="1"/>
  <c r="K5" i="10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K309" i="10" s="1"/>
  <c r="K310" i="10" s="1"/>
  <c r="K311" i="10" s="1"/>
  <c r="K312" i="10" s="1"/>
  <c r="K313" i="10" s="1"/>
  <c r="K314" i="10" s="1"/>
  <c r="K315" i="10" s="1"/>
  <c r="K316" i="10" s="1"/>
  <c r="K317" i="10" s="1"/>
  <c r="K318" i="10" s="1"/>
  <c r="K319" i="10" s="1"/>
  <c r="K320" i="10" s="1"/>
  <c r="K321" i="10" s="1"/>
  <c r="K322" i="10" s="1"/>
  <c r="K323" i="10" s="1"/>
  <c r="K324" i="10" s="1"/>
  <c r="K325" i="10" s="1"/>
  <c r="K326" i="10" s="1"/>
  <c r="K327" i="10" s="1"/>
  <c r="K328" i="10" s="1"/>
  <c r="K329" i="10" s="1"/>
  <c r="K330" i="10" s="1"/>
  <c r="K331" i="10" s="1"/>
  <c r="K332" i="10" s="1"/>
  <c r="K333" i="10" s="1"/>
  <c r="K334" i="10" s="1"/>
  <c r="K335" i="10" s="1"/>
  <c r="K336" i="10" s="1"/>
  <c r="K337" i="10" s="1"/>
  <c r="K338" i="10" s="1"/>
  <c r="K339" i="10" s="1"/>
  <c r="K340" i="10" s="1"/>
  <c r="K341" i="10" s="1"/>
  <c r="K342" i="10" s="1"/>
  <c r="K343" i="10" s="1"/>
  <c r="K344" i="10" s="1"/>
  <c r="K345" i="10" s="1"/>
  <c r="K346" i="10" s="1"/>
  <c r="K347" i="10" s="1"/>
  <c r="K348" i="10" s="1"/>
  <c r="K349" i="10" s="1"/>
  <c r="K350" i="10" s="1"/>
  <c r="K351" i="10" s="1"/>
  <c r="K352" i="10" s="1"/>
  <c r="K353" i="10" s="1"/>
  <c r="K354" i="10" s="1"/>
  <c r="K355" i="10" s="1"/>
  <c r="K356" i="10" s="1"/>
  <c r="K357" i="10" s="1"/>
  <c r="K358" i="10" s="1"/>
  <c r="K359" i="10" s="1"/>
  <c r="K360" i="10" s="1"/>
  <c r="K361" i="10" s="1"/>
  <c r="K362" i="10" s="1"/>
  <c r="K363" i="10" s="1"/>
  <c r="K364" i="10" s="1"/>
  <c r="K365" i="10" s="1"/>
  <c r="K366" i="10" s="1"/>
  <c r="K367" i="10" s="1"/>
  <c r="K368" i="10" s="1"/>
  <c r="K369" i="10" s="1"/>
  <c r="K370" i="10" s="1"/>
  <c r="K371" i="10" s="1"/>
  <c r="K372" i="10" s="1"/>
  <c r="K373" i="10" s="1"/>
  <c r="K374" i="10" s="1"/>
  <c r="K375" i="10" s="1"/>
  <c r="K376" i="10" s="1"/>
  <c r="K377" i="10" s="1"/>
  <c r="K378" i="10" s="1"/>
  <c r="K379" i="10" s="1"/>
  <c r="K380" i="10" s="1"/>
  <c r="K381" i="10" s="1"/>
  <c r="K382" i="10" s="1"/>
  <c r="K383" i="10" s="1"/>
  <c r="K384" i="10" s="1"/>
  <c r="K385" i="10" s="1"/>
  <c r="K386" i="10" s="1"/>
  <c r="K387" i="10" s="1"/>
  <c r="K388" i="10" s="1"/>
  <c r="K389" i="10" s="1"/>
  <c r="K390" i="10" s="1"/>
  <c r="K391" i="10" s="1"/>
  <c r="K392" i="10" s="1"/>
  <c r="K393" i="10" s="1"/>
  <c r="K394" i="10" s="1"/>
  <c r="K395" i="10" s="1"/>
  <c r="K396" i="10" s="1"/>
  <c r="K397" i="10" s="1"/>
  <c r="K398" i="10" s="1"/>
  <c r="K399" i="10" s="1"/>
  <c r="K400" i="10" s="1"/>
  <c r="K401" i="10" s="1"/>
  <c r="K402" i="10" s="1"/>
  <c r="K403" i="10" s="1"/>
  <c r="K404" i="10" s="1"/>
  <c r="K405" i="10" s="1"/>
  <c r="K406" i="10" s="1"/>
  <c r="K407" i="10" s="1"/>
  <c r="K408" i="10" s="1"/>
  <c r="K409" i="10" s="1"/>
  <c r="K410" i="10" s="1"/>
  <c r="K411" i="10" s="1"/>
  <c r="K412" i="10" s="1"/>
  <c r="K413" i="10" s="1"/>
  <c r="K414" i="10" s="1"/>
  <c r="K415" i="10" s="1"/>
  <c r="K416" i="10" s="1"/>
  <c r="K417" i="10" s="1"/>
  <c r="K418" i="10" s="1"/>
  <c r="K419" i="10" s="1"/>
  <c r="K420" i="10" s="1"/>
  <c r="K421" i="10" s="1"/>
  <c r="K422" i="10" s="1"/>
  <c r="K423" i="10" s="1"/>
  <c r="K424" i="10" s="1"/>
  <c r="K425" i="10" s="1"/>
  <c r="K426" i="10" s="1"/>
  <c r="K427" i="10" s="1"/>
  <c r="K428" i="10" s="1"/>
  <c r="K429" i="10" s="1"/>
  <c r="K430" i="10" s="1"/>
  <c r="K431" i="10" s="1"/>
  <c r="K432" i="10" s="1"/>
  <c r="K433" i="10" s="1"/>
  <c r="K434" i="10" s="1"/>
  <c r="K435" i="10" s="1"/>
  <c r="K436" i="10" s="1"/>
  <c r="K437" i="10" s="1"/>
  <c r="K438" i="10" s="1"/>
  <c r="K439" i="10" s="1"/>
  <c r="K440" i="10" s="1"/>
  <c r="K441" i="10" s="1"/>
  <c r="K442" i="10" s="1"/>
  <c r="K443" i="10" s="1"/>
  <c r="K444" i="10" s="1"/>
  <c r="K445" i="10" s="1"/>
  <c r="K446" i="10" s="1"/>
  <c r="K447" i="10" s="1"/>
  <c r="K448" i="10" s="1"/>
  <c r="K449" i="10" s="1"/>
  <c r="K450" i="10" s="1"/>
  <c r="K451" i="10" s="1"/>
  <c r="K452" i="10" s="1"/>
  <c r="K453" i="10" s="1"/>
  <c r="K454" i="10" s="1"/>
  <c r="K455" i="10" s="1"/>
  <c r="K456" i="10" s="1"/>
  <c r="K457" i="10" s="1"/>
  <c r="K458" i="10" s="1"/>
  <c r="K459" i="10" s="1"/>
  <c r="K460" i="10" s="1"/>
  <c r="K461" i="10" s="1"/>
  <c r="K462" i="10" s="1"/>
  <c r="K463" i="10" s="1"/>
  <c r="K464" i="10" s="1"/>
  <c r="K465" i="10" s="1"/>
  <c r="K466" i="10" s="1"/>
  <c r="K467" i="10" s="1"/>
  <c r="K468" i="10" s="1"/>
  <c r="K469" i="10" s="1"/>
  <c r="K470" i="10" s="1"/>
  <c r="K471" i="10" s="1"/>
  <c r="K472" i="10" s="1"/>
  <c r="K473" i="10" s="1"/>
  <c r="K474" i="10" s="1"/>
  <c r="K475" i="10" s="1"/>
  <c r="K476" i="10" s="1"/>
  <c r="K477" i="10" s="1"/>
  <c r="K478" i="10" s="1"/>
  <c r="K479" i="10" s="1"/>
  <c r="K480" i="10" s="1"/>
  <c r="K481" i="10" s="1"/>
  <c r="K482" i="10" s="1"/>
  <c r="K483" i="10" s="1"/>
  <c r="K484" i="10" s="1"/>
  <c r="K485" i="10" s="1"/>
  <c r="K486" i="10" s="1"/>
  <c r="K487" i="10" s="1"/>
  <c r="K488" i="10" s="1"/>
  <c r="K489" i="10" s="1"/>
  <c r="K490" i="10" s="1"/>
  <c r="K491" i="10" s="1"/>
  <c r="K492" i="10" s="1"/>
  <c r="K493" i="10" s="1"/>
  <c r="K494" i="10" s="1"/>
  <c r="K495" i="10" s="1"/>
  <c r="K496" i="10" s="1"/>
  <c r="K497" i="10" s="1"/>
  <c r="K498" i="10" s="1"/>
  <c r="K499" i="10" s="1"/>
  <c r="K500" i="10" s="1"/>
  <c r="K501" i="10" s="1"/>
  <c r="K502" i="10" s="1"/>
  <c r="K503" i="10" s="1"/>
  <c r="K504" i="10" s="1"/>
  <c r="K505" i="10" s="1"/>
  <c r="K506" i="10" s="1"/>
  <c r="K507" i="10" s="1"/>
  <c r="K508" i="10" s="1"/>
  <c r="K509" i="10" s="1"/>
  <c r="K510" i="10" s="1"/>
  <c r="K511" i="10" s="1"/>
  <c r="K512" i="10" s="1"/>
  <c r="K513" i="10" s="1"/>
  <c r="K514" i="10" s="1"/>
  <c r="K515" i="10" s="1"/>
  <c r="K516" i="10" s="1"/>
  <c r="K517" i="10" s="1"/>
  <c r="K518" i="10" s="1"/>
  <c r="K519" i="10" s="1"/>
  <c r="K520" i="10" s="1"/>
  <c r="K521" i="10" s="1"/>
  <c r="K522" i="10" s="1"/>
  <c r="K523" i="10" s="1"/>
  <c r="K524" i="10" s="1"/>
  <c r="K525" i="10" s="1"/>
  <c r="K526" i="10" s="1"/>
  <c r="K527" i="10" s="1"/>
  <c r="K528" i="10" s="1"/>
  <c r="K529" i="10" s="1"/>
  <c r="K530" i="10" s="1"/>
  <c r="K531" i="10" s="1"/>
  <c r="K532" i="10" s="1"/>
  <c r="K533" i="10" s="1"/>
  <c r="K534" i="10" s="1"/>
  <c r="K535" i="10" s="1"/>
  <c r="K536" i="10" s="1"/>
  <c r="K537" i="10" s="1"/>
  <c r="K538" i="10" s="1"/>
  <c r="K539" i="10" s="1"/>
  <c r="K540" i="10" s="1"/>
  <c r="K541" i="10" s="1"/>
  <c r="K542" i="10" s="1"/>
  <c r="K543" i="10" s="1"/>
  <c r="K544" i="10" s="1"/>
  <c r="K545" i="10" s="1"/>
  <c r="K546" i="10" s="1"/>
  <c r="K547" i="10" s="1"/>
  <c r="K548" i="10" s="1"/>
  <c r="K549" i="10" s="1"/>
  <c r="K550" i="10" s="1"/>
  <c r="K551" i="10" s="1"/>
  <c r="K552" i="10" s="1"/>
  <c r="K553" i="10" s="1"/>
  <c r="K554" i="10" s="1"/>
  <c r="K555" i="10" s="1"/>
  <c r="K556" i="10" s="1"/>
  <c r="K557" i="10" s="1"/>
  <c r="K558" i="10" s="1"/>
  <c r="K559" i="10" s="1"/>
  <c r="K560" i="10" s="1"/>
  <c r="K561" i="10" s="1"/>
  <c r="K562" i="10" s="1"/>
  <c r="K563" i="10" s="1"/>
  <c r="K564" i="10" s="1"/>
  <c r="K565" i="10" s="1"/>
  <c r="K566" i="10" s="1"/>
  <c r="K567" i="10" s="1"/>
  <c r="K568" i="10" s="1"/>
  <c r="K569" i="10" s="1"/>
  <c r="K570" i="10" s="1"/>
  <c r="K571" i="10" s="1"/>
  <c r="K572" i="10" s="1"/>
  <c r="K573" i="10" s="1"/>
  <c r="K574" i="10" s="1"/>
  <c r="K575" i="10" s="1"/>
  <c r="K576" i="10" s="1"/>
  <c r="K577" i="10" s="1"/>
  <c r="K578" i="10" s="1"/>
  <c r="K579" i="10" s="1"/>
  <c r="K580" i="10" s="1"/>
  <c r="K581" i="10" s="1"/>
  <c r="K582" i="10" s="1"/>
  <c r="K583" i="10" s="1"/>
  <c r="K584" i="10" s="1"/>
  <c r="K585" i="10" s="1"/>
  <c r="K586" i="10" s="1"/>
  <c r="K587" i="10" s="1"/>
  <c r="K588" i="10" s="1"/>
  <c r="K589" i="10" s="1"/>
  <c r="K590" i="10" s="1"/>
  <c r="G11" i="18"/>
  <c r="E367" i="47" s="1"/>
  <c r="O11" i="18"/>
  <c r="P11" i="18"/>
  <c r="C156" i="18"/>
  <c r="B11" i="18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302" i="47"/>
  <c r="A303" i="47"/>
  <c r="A304" i="47"/>
  <c r="A305" i="47"/>
  <c r="A306" i="47"/>
  <c r="A307" i="47"/>
  <c r="A308" i="47"/>
  <c r="A309" i="47"/>
  <c r="A310" i="47"/>
  <c r="A311" i="47"/>
  <c r="A312" i="47"/>
  <c r="A313" i="47"/>
  <c r="A314" i="47"/>
  <c r="A315" i="47"/>
  <c r="A316" i="47"/>
  <c r="A317" i="47"/>
  <c r="A318" i="47"/>
  <c r="A319" i="47"/>
  <c r="A320" i="47"/>
  <c r="A321" i="47"/>
  <c r="A322" i="47"/>
  <c r="A323" i="47"/>
  <c r="A324" i="47"/>
  <c r="A325" i="47"/>
  <c r="A326" i="47"/>
  <c r="A327" i="47"/>
  <c r="A328" i="47"/>
  <c r="A329" i="47"/>
  <c r="A330" i="47"/>
  <c r="A331" i="47"/>
  <c r="A332" i="47"/>
  <c r="A333" i="47"/>
  <c r="A334" i="47"/>
  <c r="A335" i="47"/>
  <c r="A336" i="47"/>
  <c r="A337" i="47"/>
  <c r="A338" i="47"/>
  <c r="A339" i="47"/>
  <c r="A340" i="47"/>
  <c r="A341" i="47"/>
  <c r="A342" i="47"/>
  <c r="A343" i="47"/>
  <c r="A344" i="47"/>
  <c r="A345" i="47"/>
  <c r="A346" i="47"/>
  <c r="A347" i="47"/>
  <c r="A348" i="47"/>
  <c r="A349" i="47"/>
  <c r="A350" i="47"/>
  <c r="A351" i="47"/>
  <c r="A352" i="47"/>
  <c r="A353" i="47"/>
  <c r="A354" i="47"/>
  <c r="A355" i="47"/>
  <c r="A356" i="47"/>
  <c r="A357" i="47"/>
  <c r="A358" i="47"/>
  <c r="A359" i="47"/>
  <c r="A360" i="47"/>
  <c r="A361" i="47"/>
  <c r="A362" i="47"/>
  <c r="A363" i="47"/>
  <c r="A364" i="47"/>
  <c r="A365" i="47"/>
  <c r="A366" i="47"/>
  <c r="A367" i="47"/>
  <c r="A368" i="47"/>
  <c r="A369" i="47"/>
  <c r="A2" i="47"/>
  <c r="G153" i="18" l="1"/>
  <c r="E509" i="47" s="1"/>
  <c r="G181" i="18"/>
  <c r="E515" i="47"/>
  <c r="G202" i="18"/>
  <c r="E558" i="47" s="1"/>
  <c r="G48" i="18"/>
  <c r="G125" i="18"/>
  <c r="E481" i="47" s="1"/>
  <c r="E438" i="47"/>
  <c r="G174" i="18"/>
  <c r="I214" i="18"/>
  <c r="G20" i="18"/>
  <c r="G209" i="18"/>
  <c r="G69" i="18"/>
  <c r="E425" i="47" s="1"/>
  <c r="G62" i="18"/>
  <c r="G63" i="18" s="1"/>
  <c r="I209" i="18"/>
  <c r="I219" i="18"/>
  <c r="E418" i="47"/>
  <c r="E474" i="47"/>
  <c r="G13" i="18"/>
  <c r="E369" i="47" s="1"/>
  <c r="I228" i="18"/>
  <c r="I233" i="18"/>
  <c r="I226" i="18"/>
  <c r="G196" i="18"/>
  <c r="E552" i="47" s="1"/>
  <c r="E551" i="47"/>
  <c r="I208" i="18"/>
  <c r="G147" i="18"/>
  <c r="E503" i="47" s="1"/>
  <c r="E502" i="47"/>
  <c r="G210" i="18"/>
  <c r="E565" i="47"/>
  <c r="G230" i="18"/>
  <c r="G77" i="18"/>
  <c r="E433" i="47" s="1"/>
  <c r="G42" i="18"/>
  <c r="E398" i="47" s="1"/>
  <c r="E397" i="47"/>
  <c r="G70" i="18"/>
  <c r="E426" i="47" s="1"/>
  <c r="G91" i="18"/>
  <c r="E447" i="47" s="1"/>
  <c r="E446" i="47"/>
  <c r="G217" i="18"/>
  <c r="E572" i="47"/>
  <c r="G64" i="18"/>
  <c r="E420" i="47" s="1"/>
  <c r="E419" i="47"/>
  <c r="G203" i="18"/>
  <c r="E559" i="47" s="1"/>
  <c r="G168" i="18"/>
  <c r="E524" i="47" s="1"/>
  <c r="E523" i="47"/>
  <c r="O12" i="18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O84" i="18" s="1"/>
  <c r="O85" i="18" s="1"/>
  <c r="O86" i="18" s="1"/>
  <c r="O87" i="18" s="1"/>
  <c r="O88" i="18" s="1"/>
  <c r="O89" i="18" s="1"/>
  <c r="O90" i="18" s="1"/>
  <c r="O91" i="18" s="1"/>
  <c r="O92" i="18" s="1"/>
  <c r="O93" i="18" s="1"/>
  <c r="O94" i="18" s="1"/>
  <c r="O95" i="18" s="1"/>
  <c r="O96" i="18" s="1"/>
  <c r="O97" i="18" s="1"/>
  <c r="O98" i="18" s="1"/>
  <c r="O99" i="18" s="1"/>
  <c r="O100" i="18" s="1"/>
  <c r="O101" i="18" s="1"/>
  <c r="O102" i="18" s="1"/>
  <c r="O103" i="18" s="1"/>
  <c r="O104" i="18" s="1"/>
  <c r="O105" i="18" s="1"/>
  <c r="O106" i="18" s="1"/>
  <c r="O107" i="18" s="1"/>
  <c r="O108" i="18" s="1"/>
  <c r="O109" i="18" s="1"/>
  <c r="O110" i="18" s="1"/>
  <c r="O111" i="18" s="1"/>
  <c r="O112" i="18" s="1"/>
  <c r="O113" i="18" s="1"/>
  <c r="O114" i="18" s="1"/>
  <c r="O115" i="18" s="1"/>
  <c r="O116" i="18" s="1"/>
  <c r="O117" i="18" s="1"/>
  <c r="O118" i="18" s="1"/>
  <c r="O119" i="18" s="1"/>
  <c r="O120" i="18" s="1"/>
  <c r="O121" i="18" s="1"/>
  <c r="O122" i="18" s="1"/>
  <c r="O123" i="18" s="1"/>
  <c r="O124" i="18" s="1"/>
  <c r="O125" i="18" s="1"/>
  <c r="O126" i="18" s="1"/>
  <c r="O127" i="18" s="1"/>
  <c r="O128" i="18" s="1"/>
  <c r="O129" i="18" s="1"/>
  <c r="O130" i="18" s="1"/>
  <c r="O131" i="18" s="1"/>
  <c r="O132" i="18" s="1"/>
  <c r="O133" i="18" s="1"/>
  <c r="O134" i="18" s="1"/>
  <c r="O135" i="18" s="1"/>
  <c r="O136" i="18" s="1"/>
  <c r="O137" i="18" s="1"/>
  <c r="O138" i="18" s="1"/>
  <c r="O139" i="18" s="1"/>
  <c r="O140" i="18" s="1"/>
  <c r="O141" i="18" s="1"/>
  <c r="O142" i="18" s="1"/>
  <c r="O143" i="18" s="1"/>
  <c r="O144" i="18" s="1"/>
  <c r="O145" i="18" s="1"/>
  <c r="O146" i="18" s="1"/>
  <c r="O147" i="18" s="1"/>
  <c r="O148" i="18" s="1"/>
  <c r="O149" i="18" s="1"/>
  <c r="O150" i="18" s="1"/>
  <c r="O151" i="18" s="1"/>
  <c r="O152" i="18" s="1"/>
  <c r="O153" i="18" s="1"/>
  <c r="O154" i="18" s="1"/>
  <c r="O155" i="18" s="1"/>
  <c r="O156" i="18" s="1"/>
  <c r="O157" i="18" s="1"/>
  <c r="O158" i="18" s="1"/>
  <c r="O159" i="18" s="1"/>
  <c r="G98" i="18"/>
  <c r="E454" i="47" s="1"/>
  <c r="G112" i="18"/>
  <c r="E468" i="47" s="1"/>
  <c r="E467" i="47"/>
  <c r="G140" i="18"/>
  <c r="E496" i="47" s="1"/>
  <c r="E495" i="47"/>
  <c r="G126" i="18"/>
  <c r="E482" i="47" s="1"/>
  <c r="G28" i="18"/>
  <c r="E384" i="47" s="1"/>
  <c r="E383" i="47"/>
  <c r="G56" i="18"/>
  <c r="E412" i="47" s="1"/>
  <c r="E411" i="47"/>
  <c r="G132" i="18"/>
  <c r="E487" i="47"/>
  <c r="G224" i="18"/>
  <c r="E579" i="47"/>
  <c r="G84" i="18"/>
  <c r="E440" i="47" s="1"/>
  <c r="E439" i="47"/>
  <c r="I212" i="18"/>
  <c r="I221" i="18"/>
  <c r="I216" i="18"/>
  <c r="I229" i="18"/>
  <c r="I223" i="18"/>
  <c r="G161" i="18"/>
  <c r="E517" i="47" s="1"/>
  <c r="E516" i="47"/>
  <c r="G49" i="18"/>
  <c r="E405" i="47" s="1"/>
  <c r="E404" i="47"/>
  <c r="G104" i="18"/>
  <c r="E459" i="47"/>
  <c r="H214" i="18"/>
  <c r="C570" i="47" s="1"/>
  <c r="I213" i="18"/>
  <c r="I232" i="18"/>
  <c r="H227" i="18"/>
  <c r="C583" i="47" s="1"/>
  <c r="I225" i="18"/>
  <c r="I234" i="18"/>
  <c r="H218" i="18"/>
  <c r="C574" i="47" s="1"/>
  <c r="I218" i="18"/>
  <c r="H220" i="18"/>
  <c r="C576" i="47" s="1"/>
  <c r="K591" i="10"/>
  <c r="L590" i="10"/>
  <c r="G235" i="18"/>
  <c r="E590" i="47"/>
  <c r="F591" i="10"/>
  <c r="G590" i="10"/>
  <c r="G590" i="47" s="1"/>
  <c r="H166" i="18"/>
  <c r="C522" i="47" s="1"/>
  <c r="I166" i="18"/>
  <c r="H179" i="18"/>
  <c r="C535" i="47" s="1"/>
  <c r="I179" i="18"/>
  <c r="H200" i="18"/>
  <c r="C556" i="47" s="1"/>
  <c r="I200" i="18"/>
  <c r="H187" i="18"/>
  <c r="C543" i="47" s="1"/>
  <c r="I187" i="18"/>
  <c r="H197" i="18"/>
  <c r="C553" i="47" s="1"/>
  <c r="I197" i="18"/>
  <c r="H206" i="18"/>
  <c r="C562" i="47" s="1"/>
  <c r="I206" i="18"/>
  <c r="H176" i="18"/>
  <c r="C532" i="47" s="1"/>
  <c r="I176" i="18"/>
  <c r="H193" i="18"/>
  <c r="C549" i="47" s="1"/>
  <c r="I193" i="18"/>
  <c r="H204" i="18"/>
  <c r="C560" i="47" s="1"/>
  <c r="I204" i="18"/>
  <c r="H180" i="18"/>
  <c r="C536" i="47" s="1"/>
  <c r="I180" i="18"/>
  <c r="H163" i="18"/>
  <c r="C519" i="47" s="1"/>
  <c r="I163" i="18"/>
  <c r="H189" i="18"/>
  <c r="C545" i="47" s="1"/>
  <c r="I189" i="18"/>
  <c r="H170" i="18"/>
  <c r="C526" i="47" s="1"/>
  <c r="I170" i="18"/>
  <c r="H203" i="18"/>
  <c r="C559" i="47" s="1"/>
  <c r="H184" i="18"/>
  <c r="C540" i="47" s="1"/>
  <c r="I184" i="18"/>
  <c r="H185" i="18"/>
  <c r="C541" i="47" s="1"/>
  <c r="I185" i="18"/>
  <c r="H182" i="18"/>
  <c r="C538" i="47" s="1"/>
  <c r="H186" i="18"/>
  <c r="C542" i="47" s="1"/>
  <c r="I186" i="18"/>
  <c r="H198" i="18"/>
  <c r="C554" i="47" s="1"/>
  <c r="I198" i="18"/>
  <c r="H207" i="18"/>
  <c r="C563" i="47" s="1"/>
  <c r="I207" i="18"/>
  <c r="H188" i="18"/>
  <c r="C544" i="47" s="1"/>
  <c r="I188" i="18"/>
  <c r="H174" i="18"/>
  <c r="C530" i="47" s="1"/>
  <c r="I174" i="18"/>
  <c r="H181" i="18"/>
  <c r="C537" i="47" s="1"/>
  <c r="I181" i="18"/>
  <c r="H165" i="18"/>
  <c r="C521" i="47" s="1"/>
  <c r="I165" i="18"/>
  <c r="H169" i="18"/>
  <c r="C525" i="47" s="1"/>
  <c r="I169" i="18"/>
  <c r="H173" i="18"/>
  <c r="C529" i="47" s="1"/>
  <c r="I173" i="18"/>
  <c r="H177" i="18"/>
  <c r="C533" i="47" s="1"/>
  <c r="I177" i="18"/>
  <c r="H190" i="18"/>
  <c r="C546" i="47" s="1"/>
  <c r="I190" i="18"/>
  <c r="H192" i="18"/>
  <c r="C548" i="47" s="1"/>
  <c r="I192" i="18"/>
  <c r="H194" i="18"/>
  <c r="C550" i="47" s="1"/>
  <c r="I194" i="18"/>
  <c r="H196" i="18"/>
  <c r="C552" i="47" s="1"/>
  <c r="H205" i="18"/>
  <c r="C561" i="47" s="1"/>
  <c r="I205" i="18"/>
  <c r="I211" i="18"/>
  <c r="H211" i="18"/>
  <c r="C567" i="47" s="1"/>
  <c r="H183" i="18"/>
  <c r="C539" i="47" s="1"/>
  <c r="I183" i="18"/>
  <c r="H159" i="18"/>
  <c r="C515" i="47" s="1"/>
  <c r="I159" i="18"/>
  <c r="H168" i="18"/>
  <c r="C524" i="47" s="1"/>
  <c r="H172" i="18"/>
  <c r="C528" i="47" s="1"/>
  <c r="I172" i="18"/>
  <c r="I158" i="18"/>
  <c r="H160" i="18"/>
  <c r="C516" i="47" s="1"/>
  <c r="I160" i="18"/>
  <c r="H164" i="18"/>
  <c r="C520" i="47" s="1"/>
  <c r="I164" i="18"/>
  <c r="H191" i="18"/>
  <c r="C547" i="47" s="1"/>
  <c r="I191" i="18"/>
  <c r="H195" i="18"/>
  <c r="C551" i="47" s="1"/>
  <c r="I195" i="18"/>
  <c r="H171" i="18"/>
  <c r="C527" i="47" s="1"/>
  <c r="I171" i="18"/>
  <c r="H175" i="18"/>
  <c r="C531" i="47" s="1"/>
  <c r="H157" i="18"/>
  <c r="C513" i="47" s="1"/>
  <c r="I157" i="18"/>
  <c r="H178" i="18"/>
  <c r="C534" i="47" s="1"/>
  <c r="I178" i="18"/>
  <c r="H201" i="18"/>
  <c r="C557" i="47" s="1"/>
  <c r="I201" i="18"/>
  <c r="H161" i="18"/>
  <c r="C517" i="47" s="1"/>
  <c r="H202" i="18"/>
  <c r="C558" i="47" s="1"/>
  <c r="I202" i="18"/>
  <c r="H199" i="18"/>
  <c r="C555" i="47" s="1"/>
  <c r="I199" i="18"/>
  <c r="H167" i="18"/>
  <c r="C523" i="47" s="1"/>
  <c r="I167" i="18"/>
  <c r="C367" i="47"/>
  <c r="K11" i="18"/>
  <c r="E530" i="47" l="1"/>
  <c r="G175" i="18"/>
  <c r="G154" i="18"/>
  <c r="E235" i="18"/>
  <c r="D235" i="18"/>
  <c r="E376" i="47"/>
  <c r="G21" i="18"/>
  <c r="E377" i="47" s="1"/>
  <c r="G182" i="18"/>
  <c r="E537" i="47"/>
  <c r="G14" i="18"/>
  <c r="E370" i="47" s="1"/>
  <c r="I203" i="18"/>
  <c r="I161" i="18"/>
  <c r="I168" i="18"/>
  <c r="I196" i="18"/>
  <c r="C533" i="18"/>
  <c r="E580" i="47"/>
  <c r="I224" i="18"/>
  <c r="C362" i="18"/>
  <c r="C365" i="18"/>
  <c r="C369" i="18"/>
  <c r="C372" i="18"/>
  <c r="C376" i="18"/>
  <c r="C386" i="18"/>
  <c r="C390" i="18"/>
  <c r="C393" i="18"/>
  <c r="C396" i="18"/>
  <c r="C400" i="18"/>
  <c r="C403" i="18"/>
  <c r="C407" i="18"/>
  <c r="C411" i="18"/>
  <c r="C414" i="18"/>
  <c r="C417" i="18"/>
  <c r="C421" i="18"/>
  <c r="C424" i="18"/>
  <c r="C431" i="18"/>
  <c r="C438" i="18"/>
  <c r="C442" i="18"/>
  <c r="C445" i="18"/>
  <c r="C449" i="18"/>
  <c r="C453" i="18"/>
  <c r="C457" i="18"/>
  <c r="C465" i="18"/>
  <c r="C473" i="18"/>
  <c r="C477" i="18"/>
  <c r="C481" i="18"/>
  <c r="C485" i="18"/>
  <c r="C492" i="18"/>
  <c r="C494" i="18"/>
  <c r="C506" i="18"/>
  <c r="C509" i="18"/>
  <c r="C512" i="18"/>
  <c r="C515" i="18"/>
  <c r="C521" i="18"/>
  <c r="C527" i="18"/>
  <c r="C360" i="18"/>
  <c r="C367" i="18"/>
  <c r="C374" i="18"/>
  <c r="C381" i="18"/>
  <c r="C402" i="18"/>
  <c r="C451" i="18"/>
  <c r="C459" i="18"/>
  <c r="C463" i="18"/>
  <c r="C471" i="18"/>
  <c r="C479" i="18"/>
  <c r="C487" i="18"/>
  <c r="C493" i="18"/>
  <c r="C499" i="18"/>
  <c r="C508" i="18"/>
  <c r="C519" i="18"/>
  <c r="C523" i="18"/>
  <c r="C375" i="18"/>
  <c r="C382" i="18"/>
  <c r="C389" i="18"/>
  <c r="C395" i="18"/>
  <c r="C437" i="18"/>
  <c r="C456" i="18"/>
  <c r="C464" i="18"/>
  <c r="C472" i="18"/>
  <c r="C480" i="18"/>
  <c r="C491" i="18"/>
  <c r="C500" i="18"/>
  <c r="C528" i="18"/>
  <c r="C530" i="18"/>
  <c r="C366" i="18"/>
  <c r="C373" i="18"/>
  <c r="C380" i="18"/>
  <c r="C383" i="18"/>
  <c r="C387" i="18"/>
  <c r="C394" i="18"/>
  <c r="C397" i="18"/>
  <c r="C401" i="18"/>
  <c r="C404" i="18"/>
  <c r="C408" i="18"/>
  <c r="C418" i="18"/>
  <c r="C422" i="18"/>
  <c r="C425" i="18"/>
  <c r="C428" i="18"/>
  <c r="C432" i="18"/>
  <c r="C435" i="18"/>
  <c r="C439" i="18"/>
  <c r="C443" i="18"/>
  <c r="C446" i="18"/>
  <c r="C450" i="18"/>
  <c r="C458" i="18"/>
  <c r="C466" i="18"/>
  <c r="C470" i="18"/>
  <c r="C474" i="18"/>
  <c r="C478" i="18"/>
  <c r="C486" i="18"/>
  <c r="C495" i="18"/>
  <c r="C498" i="18"/>
  <c r="C501" i="18"/>
  <c r="C507" i="18"/>
  <c r="C513" i="18"/>
  <c r="C516" i="18"/>
  <c r="C522" i="18"/>
  <c r="C529" i="18"/>
  <c r="C388" i="18"/>
  <c r="C409" i="18"/>
  <c r="C415" i="18"/>
  <c r="C429" i="18"/>
  <c r="C436" i="18"/>
  <c r="C467" i="18"/>
  <c r="C505" i="18"/>
  <c r="C361" i="18"/>
  <c r="C368" i="18"/>
  <c r="C379" i="18"/>
  <c r="C410" i="18"/>
  <c r="C416" i="18"/>
  <c r="C423" i="18"/>
  <c r="C430" i="18"/>
  <c r="C444" i="18"/>
  <c r="C452" i="18"/>
  <c r="C460" i="18"/>
  <c r="C484" i="18"/>
  <c r="C488" i="18"/>
  <c r="C502" i="18"/>
  <c r="C514" i="18"/>
  <c r="C520" i="18"/>
  <c r="C526" i="18"/>
  <c r="G105" i="18"/>
  <c r="E460" i="47"/>
  <c r="E488" i="47"/>
  <c r="G133" i="18"/>
  <c r="E566" i="47"/>
  <c r="I210" i="18"/>
  <c r="G231" i="18"/>
  <c r="E586" i="47"/>
  <c r="I230" i="18"/>
  <c r="E573" i="47"/>
  <c r="I217" i="18"/>
  <c r="C241" i="18"/>
  <c r="C245" i="18"/>
  <c r="C249" i="18"/>
  <c r="C250" i="18"/>
  <c r="C254" i="18"/>
  <c r="C257" i="18"/>
  <c r="C259" i="18"/>
  <c r="C261" i="18"/>
  <c r="C265" i="18"/>
  <c r="C269" i="18"/>
  <c r="C273" i="18"/>
  <c r="C277" i="18"/>
  <c r="C281" i="18"/>
  <c r="C285" i="18"/>
  <c r="C289" i="18"/>
  <c r="C293" i="18"/>
  <c r="C297" i="18"/>
  <c r="C301" i="18"/>
  <c r="C305" i="18"/>
  <c r="C309" i="18"/>
  <c r="C313" i="18"/>
  <c r="C317" i="18"/>
  <c r="C321" i="18"/>
  <c r="C325" i="18"/>
  <c r="C329" i="18"/>
  <c r="C332" i="18"/>
  <c r="C339" i="18"/>
  <c r="C341" i="18"/>
  <c r="C343" i="18"/>
  <c r="C345" i="18"/>
  <c r="C356" i="18"/>
  <c r="C239" i="18"/>
  <c r="C247" i="18"/>
  <c r="C267" i="18"/>
  <c r="C279" i="18"/>
  <c r="C287" i="18"/>
  <c r="C295" i="18"/>
  <c r="C303" i="18"/>
  <c r="C311" i="18"/>
  <c r="C319" i="18"/>
  <c r="C327" i="18"/>
  <c r="C342" i="18"/>
  <c r="C346" i="18"/>
  <c r="C355" i="18"/>
  <c r="C238" i="18"/>
  <c r="C242" i="18"/>
  <c r="C251" i="18"/>
  <c r="C260" i="18"/>
  <c r="C268" i="18"/>
  <c r="C276" i="18"/>
  <c r="C288" i="18"/>
  <c r="C296" i="18"/>
  <c r="C304" i="18"/>
  <c r="C312" i="18"/>
  <c r="C320" i="18"/>
  <c r="C328" i="18"/>
  <c r="C336" i="18"/>
  <c r="C338" i="18"/>
  <c r="C347" i="18"/>
  <c r="C351" i="18"/>
  <c r="C358" i="18"/>
  <c r="C236" i="18"/>
  <c r="C240" i="18"/>
  <c r="C244" i="18"/>
  <c r="C248" i="18"/>
  <c r="C253" i="18"/>
  <c r="C255" i="18"/>
  <c r="C262" i="18"/>
  <c r="C266" i="18"/>
  <c r="C270" i="18"/>
  <c r="C274" i="18"/>
  <c r="C278" i="18"/>
  <c r="C282" i="18"/>
  <c r="C286" i="18"/>
  <c r="C290" i="18"/>
  <c r="C294" i="18"/>
  <c r="C298" i="18"/>
  <c r="C302" i="18"/>
  <c r="C306" i="18"/>
  <c r="C310" i="18"/>
  <c r="C314" i="18"/>
  <c r="C318" i="18"/>
  <c r="C322" i="18"/>
  <c r="C326" i="18"/>
  <c r="C330" i="18"/>
  <c r="C333" i="18"/>
  <c r="C335" i="18"/>
  <c r="C337" i="18"/>
  <c r="C348" i="18"/>
  <c r="C350" i="18"/>
  <c r="C352" i="18"/>
  <c r="C354" i="18"/>
  <c r="C357" i="18"/>
  <c r="C359" i="18"/>
  <c r="C243" i="18"/>
  <c r="C252" i="18"/>
  <c r="C258" i="18"/>
  <c r="C263" i="18"/>
  <c r="C271" i="18"/>
  <c r="C275" i="18"/>
  <c r="C283" i="18"/>
  <c r="C291" i="18"/>
  <c r="C299" i="18"/>
  <c r="C307" i="18"/>
  <c r="C315" i="18"/>
  <c r="C323" i="18"/>
  <c r="C331" i="18"/>
  <c r="C340" i="18"/>
  <c r="C344" i="18"/>
  <c r="C235" i="18"/>
  <c r="C246" i="18"/>
  <c r="C256" i="18"/>
  <c r="C264" i="18"/>
  <c r="C272" i="18"/>
  <c r="C280" i="18"/>
  <c r="C284" i="18"/>
  <c r="C292" i="18"/>
  <c r="C300" i="18"/>
  <c r="C308" i="18"/>
  <c r="C316" i="18"/>
  <c r="C324" i="18"/>
  <c r="C334" i="18"/>
  <c r="C349" i="18"/>
  <c r="C353" i="18"/>
  <c r="K592" i="10"/>
  <c r="L591" i="10"/>
  <c r="F592" i="10"/>
  <c r="G591" i="10"/>
  <c r="G591" i="47" s="1"/>
  <c r="G236" i="18"/>
  <c r="E591" i="47"/>
  <c r="O160" i="18"/>
  <c r="P155" i="18"/>
  <c r="P151" i="18"/>
  <c r="P147" i="18"/>
  <c r="P143" i="18"/>
  <c r="P139" i="18"/>
  <c r="P135" i="18"/>
  <c r="P131" i="18"/>
  <c r="P127" i="18"/>
  <c r="P123" i="18"/>
  <c r="P119" i="18"/>
  <c r="P115" i="18"/>
  <c r="P111" i="18"/>
  <c r="P107" i="18"/>
  <c r="P103" i="18"/>
  <c r="P99" i="18"/>
  <c r="P95" i="18"/>
  <c r="P91" i="18"/>
  <c r="P87" i="18"/>
  <c r="P83" i="18"/>
  <c r="P79" i="18"/>
  <c r="P75" i="18"/>
  <c r="P71" i="18"/>
  <c r="P67" i="18"/>
  <c r="P63" i="18"/>
  <c r="P59" i="18"/>
  <c r="P55" i="18"/>
  <c r="P51" i="18"/>
  <c r="P47" i="18"/>
  <c r="P43" i="18"/>
  <c r="P39" i="18"/>
  <c r="P35" i="18"/>
  <c r="P31" i="18"/>
  <c r="P27" i="18"/>
  <c r="P23" i="18"/>
  <c r="P19" i="18"/>
  <c r="P15" i="18"/>
  <c r="P153" i="18"/>
  <c r="P149" i="18"/>
  <c r="P145" i="18"/>
  <c r="P141" i="18"/>
  <c r="P137" i="18"/>
  <c r="P133" i="18"/>
  <c r="P129" i="18"/>
  <c r="P125" i="18"/>
  <c r="P121" i="18"/>
  <c r="P117" i="18"/>
  <c r="P113" i="18"/>
  <c r="P109" i="18"/>
  <c r="P105" i="18"/>
  <c r="P101" i="18"/>
  <c r="P97" i="18"/>
  <c r="P93" i="18"/>
  <c r="P89" i="18"/>
  <c r="P85" i="18"/>
  <c r="P81" i="18"/>
  <c r="P77" i="18"/>
  <c r="P73" i="18"/>
  <c r="P69" i="18"/>
  <c r="P65" i="18"/>
  <c r="P61" i="18"/>
  <c r="P57" i="18"/>
  <c r="P53" i="18"/>
  <c r="P49" i="18"/>
  <c r="P45" i="18"/>
  <c r="P41" i="18"/>
  <c r="P37" i="18"/>
  <c r="P33" i="18"/>
  <c r="P29" i="18"/>
  <c r="P25" i="18"/>
  <c r="P21" i="18"/>
  <c r="P17" i="18"/>
  <c r="P13" i="18"/>
  <c r="P156" i="18"/>
  <c r="P152" i="18"/>
  <c r="P148" i="18"/>
  <c r="P144" i="18"/>
  <c r="P140" i="18"/>
  <c r="P136" i="18"/>
  <c r="P132" i="18"/>
  <c r="P128" i="18"/>
  <c r="P124" i="18"/>
  <c r="P120" i="18"/>
  <c r="P116" i="18"/>
  <c r="P112" i="18"/>
  <c r="P108" i="18"/>
  <c r="P104" i="18"/>
  <c r="P100" i="18"/>
  <c r="P96" i="18"/>
  <c r="P92" i="18"/>
  <c r="P88" i="18"/>
  <c r="P84" i="18"/>
  <c r="P80" i="18"/>
  <c r="P76" i="18"/>
  <c r="P72" i="18"/>
  <c r="P68" i="18"/>
  <c r="P64" i="18"/>
  <c r="P60" i="18"/>
  <c r="P56" i="18"/>
  <c r="P52" i="18"/>
  <c r="P48" i="18"/>
  <c r="P44" i="18"/>
  <c r="P40" i="18"/>
  <c r="P36" i="18"/>
  <c r="P32" i="18"/>
  <c r="P28" i="18"/>
  <c r="P24" i="18"/>
  <c r="P20" i="18"/>
  <c r="P16" i="18"/>
  <c r="P12" i="18"/>
  <c r="P154" i="18"/>
  <c r="P150" i="18"/>
  <c r="P146" i="18"/>
  <c r="P142" i="18"/>
  <c r="P138" i="18"/>
  <c r="P134" i="18"/>
  <c r="P130" i="18"/>
  <c r="P126" i="18"/>
  <c r="P122" i="18"/>
  <c r="P118" i="18"/>
  <c r="P114" i="18"/>
  <c r="P110" i="18"/>
  <c r="P106" i="18"/>
  <c r="P102" i="18"/>
  <c r="P98" i="18"/>
  <c r="P94" i="18"/>
  <c r="P90" i="18"/>
  <c r="P86" i="18"/>
  <c r="P82" i="18"/>
  <c r="P78" i="18"/>
  <c r="P74" i="18"/>
  <c r="P70" i="18"/>
  <c r="P66" i="18"/>
  <c r="P62" i="18"/>
  <c r="P58" i="18"/>
  <c r="P54" i="18"/>
  <c r="P50" i="18"/>
  <c r="P46" i="18"/>
  <c r="P42" i="18"/>
  <c r="P38" i="18"/>
  <c r="P34" i="18"/>
  <c r="P30" i="18"/>
  <c r="P26" i="18"/>
  <c r="P22" i="18"/>
  <c r="P18" i="18"/>
  <c r="P14" i="18"/>
  <c r="E538" i="47" l="1"/>
  <c r="I182" i="18"/>
  <c r="G155" i="18"/>
  <c r="E511" i="47" s="1"/>
  <c r="E510" i="47"/>
  <c r="E531" i="47"/>
  <c r="I175" i="18"/>
  <c r="E236" i="18"/>
  <c r="H236" i="18" s="1"/>
  <c r="D236" i="18"/>
  <c r="D237" i="18" s="1"/>
  <c r="H235" i="18"/>
  <c r="G106" i="18"/>
  <c r="E462" i="47" s="1"/>
  <c r="E461" i="47"/>
  <c r="E587" i="47"/>
  <c r="I231" i="18"/>
  <c r="G134" i="18"/>
  <c r="E490" i="47" s="1"/>
  <c r="E489" i="47"/>
  <c r="I235" i="18"/>
  <c r="K593" i="10"/>
  <c r="L592" i="10"/>
  <c r="I592" i="47" s="1"/>
  <c r="G237" i="18"/>
  <c r="E237" i="18" s="1"/>
  <c r="H237" i="18" s="1"/>
  <c r="E592" i="47"/>
  <c r="F593" i="10"/>
  <c r="G592" i="10"/>
  <c r="G592" i="47" s="1"/>
  <c r="O161" i="18"/>
  <c r="E156" i="18"/>
  <c r="H150" i="18"/>
  <c r="H145" i="18"/>
  <c r="I236" i="18" l="1"/>
  <c r="K594" i="10"/>
  <c r="L593" i="10"/>
  <c r="I593" i="47" s="1"/>
  <c r="F594" i="10"/>
  <c r="G593" i="10"/>
  <c r="G593" i="47" s="1"/>
  <c r="G238" i="18"/>
  <c r="E238" i="18" s="1"/>
  <c r="H238" i="18" s="1"/>
  <c r="E593" i="47"/>
  <c r="I237" i="18"/>
  <c r="O162" i="18"/>
  <c r="H140" i="18"/>
  <c r="H144" i="18"/>
  <c r="H156" i="18"/>
  <c r="C512" i="47" s="1"/>
  <c r="H148" i="18"/>
  <c r="H152" i="18"/>
  <c r="H147" i="18"/>
  <c r="H151" i="18"/>
  <c r="H154" i="18"/>
  <c r="H141" i="18"/>
  <c r="D238" i="18" l="1"/>
  <c r="K595" i="10"/>
  <c r="L594" i="10"/>
  <c r="I594" i="47" s="1"/>
  <c r="G239" i="18"/>
  <c r="E594" i="47"/>
  <c r="I238" i="18"/>
  <c r="F595" i="10"/>
  <c r="G594" i="10"/>
  <c r="G594" i="47" s="1"/>
  <c r="O163" i="18"/>
  <c r="H142" i="18"/>
  <c r="D239" i="18" l="1"/>
  <c r="E239" i="18"/>
  <c r="H239" i="18" s="1"/>
  <c r="K596" i="10"/>
  <c r="L595" i="10"/>
  <c r="I595" i="47" s="1"/>
  <c r="F596" i="10"/>
  <c r="G595" i="10"/>
  <c r="G595" i="47" s="1"/>
  <c r="G240" i="18"/>
  <c r="E595" i="47"/>
  <c r="O164" i="18"/>
  <c r="H146" i="18"/>
  <c r="D156" i="18"/>
  <c r="D157" i="18" s="1"/>
  <c r="D158" i="18" s="1"/>
  <c r="D159" i="18" s="1"/>
  <c r="D160" i="18" s="1"/>
  <c r="D161" i="18" s="1"/>
  <c r="E162" i="18" s="1"/>
  <c r="I239" i="18" l="1"/>
  <c r="D240" i="18"/>
  <c r="E240" i="18"/>
  <c r="H240" i="18" s="1"/>
  <c r="I162" i="18"/>
  <c r="H162" i="18"/>
  <c r="C518" i="47" s="1"/>
  <c r="K597" i="10"/>
  <c r="L596" i="10"/>
  <c r="I596" i="47" s="1"/>
  <c r="G241" i="18"/>
  <c r="E596" i="47"/>
  <c r="F597" i="10"/>
  <c r="G596" i="10"/>
  <c r="G596" i="47" s="1"/>
  <c r="O165" i="18"/>
  <c r="H143" i="18"/>
  <c r="H149" i="18"/>
  <c r="I240" i="18" l="1"/>
  <c r="E241" i="18"/>
  <c r="H241" i="18" s="1"/>
  <c r="D241" i="18"/>
  <c r="K598" i="10"/>
  <c r="L597" i="10"/>
  <c r="I597" i="47" s="1"/>
  <c r="F598" i="10"/>
  <c r="G597" i="10"/>
  <c r="G597" i="47" s="1"/>
  <c r="G242" i="18"/>
  <c r="E242" i="18" s="1"/>
  <c r="H242" i="18" s="1"/>
  <c r="E597" i="47"/>
  <c r="I241" i="18"/>
  <c r="O166" i="18"/>
  <c r="H153" i="18"/>
  <c r="D242" i="18" l="1"/>
  <c r="K599" i="10"/>
  <c r="L598" i="10"/>
  <c r="I598" i="47" s="1"/>
  <c r="G243" i="18"/>
  <c r="E243" i="18" s="1"/>
  <c r="H243" i="18" s="1"/>
  <c r="E598" i="47"/>
  <c r="I242" i="18"/>
  <c r="F599" i="10"/>
  <c r="G598" i="10"/>
  <c r="G598" i="47" s="1"/>
  <c r="O167" i="18"/>
  <c r="H155" i="18"/>
  <c r="D243" i="18" l="1"/>
  <c r="K600" i="10"/>
  <c r="L599" i="10"/>
  <c r="I599" i="47" s="1"/>
  <c r="F600" i="10"/>
  <c r="G599" i="10"/>
  <c r="G599" i="47" s="1"/>
  <c r="G244" i="18"/>
  <c r="E244" i="18" s="1"/>
  <c r="H244" i="18" s="1"/>
  <c r="E599" i="47"/>
  <c r="I243" i="18"/>
  <c r="O168" i="18"/>
  <c r="G7" i="30"/>
  <c r="G12" i="30" s="1"/>
  <c r="D1102" i="47" l="1"/>
  <c r="D1112" i="47"/>
  <c r="D1116" i="47"/>
  <c r="D1120" i="47"/>
  <c r="D1124" i="47"/>
  <c r="D1128" i="47"/>
  <c r="D1132" i="47"/>
  <c r="D1136" i="47"/>
  <c r="D1140" i="47"/>
  <c r="D1144" i="47"/>
  <c r="D1148" i="47"/>
  <c r="D1152" i="47"/>
  <c r="D1156" i="47"/>
  <c r="D1160" i="47"/>
  <c r="D1164" i="47"/>
  <c r="D1168" i="47"/>
  <c r="D1172" i="47"/>
  <c r="D1176" i="47"/>
  <c r="D1180" i="47"/>
  <c r="D1184" i="47"/>
  <c r="D1100" i="47"/>
  <c r="D1103" i="47"/>
  <c r="D1106" i="47"/>
  <c r="D1109" i="47"/>
  <c r="D1113" i="47"/>
  <c r="D1117" i="47"/>
  <c r="D1121" i="47"/>
  <c r="D1125" i="47"/>
  <c r="D1129" i="47"/>
  <c r="D1133" i="47"/>
  <c r="D1137" i="47"/>
  <c r="D1141" i="47"/>
  <c r="D1145" i="47"/>
  <c r="D1149" i="47"/>
  <c r="D1153" i="47"/>
  <c r="D1157" i="47"/>
  <c r="D1161" i="47"/>
  <c r="D1165" i="47"/>
  <c r="D1169" i="47"/>
  <c r="D1173" i="47"/>
  <c r="D1177" i="47"/>
  <c r="D1181" i="47"/>
  <c r="D1185" i="47"/>
  <c r="D1188" i="47"/>
  <c r="D1192" i="47"/>
  <c r="D1196" i="47"/>
  <c r="D1200" i="47"/>
  <c r="D1204" i="47"/>
  <c r="D1208" i="47"/>
  <c r="D1212" i="47"/>
  <c r="D1216" i="47"/>
  <c r="D1220" i="47"/>
  <c r="D1224" i="47"/>
  <c r="D1228" i="47"/>
  <c r="D1232" i="47"/>
  <c r="D1236" i="47"/>
  <c r="D1240" i="47"/>
  <c r="D1244" i="47"/>
  <c r="D1248" i="47"/>
  <c r="D1252" i="47"/>
  <c r="D1256" i="47"/>
  <c r="D1260" i="47"/>
  <c r="D1264" i="47"/>
  <c r="D1268" i="47"/>
  <c r="D1272" i="47"/>
  <c r="D1276" i="47"/>
  <c r="D1280" i="47"/>
  <c r="D1284" i="47"/>
  <c r="D1288" i="47"/>
  <c r="D1292" i="47"/>
  <c r="D1296" i="47"/>
  <c r="D1300" i="47"/>
  <c r="D1304" i="47"/>
  <c r="D1308" i="47"/>
  <c r="D1312" i="47"/>
  <c r="D1316" i="47"/>
  <c r="D1320" i="47"/>
  <c r="D1324" i="47"/>
  <c r="D1328" i="47"/>
  <c r="D1334" i="47"/>
  <c r="D1338" i="47"/>
  <c r="D1342" i="47"/>
  <c r="D1346" i="47"/>
  <c r="D1350" i="47"/>
  <c r="D1354" i="47"/>
  <c r="D1358" i="47"/>
  <c r="D1362" i="47"/>
  <c r="D1366" i="47"/>
  <c r="D1370" i="47"/>
  <c r="D1374" i="47"/>
  <c r="D1378" i="47"/>
  <c r="D1382" i="47"/>
  <c r="D1386" i="47"/>
  <c r="D1390" i="47"/>
  <c r="D1394" i="47"/>
  <c r="D1398" i="47"/>
  <c r="D1099" i="47"/>
  <c r="D1104" i="47"/>
  <c r="D1107" i="47"/>
  <c r="D1110" i="47"/>
  <c r="D1114" i="47"/>
  <c r="D1118" i="47"/>
  <c r="D1122" i="47"/>
  <c r="D1126" i="47"/>
  <c r="D1130" i="47"/>
  <c r="D1134" i="47"/>
  <c r="D1138" i="47"/>
  <c r="D1142" i="47"/>
  <c r="D1146" i="47"/>
  <c r="D1150" i="47"/>
  <c r="D1154" i="47"/>
  <c r="D1158" i="47"/>
  <c r="D1162" i="47"/>
  <c r="D1166" i="47"/>
  <c r="D1170" i="47"/>
  <c r="D1174" i="47"/>
  <c r="D1178" i="47"/>
  <c r="D1182" i="47"/>
  <c r="D1186" i="47"/>
  <c r="D1189" i="47"/>
  <c r="D1193" i="47"/>
  <c r="D1197" i="47"/>
  <c r="D1201" i="47"/>
  <c r="D1205" i="47"/>
  <c r="D1209" i="47"/>
  <c r="D1213" i="47"/>
  <c r="D1217" i="47"/>
  <c r="D1221" i="47"/>
  <c r="D1225" i="47"/>
  <c r="D1229" i="47"/>
  <c r="D1233" i="47"/>
  <c r="D1237" i="47"/>
  <c r="D1241" i="47"/>
  <c r="D1245" i="47"/>
  <c r="D1249" i="47"/>
  <c r="D1253" i="47"/>
  <c r="D1257" i="47"/>
  <c r="D1261" i="47"/>
  <c r="D1265" i="47"/>
  <c r="D1269" i="47"/>
  <c r="D1273" i="47"/>
  <c r="D1277" i="47"/>
  <c r="D1281" i="47"/>
  <c r="D1285" i="47"/>
  <c r="D1289" i="47"/>
  <c r="D1293" i="47"/>
  <c r="D1297" i="47"/>
  <c r="D1301" i="47"/>
  <c r="D1305" i="47"/>
  <c r="D1309" i="47"/>
  <c r="D1313" i="47"/>
  <c r="D1317" i="47"/>
  <c r="D1321" i="47"/>
  <c r="D1325" i="47"/>
  <c r="D1331" i="47"/>
  <c r="D1335" i="47"/>
  <c r="D1339" i="47"/>
  <c r="D1343" i="47"/>
  <c r="D1347" i="47"/>
  <c r="D1351" i="47"/>
  <c r="D1355" i="47"/>
  <c r="D1359" i="47"/>
  <c r="D1363" i="47"/>
  <c r="D1367" i="47"/>
  <c r="D1371" i="47"/>
  <c r="D1375" i="47"/>
  <c r="D1379" i="47"/>
  <c r="D1383" i="47"/>
  <c r="D1387" i="47"/>
  <c r="D1391" i="47"/>
  <c r="D1395" i="47"/>
  <c r="D1399" i="47"/>
  <c r="D1403" i="47"/>
  <c r="D1407" i="47"/>
  <c r="D1411" i="47"/>
  <c r="D1415" i="47"/>
  <c r="D1419" i="47"/>
  <c r="D1423" i="47"/>
  <c r="D1427" i="47"/>
  <c r="D1431" i="47"/>
  <c r="D1435" i="47"/>
  <c r="D1108" i="47"/>
  <c r="D1119" i="47"/>
  <c r="D1135" i="47"/>
  <c r="D1151" i="47"/>
  <c r="D1167" i="47"/>
  <c r="D1183" i="47"/>
  <c r="D1191" i="47"/>
  <c r="D1199" i="47"/>
  <c r="D1207" i="47"/>
  <c r="D1215" i="47"/>
  <c r="D1223" i="47"/>
  <c r="D1231" i="47"/>
  <c r="D1239" i="47"/>
  <c r="D1247" i="47"/>
  <c r="D1255" i="47"/>
  <c r="D1263" i="47"/>
  <c r="D1271" i="47"/>
  <c r="D1279" i="47"/>
  <c r="D1287" i="47"/>
  <c r="D1295" i="47"/>
  <c r="D1303" i="47"/>
  <c r="D1311" i="47"/>
  <c r="D1319" i="47"/>
  <c r="D1327" i="47"/>
  <c r="D1337" i="47"/>
  <c r="D1345" i="47"/>
  <c r="D1353" i="47"/>
  <c r="D1361" i="47"/>
  <c r="D1369" i="47"/>
  <c r="D1377" i="47"/>
  <c r="D1385" i="47"/>
  <c r="D1393" i="47"/>
  <c r="D1401" i="47"/>
  <c r="D1406" i="47"/>
  <c r="D1412" i="47"/>
  <c r="D1417" i="47"/>
  <c r="D1422" i="47"/>
  <c r="D1101" i="47"/>
  <c r="D1123" i="47"/>
  <c r="D1139" i="47"/>
  <c r="D1155" i="47"/>
  <c r="D1171" i="47"/>
  <c r="D1187" i="47"/>
  <c r="D1194" i="47"/>
  <c r="D1202" i="47"/>
  <c r="D1210" i="47"/>
  <c r="D1218" i="47"/>
  <c r="D1226" i="47"/>
  <c r="D1234" i="47"/>
  <c r="D1242" i="47"/>
  <c r="D1250" i="47"/>
  <c r="D1258" i="47"/>
  <c r="D1266" i="47"/>
  <c r="D1274" i="47"/>
  <c r="D1282" i="47"/>
  <c r="D1290" i="47"/>
  <c r="D1298" i="47"/>
  <c r="D1306" i="47"/>
  <c r="D1314" i="47"/>
  <c r="D1322" i="47"/>
  <c r="D1332" i="47"/>
  <c r="D1340" i="47"/>
  <c r="D1348" i="47"/>
  <c r="D1356" i="47"/>
  <c r="D1364" i="47"/>
  <c r="D1372" i="47"/>
  <c r="D1380" i="47"/>
  <c r="D1388" i="47"/>
  <c r="D1396" i="47"/>
  <c r="D1402" i="47"/>
  <c r="D1408" i="47"/>
  <c r="D1413" i="47"/>
  <c r="D1418" i="47"/>
  <c r="D1424" i="47"/>
  <c r="D1429" i="47"/>
  <c r="D1434" i="47"/>
  <c r="D1439" i="47"/>
  <c r="D1443" i="47"/>
  <c r="D1447" i="47"/>
  <c r="D1451" i="47"/>
  <c r="D1455" i="47"/>
  <c r="D1459" i="47"/>
  <c r="D1098" i="47"/>
  <c r="D1105" i="47"/>
  <c r="D1111" i="47"/>
  <c r="D1127" i="47"/>
  <c r="D1143" i="47"/>
  <c r="D1159" i="47"/>
  <c r="D1175" i="47"/>
  <c r="D1195" i="47"/>
  <c r="D1203" i="47"/>
  <c r="D1211" i="47"/>
  <c r="D1219" i="47"/>
  <c r="D1227" i="47"/>
  <c r="D1235" i="47"/>
  <c r="D1243" i="47"/>
  <c r="D1251" i="47"/>
  <c r="D1259" i="47"/>
  <c r="D1267" i="47"/>
  <c r="D1275" i="47"/>
  <c r="D1283" i="47"/>
  <c r="D1291" i="47"/>
  <c r="D1299" i="47"/>
  <c r="D1307" i="47"/>
  <c r="D1315" i="47"/>
  <c r="D1323" i="47"/>
  <c r="D1329" i="47"/>
  <c r="D1333" i="47"/>
  <c r="D1341" i="47"/>
  <c r="D1349" i="47"/>
  <c r="D1357" i="47"/>
  <c r="D1365" i="47"/>
  <c r="D1373" i="47"/>
  <c r="D1381" i="47"/>
  <c r="D1389" i="47"/>
  <c r="D1397" i="47"/>
  <c r="D1404" i="47"/>
  <c r="D1409" i="47"/>
  <c r="D1414" i="47"/>
  <c r="D1420" i="47"/>
  <c r="D1425" i="47"/>
  <c r="D1430" i="47"/>
  <c r="D1131" i="47"/>
  <c r="D1214" i="47"/>
  <c r="D1246" i="47"/>
  <c r="D1278" i="47"/>
  <c r="D1310" i="47"/>
  <c r="D1330" i="47"/>
  <c r="D1352" i="47"/>
  <c r="D1384" i="47"/>
  <c r="D1410" i="47"/>
  <c r="D1428" i="47"/>
  <c r="D1437" i="47"/>
  <c r="D1442" i="47"/>
  <c r="D1448" i="47"/>
  <c r="D1453" i="47"/>
  <c r="D1458" i="47"/>
  <c r="D1115" i="47"/>
  <c r="D1302" i="47"/>
  <c r="D1376" i="47"/>
  <c r="D1426" i="47"/>
  <c r="D1441" i="47"/>
  <c r="D1452" i="47"/>
  <c r="D1462" i="47"/>
  <c r="D1147" i="47"/>
  <c r="D1190" i="47"/>
  <c r="D1222" i="47"/>
  <c r="D1254" i="47"/>
  <c r="D1286" i="47"/>
  <c r="D1318" i="47"/>
  <c r="D1360" i="47"/>
  <c r="D1392" i="47"/>
  <c r="D1416" i="47"/>
  <c r="D1432" i="47"/>
  <c r="D1438" i="47"/>
  <c r="D1444" i="47"/>
  <c r="D1449" i="47"/>
  <c r="D1454" i="47"/>
  <c r="D1460" i="47"/>
  <c r="D1163" i="47"/>
  <c r="D1198" i="47"/>
  <c r="D1230" i="47"/>
  <c r="D1262" i="47"/>
  <c r="D1294" i="47"/>
  <c r="D1326" i="47"/>
  <c r="D1336" i="47"/>
  <c r="D1368" i="47"/>
  <c r="D1400" i="47"/>
  <c r="D1421" i="47"/>
  <c r="D1433" i="47"/>
  <c r="D1440" i="47"/>
  <c r="D1445" i="47"/>
  <c r="D1450" i="47"/>
  <c r="D1456" i="47"/>
  <c r="D1461" i="47"/>
  <c r="D1179" i="47"/>
  <c r="D1206" i="47"/>
  <c r="D1238" i="47"/>
  <c r="D1270" i="47"/>
  <c r="D1344" i="47"/>
  <c r="D1405" i="47"/>
  <c r="D1436" i="47"/>
  <c r="D1446" i="47"/>
  <c r="D1457" i="47"/>
  <c r="D976" i="47"/>
  <c r="D982" i="47"/>
  <c r="D988" i="47"/>
  <c r="D992" i="47"/>
  <c r="D993" i="47"/>
  <c r="D994" i="47"/>
  <c r="D998" i="47"/>
  <c r="D1004" i="47"/>
  <c r="D1010" i="47"/>
  <c r="D1016" i="47"/>
  <c r="D1020" i="47"/>
  <c r="D1021" i="47"/>
  <c r="D1022" i="47"/>
  <c r="D1026" i="47"/>
  <c r="D1032" i="47"/>
  <c r="D1038" i="47"/>
  <c r="D1044" i="47"/>
  <c r="D1048" i="47"/>
  <c r="D1049" i="47"/>
  <c r="D1050" i="47"/>
  <c r="D1054" i="47"/>
  <c r="D1059" i="47"/>
  <c r="D1065" i="47"/>
  <c r="D1069" i="47"/>
  <c r="D1070" i="47"/>
  <c r="D1071" i="47"/>
  <c r="D1075" i="47"/>
  <c r="D1081" i="47"/>
  <c r="D1087" i="47"/>
  <c r="D1095" i="47"/>
  <c r="D975" i="47"/>
  <c r="D981" i="47"/>
  <c r="D985" i="47"/>
  <c r="D986" i="47"/>
  <c r="D987" i="47"/>
  <c r="D991" i="47"/>
  <c r="D997" i="47"/>
  <c r="D1003" i="47"/>
  <c r="D1009" i="47"/>
  <c r="D1013" i="47"/>
  <c r="D1014" i="47"/>
  <c r="D1015" i="47"/>
  <c r="D1019" i="47"/>
  <c r="D1025" i="47"/>
  <c r="D1031" i="47"/>
  <c r="D1037" i="47"/>
  <c r="D1041" i="47"/>
  <c r="D1042" i="47"/>
  <c r="D1043" i="47"/>
  <c r="D1047" i="47"/>
  <c r="D1053" i="47"/>
  <c r="D1058" i="47"/>
  <c r="D1062" i="47"/>
  <c r="D1063" i="47"/>
  <c r="D1064" i="47"/>
  <c r="D1068" i="47"/>
  <c r="D1074" i="47"/>
  <c r="D1080" i="47"/>
  <c r="D1086" i="47"/>
  <c r="D1090" i="47"/>
  <c r="D1091" i="47"/>
  <c r="D1092" i="47"/>
  <c r="D1093" i="47"/>
  <c r="D1094" i="47"/>
  <c r="D972" i="47"/>
  <c r="D974" i="47"/>
  <c r="D978" i="47"/>
  <c r="D979" i="47"/>
  <c r="D980" i="47"/>
  <c r="D984" i="47"/>
  <c r="D990" i="47"/>
  <c r="D996" i="47"/>
  <c r="D1002" i="47"/>
  <c r="D1006" i="47"/>
  <c r="D1007" i="47"/>
  <c r="D1008" i="47"/>
  <c r="D1012" i="47"/>
  <c r="D1018" i="47"/>
  <c r="D1024" i="47"/>
  <c r="D1030" i="47"/>
  <c r="D1034" i="47"/>
  <c r="D1035" i="47"/>
  <c r="D1036" i="47"/>
  <c r="D1040" i="47"/>
  <c r="D1046" i="47"/>
  <c r="D1052" i="47"/>
  <c r="D1056" i="47"/>
  <c r="D1057" i="47"/>
  <c r="D1061" i="47"/>
  <c r="D1067" i="47"/>
  <c r="D1073" i="47"/>
  <c r="D1079" i="47"/>
  <c r="D1083" i="47"/>
  <c r="D1084" i="47"/>
  <c r="D1085" i="47"/>
  <c r="D1089" i="47"/>
  <c r="D973" i="47"/>
  <c r="D977" i="47"/>
  <c r="D983" i="47"/>
  <c r="D989" i="47"/>
  <c r="D995" i="47"/>
  <c r="D999" i="47"/>
  <c r="D1000" i="47"/>
  <c r="D1001" i="47"/>
  <c r="D1005" i="47"/>
  <c r="D1011" i="47"/>
  <c r="D1017" i="47"/>
  <c r="D1023" i="47"/>
  <c r="D1027" i="47"/>
  <c r="D1028" i="47"/>
  <c r="D1029" i="47"/>
  <c r="D1033" i="47"/>
  <c r="D1039" i="47"/>
  <c r="D1045" i="47"/>
  <c r="D1051" i="47"/>
  <c r="D1055" i="47"/>
  <c r="D1060" i="47"/>
  <c r="D1066" i="47"/>
  <c r="D1072" i="47"/>
  <c r="D1076" i="47"/>
  <c r="D1077" i="47"/>
  <c r="D1078" i="47"/>
  <c r="D1082" i="47"/>
  <c r="D1088" i="47"/>
  <c r="D1096" i="47"/>
  <c r="D1097" i="47"/>
  <c r="D886" i="47"/>
  <c r="D892" i="47"/>
  <c r="D898" i="47"/>
  <c r="D902" i="47"/>
  <c r="D903" i="47"/>
  <c r="D907" i="47"/>
  <c r="D913" i="47"/>
  <c r="D919" i="47"/>
  <c r="D925" i="47"/>
  <c r="D929" i="47"/>
  <c r="D933" i="47"/>
  <c r="D939" i="47"/>
  <c r="D943" i="47"/>
  <c r="D944" i="47"/>
  <c r="D945" i="47"/>
  <c r="D949" i="47"/>
  <c r="D955" i="47"/>
  <c r="D961" i="47"/>
  <c r="D967" i="47"/>
  <c r="D971" i="47"/>
  <c r="D887" i="47"/>
  <c r="D891" i="47"/>
  <c r="D897" i="47"/>
  <c r="D901" i="47"/>
  <c r="D906" i="47"/>
  <c r="D912" i="47"/>
  <c r="D918" i="47"/>
  <c r="D922" i="47"/>
  <c r="D923" i="47"/>
  <c r="D924" i="47"/>
  <c r="D928" i="47"/>
  <c r="D932" i="47"/>
  <c r="D936" i="47"/>
  <c r="D937" i="47"/>
  <c r="D938" i="47"/>
  <c r="D942" i="47"/>
  <c r="D948" i="47"/>
  <c r="D954" i="47"/>
  <c r="D960" i="47"/>
  <c r="D964" i="47"/>
  <c r="D965" i="47"/>
  <c r="D966" i="47"/>
  <c r="D970" i="47"/>
  <c r="D884" i="47"/>
  <c r="D888" i="47"/>
  <c r="D890" i="47"/>
  <c r="D894" i="47"/>
  <c r="D895" i="47"/>
  <c r="D896" i="47"/>
  <c r="D900" i="47"/>
  <c r="D905" i="47"/>
  <c r="D911" i="47"/>
  <c r="D915" i="47"/>
  <c r="D916" i="47"/>
  <c r="D917" i="47"/>
  <c r="D921" i="47"/>
  <c r="D927" i="47"/>
  <c r="D931" i="47"/>
  <c r="D935" i="47"/>
  <c r="D941" i="47"/>
  <c r="D947" i="47"/>
  <c r="D953" i="47"/>
  <c r="D957" i="47"/>
  <c r="D958" i="47"/>
  <c r="D959" i="47"/>
  <c r="D963" i="47"/>
  <c r="D969" i="47"/>
  <c r="D885" i="47"/>
  <c r="D889" i="47"/>
  <c r="D893" i="47"/>
  <c r="D899" i="47"/>
  <c r="D904" i="47"/>
  <c r="D908" i="47"/>
  <c r="D909" i="47"/>
  <c r="D910" i="47"/>
  <c r="D914" i="47"/>
  <c r="D920" i="47"/>
  <c r="D926" i="47"/>
  <c r="D930" i="47"/>
  <c r="D934" i="47"/>
  <c r="D940" i="47"/>
  <c r="D946" i="47"/>
  <c r="D950" i="47"/>
  <c r="D951" i="47"/>
  <c r="D952" i="47"/>
  <c r="D956" i="47"/>
  <c r="D962" i="47"/>
  <c r="D968" i="47"/>
  <c r="D369" i="47"/>
  <c r="D373" i="47"/>
  <c r="D377" i="47"/>
  <c r="D381" i="47"/>
  <c r="D385" i="47"/>
  <c r="D389" i="47"/>
  <c r="D393" i="47"/>
  <c r="D397" i="47"/>
  <c r="D401" i="47"/>
  <c r="D405" i="47"/>
  <c r="D409" i="47"/>
  <c r="D413" i="47"/>
  <c r="D417" i="47"/>
  <c r="D421" i="47"/>
  <c r="D425" i="47"/>
  <c r="D429" i="47"/>
  <c r="D433" i="47"/>
  <c r="D437" i="47"/>
  <c r="D441" i="47"/>
  <c r="D445" i="47"/>
  <c r="D449" i="47"/>
  <c r="D453" i="47"/>
  <c r="D457" i="47"/>
  <c r="D461" i="47"/>
  <c r="D465" i="47"/>
  <c r="D469" i="47"/>
  <c r="D473" i="47"/>
  <c r="D477" i="47"/>
  <c r="D481" i="47"/>
  <c r="D485" i="47"/>
  <c r="D489" i="47"/>
  <c r="D493" i="47"/>
  <c r="D497" i="47"/>
  <c r="D501" i="47"/>
  <c r="D505" i="47"/>
  <c r="D509" i="47"/>
  <c r="D513" i="47"/>
  <c r="D517" i="47"/>
  <c r="D521" i="47"/>
  <c r="D525" i="47"/>
  <c r="D529" i="47"/>
  <c r="D533" i="47"/>
  <c r="D537" i="47"/>
  <c r="D541" i="47"/>
  <c r="D545" i="47"/>
  <c r="D549" i="47"/>
  <c r="D553" i="47"/>
  <c r="D557" i="47"/>
  <c r="D561" i="47"/>
  <c r="D565" i="47"/>
  <c r="D569" i="47"/>
  <c r="D573" i="47"/>
  <c r="D577" i="47"/>
  <c r="D581" i="47"/>
  <c r="D585" i="47"/>
  <c r="D589" i="47"/>
  <c r="D593" i="47"/>
  <c r="D597" i="47"/>
  <c r="D601" i="47"/>
  <c r="D605" i="47"/>
  <c r="D609" i="47"/>
  <c r="D613" i="47"/>
  <c r="D617" i="47"/>
  <c r="D621" i="47"/>
  <c r="D625" i="47"/>
  <c r="D629" i="47"/>
  <c r="D633" i="47"/>
  <c r="D637" i="47"/>
  <c r="D641" i="47"/>
  <c r="D645" i="47"/>
  <c r="D649" i="47"/>
  <c r="D653" i="47"/>
  <c r="D657" i="47"/>
  <c r="D661" i="47"/>
  <c r="D665" i="47"/>
  <c r="D669" i="47"/>
  <c r="D673" i="47"/>
  <c r="D677" i="47"/>
  <c r="D681" i="47"/>
  <c r="D685" i="47"/>
  <c r="D689" i="47"/>
  <c r="D693" i="47"/>
  <c r="D697" i="47"/>
  <c r="D701" i="47"/>
  <c r="D705" i="47"/>
  <c r="D370" i="47"/>
  <c r="D374" i="47"/>
  <c r="D378" i="47"/>
  <c r="D382" i="47"/>
  <c r="D386" i="47"/>
  <c r="D390" i="47"/>
  <c r="D394" i="47"/>
  <c r="D398" i="47"/>
  <c r="D402" i="47"/>
  <c r="D406" i="47"/>
  <c r="D410" i="47"/>
  <c r="D414" i="47"/>
  <c r="D418" i="47"/>
  <c r="D422" i="47"/>
  <c r="D426" i="47"/>
  <c r="D430" i="47"/>
  <c r="D434" i="47"/>
  <c r="D438" i="47"/>
  <c r="D442" i="47"/>
  <c r="D446" i="47"/>
  <c r="D450" i="47"/>
  <c r="D454" i="47"/>
  <c r="D458" i="47"/>
  <c r="D462" i="47"/>
  <c r="D466" i="47"/>
  <c r="D470" i="47"/>
  <c r="D474" i="47"/>
  <c r="D478" i="47"/>
  <c r="D482" i="47"/>
  <c r="D486" i="47"/>
  <c r="D490" i="47"/>
  <c r="D494" i="47"/>
  <c r="D498" i="47"/>
  <c r="D502" i="47"/>
  <c r="D506" i="47"/>
  <c r="D510" i="47"/>
  <c r="D514" i="47"/>
  <c r="D518" i="47"/>
  <c r="D522" i="47"/>
  <c r="D526" i="47"/>
  <c r="D530" i="47"/>
  <c r="D534" i="47"/>
  <c r="D538" i="47"/>
  <c r="D542" i="47"/>
  <c r="D546" i="47"/>
  <c r="D550" i="47"/>
  <c r="D554" i="47"/>
  <c r="D558" i="47"/>
  <c r="D562" i="47"/>
  <c r="D566" i="47"/>
  <c r="D570" i="47"/>
  <c r="D574" i="47"/>
  <c r="D578" i="47"/>
  <c r="D582" i="47"/>
  <c r="D586" i="47"/>
  <c r="D590" i="47"/>
  <c r="D594" i="47"/>
  <c r="D598" i="47"/>
  <c r="D602" i="47"/>
  <c r="D606" i="47"/>
  <c r="D610" i="47"/>
  <c r="D614" i="47"/>
  <c r="D618" i="47"/>
  <c r="D622" i="47"/>
  <c r="D626" i="47"/>
  <c r="D630" i="47"/>
  <c r="D634" i="47"/>
  <c r="D638" i="47"/>
  <c r="D642" i="47"/>
  <c r="D646" i="47"/>
  <c r="D650" i="47"/>
  <c r="D654" i="47"/>
  <c r="D658" i="47"/>
  <c r="D662" i="47"/>
  <c r="D666" i="47"/>
  <c r="D670" i="47"/>
  <c r="D674" i="47"/>
  <c r="D678" i="47"/>
  <c r="D682" i="47"/>
  <c r="D686" i="47"/>
  <c r="D690" i="47"/>
  <c r="D694" i="47"/>
  <c r="D698" i="47"/>
  <c r="D702" i="47"/>
  <c r="D706" i="47"/>
  <c r="D367" i="47"/>
  <c r="D371" i="47"/>
  <c r="D375" i="47"/>
  <c r="D379" i="47"/>
  <c r="D383" i="47"/>
  <c r="D387" i="47"/>
  <c r="D391" i="47"/>
  <c r="D395" i="47"/>
  <c r="D399" i="47"/>
  <c r="D403" i="47"/>
  <c r="D407" i="47"/>
  <c r="D411" i="47"/>
  <c r="D415" i="47"/>
  <c r="D419" i="47"/>
  <c r="D423" i="47"/>
  <c r="D427" i="47"/>
  <c r="D431" i="47"/>
  <c r="D435" i="47"/>
  <c r="D439" i="47"/>
  <c r="D443" i="47"/>
  <c r="D447" i="47"/>
  <c r="D451" i="47"/>
  <c r="D455" i="47"/>
  <c r="D459" i="47"/>
  <c r="D463" i="47"/>
  <c r="D467" i="47"/>
  <c r="D471" i="47"/>
  <c r="D475" i="47"/>
  <c r="D479" i="47"/>
  <c r="D483" i="47"/>
  <c r="D487" i="47"/>
  <c r="D491" i="47"/>
  <c r="D495" i="47"/>
  <c r="D499" i="47"/>
  <c r="D503" i="47"/>
  <c r="D507" i="47"/>
  <c r="D511" i="47"/>
  <c r="D515" i="47"/>
  <c r="D519" i="47"/>
  <c r="D523" i="47"/>
  <c r="D527" i="47"/>
  <c r="D531" i="47"/>
  <c r="D535" i="47"/>
  <c r="D539" i="47"/>
  <c r="D543" i="47"/>
  <c r="D547" i="47"/>
  <c r="D551" i="47"/>
  <c r="D555" i="47"/>
  <c r="D559" i="47"/>
  <c r="D563" i="47"/>
  <c r="D567" i="47"/>
  <c r="D571" i="47"/>
  <c r="D575" i="47"/>
  <c r="D579" i="47"/>
  <c r="D583" i="47"/>
  <c r="D587" i="47"/>
  <c r="D591" i="47"/>
  <c r="D595" i="47"/>
  <c r="D599" i="47"/>
  <c r="D603" i="47"/>
  <c r="D607" i="47"/>
  <c r="D611" i="47"/>
  <c r="D615" i="47"/>
  <c r="D619" i="47"/>
  <c r="D623" i="47"/>
  <c r="D627" i="47"/>
  <c r="D631" i="47"/>
  <c r="D635" i="47"/>
  <c r="D639" i="47"/>
  <c r="D643" i="47"/>
  <c r="D647" i="47"/>
  <c r="D651" i="47"/>
  <c r="D655" i="47"/>
  <c r="D659" i="47"/>
  <c r="D663" i="47"/>
  <c r="D667" i="47"/>
  <c r="D671" i="47"/>
  <c r="D675" i="47"/>
  <c r="D679" i="47"/>
  <c r="D683" i="47"/>
  <c r="D687" i="47"/>
  <c r="D691" i="47"/>
  <c r="D695" i="47"/>
  <c r="D699" i="47"/>
  <c r="D703" i="47"/>
  <c r="D368" i="47"/>
  <c r="D372" i="47"/>
  <c r="D376" i="47"/>
  <c r="D380" i="47"/>
  <c r="D384" i="47"/>
  <c r="D388" i="47"/>
  <c r="D392" i="47"/>
  <c r="D396" i="47"/>
  <c r="D400" i="47"/>
  <c r="D404" i="47"/>
  <c r="D408" i="47"/>
  <c r="D412" i="47"/>
  <c r="D416" i="47"/>
  <c r="D420" i="47"/>
  <c r="D424" i="47"/>
  <c r="D428" i="47"/>
  <c r="D432" i="47"/>
  <c r="D436" i="47"/>
  <c r="D440" i="47"/>
  <c r="D444" i="47"/>
  <c r="D448" i="47"/>
  <c r="D452" i="47"/>
  <c r="D456" i="47"/>
  <c r="D460" i="47"/>
  <c r="D464" i="47"/>
  <c r="D468" i="47"/>
  <c r="D472" i="47"/>
  <c r="D476" i="47"/>
  <c r="D480" i="47"/>
  <c r="D484" i="47"/>
  <c r="D488" i="47"/>
  <c r="D492" i="47"/>
  <c r="D496" i="47"/>
  <c r="D500" i="47"/>
  <c r="D504" i="47"/>
  <c r="D508" i="47"/>
  <c r="D512" i="47"/>
  <c r="D516" i="47"/>
  <c r="D520" i="47"/>
  <c r="D524" i="47"/>
  <c r="D528" i="47"/>
  <c r="D532" i="47"/>
  <c r="D536" i="47"/>
  <c r="D540" i="47"/>
  <c r="D544" i="47"/>
  <c r="D548" i="47"/>
  <c r="D552" i="47"/>
  <c r="D556" i="47"/>
  <c r="D560" i="47"/>
  <c r="D564" i="47"/>
  <c r="D568" i="47"/>
  <c r="D572" i="47"/>
  <c r="D576" i="47"/>
  <c r="D580" i="47"/>
  <c r="D584" i="47"/>
  <c r="D588" i="47"/>
  <c r="D592" i="47"/>
  <c r="D596" i="47"/>
  <c r="D600" i="47"/>
  <c r="D604" i="47"/>
  <c r="D608" i="47"/>
  <c r="D612" i="47"/>
  <c r="D616" i="47"/>
  <c r="D620" i="47"/>
  <c r="D624" i="47"/>
  <c r="D628" i="47"/>
  <c r="D632" i="47"/>
  <c r="D636" i="47"/>
  <c r="D640" i="47"/>
  <c r="D644" i="47"/>
  <c r="D648" i="47"/>
  <c r="D652" i="47"/>
  <c r="D656" i="47"/>
  <c r="D660" i="47"/>
  <c r="D664" i="47"/>
  <c r="D668" i="47"/>
  <c r="D672" i="47"/>
  <c r="D676" i="47"/>
  <c r="D680" i="47"/>
  <c r="D684" i="47"/>
  <c r="D688" i="47"/>
  <c r="D692" i="47"/>
  <c r="D696" i="47"/>
  <c r="D700" i="47"/>
  <c r="D704" i="47"/>
  <c r="D709" i="47"/>
  <c r="D713" i="47"/>
  <c r="D717" i="47"/>
  <c r="D721" i="47"/>
  <c r="D725" i="47"/>
  <c r="D729" i="47"/>
  <c r="D733" i="47"/>
  <c r="D737" i="47"/>
  <c r="D741" i="47"/>
  <c r="D745" i="47"/>
  <c r="D749" i="47"/>
  <c r="D753" i="47"/>
  <c r="D757" i="47"/>
  <c r="D761" i="47"/>
  <c r="D765" i="47"/>
  <c r="D769" i="47"/>
  <c r="D773" i="47"/>
  <c r="D777" i="47"/>
  <c r="D781" i="47"/>
  <c r="D785" i="47"/>
  <c r="D789" i="47"/>
  <c r="D793" i="47"/>
  <c r="D797" i="47"/>
  <c r="D801" i="47"/>
  <c r="D805" i="47"/>
  <c r="D809" i="47"/>
  <c r="D813" i="47"/>
  <c r="D817" i="47"/>
  <c r="D821" i="47"/>
  <c r="D825" i="47"/>
  <c r="D829" i="47"/>
  <c r="D833" i="47"/>
  <c r="D837" i="47"/>
  <c r="D841" i="47"/>
  <c r="D845" i="47"/>
  <c r="D849" i="47"/>
  <c r="D853" i="47"/>
  <c r="D857" i="47"/>
  <c r="D861" i="47"/>
  <c r="D865" i="47"/>
  <c r="D869" i="47"/>
  <c r="D873" i="47"/>
  <c r="D877" i="47"/>
  <c r="D881" i="47"/>
  <c r="D710" i="47"/>
  <c r="D714" i="47"/>
  <c r="D718" i="47"/>
  <c r="D722" i="47"/>
  <c r="D726" i="47"/>
  <c r="D730" i="47"/>
  <c r="D734" i="47"/>
  <c r="D738" i="47"/>
  <c r="D742" i="47"/>
  <c r="D746" i="47"/>
  <c r="D750" i="47"/>
  <c r="D754" i="47"/>
  <c r="D758" i="47"/>
  <c r="D762" i="47"/>
  <c r="D766" i="47"/>
  <c r="D770" i="47"/>
  <c r="D774" i="47"/>
  <c r="D778" i="47"/>
  <c r="D782" i="47"/>
  <c r="D786" i="47"/>
  <c r="D790" i="47"/>
  <c r="D794" i="47"/>
  <c r="D798" i="47"/>
  <c r="D802" i="47"/>
  <c r="D806" i="47"/>
  <c r="D810" i="47"/>
  <c r="D814" i="47"/>
  <c r="D818" i="47"/>
  <c r="D822" i="47"/>
  <c r="D826" i="47"/>
  <c r="D830" i="47"/>
  <c r="D834" i="47"/>
  <c r="D838" i="47"/>
  <c r="D842" i="47"/>
  <c r="D846" i="47"/>
  <c r="D850" i="47"/>
  <c r="D854" i="47"/>
  <c r="D858" i="47"/>
  <c r="D862" i="47"/>
  <c r="D866" i="47"/>
  <c r="D870" i="47"/>
  <c r="D874" i="47"/>
  <c r="D878" i="47"/>
  <c r="D882" i="47"/>
  <c r="D707" i="47"/>
  <c r="D711" i="47"/>
  <c r="D715" i="47"/>
  <c r="D719" i="47"/>
  <c r="D723" i="47"/>
  <c r="D727" i="47"/>
  <c r="D731" i="47"/>
  <c r="D735" i="47"/>
  <c r="D739" i="47"/>
  <c r="D743" i="47"/>
  <c r="D747" i="47"/>
  <c r="D751" i="47"/>
  <c r="D755" i="47"/>
  <c r="D759" i="47"/>
  <c r="D763" i="47"/>
  <c r="D767" i="47"/>
  <c r="D771" i="47"/>
  <c r="D775" i="47"/>
  <c r="D779" i="47"/>
  <c r="D783" i="47"/>
  <c r="D787" i="47"/>
  <c r="D791" i="47"/>
  <c r="D795" i="47"/>
  <c r="D799" i="47"/>
  <c r="D803" i="47"/>
  <c r="D807" i="47"/>
  <c r="D811" i="47"/>
  <c r="D815" i="47"/>
  <c r="D819" i="47"/>
  <c r="D823" i="47"/>
  <c r="D827" i="47"/>
  <c r="D831" i="47"/>
  <c r="D835" i="47"/>
  <c r="D839" i="47"/>
  <c r="D843" i="47"/>
  <c r="D847" i="47"/>
  <c r="D851" i="47"/>
  <c r="D855" i="47"/>
  <c r="D859" i="47"/>
  <c r="D863" i="47"/>
  <c r="D867" i="47"/>
  <c r="D871" i="47"/>
  <c r="D875" i="47"/>
  <c r="D879" i="47"/>
  <c r="D883" i="47"/>
  <c r="D708" i="47"/>
  <c r="D712" i="47"/>
  <c r="D716" i="47"/>
  <c r="D720" i="47"/>
  <c r="D724" i="47"/>
  <c r="D728" i="47"/>
  <c r="D732" i="47"/>
  <c r="D736" i="47"/>
  <c r="D740" i="47"/>
  <c r="D744" i="47"/>
  <c r="D748" i="47"/>
  <c r="D752" i="47"/>
  <c r="D756" i="47"/>
  <c r="D760" i="47"/>
  <c r="D764" i="47"/>
  <c r="D768" i="47"/>
  <c r="D772" i="47"/>
  <c r="D776" i="47"/>
  <c r="D780" i="47"/>
  <c r="D784" i="47"/>
  <c r="D788" i="47"/>
  <c r="D792" i="47"/>
  <c r="D796" i="47"/>
  <c r="D800" i="47"/>
  <c r="D804" i="47"/>
  <c r="D808" i="47"/>
  <c r="D812" i="47"/>
  <c r="D816" i="47"/>
  <c r="D820" i="47"/>
  <c r="D824" i="47"/>
  <c r="D828" i="47"/>
  <c r="D832" i="47"/>
  <c r="D836" i="47"/>
  <c r="D840" i="47"/>
  <c r="D844" i="47"/>
  <c r="D848" i="47"/>
  <c r="D852" i="47"/>
  <c r="D856" i="47"/>
  <c r="D860" i="47"/>
  <c r="D864" i="47"/>
  <c r="D868" i="47"/>
  <c r="D872" i="47"/>
  <c r="D876" i="47"/>
  <c r="D880" i="47"/>
  <c r="D244" i="18"/>
  <c r="K601" i="10"/>
  <c r="L600" i="10"/>
  <c r="I600" i="47" s="1"/>
  <c r="G245" i="18"/>
  <c r="E245" i="18" s="1"/>
  <c r="H245" i="18" s="1"/>
  <c r="E600" i="47"/>
  <c r="I244" i="18"/>
  <c r="F601" i="10"/>
  <c r="G600" i="10"/>
  <c r="G600" i="47" s="1"/>
  <c r="O169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D245" i="18" l="1"/>
  <c r="K602" i="10"/>
  <c r="L601" i="10"/>
  <c r="I601" i="47" s="1"/>
  <c r="F602" i="10"/>
  <c r="G601" i="10"/>
  <c r="G601" i="47" s="1"/>
  <c r="G246" i="18"/>
  <c r="E246" i="18" s="1"/>
  <c r="H246" i="18" s="1"/>
  <c r="E601" i="47"/>
  <c r="I245" i="18"/>
  <c r="O170" i="18"/>
  <c r="I11" i="18"/>
  <c r="J11" i="18" s="1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3" i="18"/>
  <c r="I37" i="18"/>
  <c r="I41" i="18"/>
  <c r="I45" i="18"/>
  <c r="I49" i="18"/>
  <c r="I53" i="18"/>
  <c r="I57" i="18"/>
  <c r="I61" i="18"/>
  <c r="I65" i="18"/>
  <c r="I69" i="18"/>
  <c r="Q11" i="18"/>
  <c r="I31" i="18"/>
  <c r="I35" i="18"/>
  <c r="I39" i="18"/>
  <c r="I43" i="18"/>
  <c r="I47" i="18"/>
  <c r="I51" i="18"/>
  <c r="I55" i="18"/>
  <c r="I59" i="18"/>
  <c r="I63" i="18"/>
  <c r="I67" i="18"/>
  <c r="I30" i="18"/>
  <c r="I32" i="18"/>
  <c r="I34" i="18"/>
  <c r="I36" i="18"/>
  <c r="I38" i="18"/>
  <c r="I40" i="18"/>
  <c r="I42" i="18"/>
  <c r="I44" i="18"/>
  <c r="I46" i="18"/>
  <c r="I48" i="18"/>
  <c r="I50" i="18"/>
  <c r="I52" i="18"/>
  <c r="I54" i="18"/>
  <c r="I56" i="18"/>
  <c r="I58" i="18"/>
  <c r="I60" i="18"/>
  <c r="I62" i="18"/>
  <c r="I64" i="18"/>
  <c r="I66" i="18"/>
  <c r="I68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H115" i="18"/>
  <c r="H118" i="18"/>
  <c r="H119" i="18"/>
  <c r="H120" i="18"/>
  <c r="H126" i="18"/>
  <c r="H129" i="18"/>
  <c r="H130" i="18"/>
  <c r="H131" i="18"/>
  <c r="H135" i="18"/>
  <c r="H136" i="18"/>
  <c r="H137" i="18"/>
  <c r="I115" i="18"/>
  <c r="I118" i="18"/>
  <c r="I119" i="18"/>
  <c r="I120" i="18"/>
  <c r="I126" i="18"/>
  <c r="D246" i="18" l="1"/>
  <c r="K603" i="10"/>
  <c r="L602" i="10"/>
  <c r="I602" i="47" s="1"/>
  <c r="G247" i="18"/>
  <c r="E247" i="18" s="1"/>
  <c r="H247" i="18" s="1"/>
  <c r="E602" i="47"/>
  <c r="I246" i="18"/>
  <c r="F603" i="10"/>
  <c r="G602" i="10"/>
  <c r="G602" i="47" s="1"/>
  <c r="O171" i="18"/>
  <c r="H114" i="18"/>
  <c r="I114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H139" i="18"/>
  <c r="H138" i="18"/>
  <c r="I113" i="18"/>
  <c r="H113" i="18"/>
  <c r="D247" i="18" l="1"/>
  <c r="K604" i="10"/>
  <c r="L603" i="10"/>
  <c r="I603" i="47" s="1"/>
  <c r="F604" i="10"/>
  <c r="G603" i="10"/>
  <c r="G603" i="47" s="1"/>
  <c r="G248" i="18"/>
  <c r="E248" i="18" s="1"/>
  <c r="H248" i="18" s="1"/>
  <c r="E603" i="47"/>
  <c r="I247" i="18"/>
  <c r="O172" i="18"/>
  <c r="I129" i="18"/>
  <c r="H116" i="18"/>
  <c r="I116" i="18"/>
  <c r="Q12" i="18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Q84" i="18" s="1"/>
  <c r="Q85" i="18" s="1"/>
  <c r="Q86" i="18" s="1"/>
  <c r="Q87" i="18" s="1"/>
  <c r="Q88" i="18" s="1"/>
  <c r="Q89" i="18" s="1"/>
  <c r="Q90" i="18" s="1"/>
  <c r="Q91" i="18" s="1"/>
  <c r="Q92" i="18" s="1"/>
  <c r="Q93" i="18" s="1"/>
  <c r="Q94" i="18" s="1"/>
  <c r="Q95" i="18" s="1"/>
  <c r="Q96" i="18" s="1"/>
  <c r="Q97" i="18" s="1"/>
  <c r="Q98" i="18" s="1"/>
  <c r="Q99" i="18" s="1"/>
  <c r="Q100" i="18" s="1"/>
  <c r="Q101" i="18" s="1"/>
  <c r="Q102" i="18" s="1"/>
  <c r="Q103" i="18" s="1"/>
  <c r="Q104" i="18" s="1"/>
  <c r="Q105" i="18" s="1"/>
  <c r="Q106" i="18" s="1"/>
  <c r="Q107" i="18" s="1"/>
  <c r="Q108" i="18" s="1"/>
  <c r="Q109" i="18" s="1"/>
  <c r="Q110" i="18" s="1"/>
  <c r="Q111" i="18" s="1"/>
  <c r="Q112" i="18" s="1"/>
  <c r="Q113" i="18" s="1"/>
  <c r="Q114" i="18" s="1"/>
  <c r="Q115" i="18" s="1"/>
  <c r="Q116" i="18" s="1"/>
  <c r="Q117" i="18" s="1"/>
  <c r="Q118" i="18" s="1"/>
  <c r="Q119" i="18" s="1"/>
  <c r="Q120" i="18" s="1"/>
  <c r="Q121" i="18" s="1"/>
  <c r="Q122" i="18" s="1"/>
  <c r="Q123" i="18" s="1"/>
  <c r="Q124" i="18" s="1"/>
  <c r="Q125" i="18" s="1"/>
  <c r="Q126" i="18" s="1"/>
  <c r="Q127" i="18" s="1"/>
  <c r="Q128" i="18" s="1"/>
  <c r="Q129" i="18" s="1"/>
  <c r="D248" i="18" l="1"/>
  <c r="K605" i="10"/>
  <c r="L604" i="10"/>
  <c r="I604" i="47" s="1"/>
  <c r="G249" i="18"/>
  <c r="E249" i="18" s="1"/>
  <c r="H249" i="18" s="1"/>
  <c r="E604" i="47"/>
  <c r="I248" i="18"/>
  <c r="F605" i="10"/>
  <c r="G604" i="10"/>
  <c r="G604" i="47" s="1"/>
  <c r="O173" i="18"/>
  <c r="Q130" i="18"/>
  <c r="I130" i="18"/>
  <c r="I117" i="18"/>
  <c r="H117" i="18"/>
  <c r="D249" i="18" l="1"/>
  <c r="K606" i="10"/>
  <c r="L605" i="10"/>
  <c r="I605" i="47" s="1"/>
  <c r="F606" i="10"/>
  <c r="G605" i="10"/>
  <c r="G605" i="47" s="1"/>
  <c r="G250" i="18"/>
  <c r="E250" i="18" s="1"/>
  <c r="H250" i="18" s="1"/>
  <c r="E605" i="47"/>
  <c r="I249" i="18"/>
  <c r="O174" i="18"/>
  <c r="I131" i="18"/>
  <c r="Q131" i="18"/>
  <c r="I121" i="18"/>
  <c r="H121" i="18"/>
  <c r="D250" i="18" l="1"/>
  <c r="K607" i="10"/>
  <c r="L606" i="10"/>
  <c r="I606" i="47" s="1"/>
  <c r="G251" i="18"/>
  <c r="E251" i="18" s="1"/>
  <c r="H251" i="18" s="1"/>
  <c r="E606" i="47"/>
  <c r="I250" i="18"/>
  <c r="F607" i="10"/>
  <c r="G606" i="10"/>
  <c r="G606" i="47" s="1"/>
  <c r="O175" i="18"/>
  <c r="Q132" i="18"/>
  <c r="H122" i="18"/>
  <c r="I122" i="18"/>
  <c r="D251" i="18" l="1"/>
  <c r="K608" i="10"/>
  <c r="L607" i="10"/>
  <c r="I607" i="47" s="1"/>
  <c r="F608" i="10"/>
  <c r="G607" i="10"/>
  <c r="G607" i="47" s="1"/>
  <c r="G252" i="18"/>
  <c r="E252" i="18" s="1"/>
  <c r="H252" i="18" s="1"/>
  <c r="E607" i="47"/>
  <c r="I251" i="18"/>
  <c r="O176" i="18"/>
  <c r="Q133" i="18"/>
  <c r="I123" i="18"/>
  <c r="H123" i="18"/>
  <c r="D252" i="18" l="1"/>
  <c r="K609" i="10"/>
  <c r="L608" i="10"/>
  <c r="I608" i="47" s="1"/>
  <c r="E608" i="47"/>
  <c r="I252" i="18"/>
  <c r="G253" i="18"/>
  <c r="E253" i="18" s="1"/>
  <c r="H253" i="18" s="1"/>
  <c r="F609" i="10"/>
  <c r="G608" i="10"/>
  <c r="G608" i="47" s="1"/>
  <c r="O177" i="18"/>
  <c r="Q134" i="18"/>
  <c r="H124" i="18"/>
  <c r="I124" i="18"/>
  <c r="D253" i="18" l="1"/>
  <c r="K610" i="10"/>
  <c r="L609" i="10"/>
  <c r="I609" i="47" s="1"/>
  <c r="F610" i="10"/>
  <c r="G609" i="10"/>
  <c r="G609" i="47" s="1"/>
  <c r="G254" i="18"/>
  <c r="E254" i="18" s="1"/>
  <c r="H254" i="18" s="1"/>
  <c r="E609" i="47"/>
  <c r="I253" i="18"/>
  <c r="O178" i="18"/>
  <c r="Q135" i="18"/>
  <c r="I135" i="18"/>
  <c r="I125" i="18"/>
  <c r="H125" i="18"/>
  <c r="D254" i="18" l="1"/>
  <c r="K611" i="10"/>
  <c r="L610" i="10"/>
  <c r="I610" i="47" s="1"/>
  <c r="G255" i="18"/>
  <c r="E255" i="18" s="1"/>
  <c r="H255" i="18" s="1"/>
  <c r="E610" i="47"/>
  <c r="I254" i="18"/>
  <c r="F611" i="10"/>
  <c r="G610" i="10"/>
  <c r="G610" i="47" s="1"/>
  <c r="O179" i="18"/>
  <c r="I136" i="18"/>
  <c r="Q136" i="18"/>
  <c r="I127" i="18"/>
  <c r="H127" i="18"/>
  <c r="D255" i="18" l="1"/>
  <c r="K612" i="10"/>
  <c r="L611" i="10"/>
  <c r="I611" i="47" s="1"/>
  <c r="F612" i="10"/>
  <c r="G611" i="10"/>
  <c r="G611" i="47" s="1"/>
  <c r="G256" i="18"/>
  <c r="E256" i="18" s="1"/>
  <c r="H256" i="18" s="1"/>
  <c r="E611" i="47"/>
  <c r="I255" i="18"/>
  <c r="O180" i="18"/>
  <c r="I137" i="18"/>
  <c r="Q137" i="18"/>
  <c r="H128" i="18"/>
  <c r="I128" i="18"/>
  <c r="D256" i="18" l="1"/>
  <c r="K613" i="10"/>
  <c r="L612" i="10"/>
  <c r="I612" i="47" s="1"/>
  <c r="G257" i="18"/>
  <c r="E257" i="18" s="1"/>
  <c r="H257" i="18" s="1"/>
  <c r="E612" i="47"/>
  <c r="I256" i="18"/>
  <c r="F613" i="10"/>
  <c r="G612" i="10"/>
  <c r="G612" i="47" s="1"/>
  <c r="O181" i="18"/>
  <c r="I138" i="18"/>
  <c r="Q138" i="18"/>
  <c r="H132" i="18"/>
  <c r="I132" i="18"/>
  <c r="D257" i="18" l="1"/>
  <c r="K614" i="10"/>
  <c r="L613" i="10"/>
  <c r="I613" i="47" s="1"/>
  <c r="F614" i="10"/>
  <c r="G613" i="10"/>
  <c r="G613" i="47" s="1"/>
  <c r="G258" i="18"/>
  <c r="E258" i="18" s="1"/>
  <c r="H258" i="18" s="1"/>
  <c r="E613" i="47"/>
  <c r="I257" i="18"/>
  <c r="O182" i="18"/>
  <c r="Q139" i="18"/>
  <c r="I139" i="18"/>
  <c r="I133" i="18"/>
  <c r="H133" i="18"/>
  <c r="D258" i="18" l="1"/>
  <c r="K615" i="10"/>
  <c r="L614" i="10"/>
  <c r="I614" i="47" s="1"/>
  <c r="G259" i="18"/>
  <c r="E259" i="18" s="1"/>
  <c r="H259" i="18" s="1"/>
  <c r="E614" i="47"/>
  <c r="I258" i="18"/>
  <c r="F615" i="10"/>
  <c r="G614" i="10"/>
  <c r="G614" i="47" s="1"/>
  <c r="O183" i="18"/>
  <c r="I140" i="18"/>
  <c r="Q140" i="18"/>
  <c r="H134" i="18"/>
  <c r="I134" i="18"/>
  <c r="D259" i="18" l="1"/>
  <c r="K616" i="10"/>
  <c r="L615" i="10"/>
  <c r="I615" i="47" s="1"/>
  <c r="F616" i="10"/>
  <c r="G615" i="10"/>
  <c r="G615" i="47" s="1"/>
  <c r="G260" i="18"/>
  <c r="E260" i="18" s="1"/>
  <c r="H260" i="18" s="1"/>
  <c r="E615" i="47"/>
  <c r="I259" i="18"/>
  <c r="O184" i="18"/>
  <c r="Q141" i="18"/>
  <c r="I141" i="18"/>
  <c r="J12" i="18"/>
  <c r="K12" i="18"/>
  <c r="L11" i="18"/>
  <c r="D260" i="18" l="1"/>
  <c r="K617" i="10"/>
  <c r="L616" i="10"/>
  <c r="I616" i="47" s="1"/>
  <c r="G261" i="18"/>
  <c r="E261" i="18" s="1"/>
  <c r="H261" i="18" s="1"/>
  <c r="E616" i="47"/>
  <c r="I260" i="18"/>
  <c r="F617" i="10"/>
  <c r="G616" i="10"/>
  <c r="G616" i="47" s="1"/>
  <c r="O185" i="18"/>
  <c r="Q142" i="18"/>
  <c r="I142" i="18"/>
  <c r="N12" i="18"/>
  <c r="B368" i="47" s="1"/>
  <c r="J13" i="18"/>
  <c r="K13" i="18"/>
  <c r="L12" i="18"/>
  <c r="D261" i="18" l="1"/>
  <c r="K618" i="10"/>
  <c r="L617" i="10"/>
  <c r="I617" i="47" s="1"/>
  <c r="F618" i="10"/>
  <c r="G617" i="10"/>
  <c r="G617" i="47" s="1"/>
  <c r="G262" i="18"/>
  <c r="E262" i="18" s="1"/>
  <c r="H262" i="18" s="1"/>
  <c r="E617" i="47"/>
  <c r="I261" i="18"/>
  <c r="O186" i="18"/>
  <c r="Q143" i="18"/>
  <c r="I143" i="18"/>
  <c r="J14" i="18"/>
  <c r="N13" i="18"/>
  <c r="B369" i="47" s="1"/>
  <c r="K14" i="18"/>
  <c r="L13" i="18"/>
  <c r="D262" i="18" l="1"/>
  <c r="K619" i="10"/>
  <c r="L618" i="10"/>
  <c r="I618" i="47" s="1"/>
  <c r="F619" i="10"/>
  <c r="G618" i="10"/>
  <c r="G618" i="47" s="1"/>
  <c r="G263" i="18"/>
  <c r="E263" i="18" s="1"/>
  <c r="H263" i="18" s="1"/>
  <c r="E618" i="47"/>
  <c r="I262" i="18"/>
  <c r="O187" i="18"/>
  <c r="Q144" i="18"/>
  <c r="I144" i="18"/>
  <c r="N14" i="18"/>
  <c r="B370" i="47" s="1"/>
  <c r="J15" i="18"/>
  <c r="K15" i="18"/>
  <c r="L14" i="18"/>
  <c r="D263" i="18" l="1"/>
  <c r="K620" i="10"/>
  <c r="L619" i="10"/>
  <c r="I619" i="47" s="1"/>
  <c r="G264" i="18"/>
  <c r="E264" i="18" s="1"/>
  <c r="H264" i="18" s="1"/>
  <c r="E619" i="47"/>
  <c r="I263" i="18"/>
  <c r="F620" i="10"/>
  <c r="G619" i="10"/>
  <c r="G619" i="47" s="1"/>
  <c r="O188" i="18"/>
  <c r="I145" i="18"/>
  <c r="Q145" i="18"/>
  <c r="J16" i="18"/>
  <c r="N15" i="18"/>
  <c r="B371" i="47" s="1"/>
  <c r="K16" i="18"/>
  <c r="L15" i="18"/>
  <c r="D264" i="18" l="1"/>
  <c r="K621" i="10"/>
  <c r="L620" i="10"/>
  <c r="I620" i="47" s="1"/>
  <c r="F621" i="10"/>
  <c r="G620" i="10"/>
  <c r="G620" i="47" s="1"/>
  <c r="G265" i="18"/>
  <c r="E265" i="18" s="1"/>
  <c r="H265" i="18" s="1"/>
  <c r="E620" i="47"/>
  <c r="I264" i="18"/>
  <c r="O189" i="18"/>
  <c r="Q146" i="18"/>
  <c r="I146" i="18"/>
  <c r="N16" i="18"/>
  <c r="B372" i="47" s="1"/>
  <c r="J17" i="18"/>
  <c r="K17" i="18"/>
  <c r="L16" i="18"/>
  <c r="D265" i="18" l="1"/>
  <c r="K622" i="10"/>
  <c r="L621" i="10"/>
  <c r="I621" i="47" s="1"/>
  <c r="G266" i="18"/>
  <c r="E266" i="18" s="1"/>
  <c r="H266" i="18" s="1"/>
  <c r="E621" i="47"/>
  <c r="I265" i="18"/>
  <c r="F622" i="10"/>
  <c r="G621" i="10"/>
  <c r="G621" i="47" s="1"/>
  <c r="O190" i="18"/>
  <c r="Q147" i="18"/>
  <c r="I147" i="18"/>
  <c r="J18" i="18"/>
  <c r="N17" i="18"/>
  <c r="B373" i="47" s="1"/>
  <c r="K18" i="18"/>
  <c r="L17" i="18"/>
  <c r="D266" i="18" l="1"/>
  <c r="K623" i="10"/>
  <c r="L622" i="10"/>
  <c r="I622" i="47" s="1"/>
  <c r="F623" i="10"/>
  <c r="G622" i="10"/>
  <c r="G622" i="47" s="1"/>
  <c r="G267" i="18"/>
  <c r="E267" i="18" s="1"/>
  <c r="H267" i="18" s="1"/>
  <c r="E622" i="47"/>
  <c r="I266" i="18"/>
  <c r="O191" i="18"/>
  <c r="I148" i="18"/>
  <c r="Q148" i="18"/>
  <c r="N18" i="18"/>
  <c r="B374" i="47" s="1"/>
  <c r="J19" i="18"/>
  <c r="K19" i="18"/>
  <c r="L18" i="18"/>
  <c r="D267" i="18" l="1"/>
  <c r="K624" i="10"/>
  <c r="L623" i="10"/>
  <c r="I623" i="47" s="1"/>
  <c r="G268" i="18"/>
  <c r="E268" i="18" s="1"/>
  <c r="H268" i="18" s="1"/>
  <c r="E623" i="47"/>
  <c r="I267" i="18"/>
  <c r="F624" i="10"/>
  <c r="G623" i="10"/>
  <c r="G623" i="47" s="1"/>
  <c r="O192" i="18"/>
  <c r="Q149" i="18"/>
  <c r="I149" i="18"/>
  <c r="J20" i="18"/>
  <c r="N19" i="18"/>
  <c r="B375" i="47" s="1"/>
  <c r="K20" i="18"/>
  <c r="L19" i="18"/>
  <c r="D268" i="18" l="1"/>
  <c r="K625" i="10"/>
  <c r="L624" i="10"/>
  <c r="I624" i="47" s="1"/>
  <c r="F625" i="10"/>
  <c r="G624" i="10"/>
  <c r="G624" i="47" s="1"/>
  <c r="G269" i="18"/>
  <c r="E269" i="18" s="1"/>
  <c r="H269" i="18" s="1"/>
  <c r="E624" i="47"/>
  <c r="I268" i="18"/>
  <c r="O193" i="18"/>
  <c r="I150" i="18"/>
  <c r="Q150" i="18"/>
  <c r="N20" i="18"/>
  <c r="B376" i="47" s="1"/>
  <c r="J21" i="18"/>
  <c r="K21" i="18"/>
  <c r="L20" i="18"/>
  <c r="D269" i="18" l="1"/>
  <c r="K626" i="10"/>
  <c r="L625" i="10"/>
  <c r="I625" i="47" s="1"/>
  <c r="G270" i="18"/>
  <c r="E270" i="18" s="1"/>
  <c r="H270" i="18" s="1"/>
  <c r="E625" i="47"/>
  <c r="I269" i="18"/>
  <c r="F626" i="10"/>
  <c r="G625" i="10"/>
  <c r="G625" i="47" s="1"/>
  <c r="O194" i="18"/>
  <c r="I151" i="18"/>
  <c r="Q151" i="18"/>
  <c r="J22" i="18"/>
  <c r="N21" i="18"/>
  <c r="B377" i="47" s="1"/>
  <c r="K22" i="18"/>
  <c r="L21" i="18"/>
  <c r="D270" i="18" l="1"/>
  <c r="K627" i="10"/>
  <c r="L626" i="10"/>
  <c r="I626" i="47" s="1"/>
  <c r="F627" i="10"/>
  <c r="G626" i="10"/>
  <c r="G626" i="47" s="1"/>
  <c r="G271" i="18"/>
  <c r="E271" i="18" s="1"/>
  <c r="H271" i="18" s="1"/>
  <c r="E626" i="47"/>
  <c r="I270" i="18"/>
  <c r="O195" i="18"/>
  <c r="I152" i="18"/>
  <c r="Q152" i="18"/>
  <c r="J23" i="18"/>
  <c r="K23" i="18"/>
  <c r="L22" i="18"/>
  <c r="N22" i="18"/>
  <c r="B378" i="47" s="1"/>
  <c r="D271" i="18" l="1"/>
  <c r="K628" i="10"/>
  <c r="L627" i="10"/>
  <c r="I627" i="47" s="1"/>
  <c r="G272" i="18"/>
  <c r="E272" i="18" s="1"/>
  <c r="H272" i="18" s="1"/>
  <c r="E627" i="47"/>
  <c r="I271" i="18"/>
  <c r="F628" i="10"/>
  <c r="G627" i="10"/>
  <c r="G627" i="47" s="1"/>
  <c r="O196" i="18"/>
  <c r="Q153" i="18"/>
  <c r="I153" i="18"/>
  <c r="N23" i="18"/>
  <c r="B379" i="47" s="1"/>
  <c r="J24" i="18"/>
  <c r="K24" i="18"/>
  <c r="L23" i="18"/>
  <c r="D272" i="18" l="1"/>
  <c r="K629" i="10"/>
  <c r="L628" i="10"/>
  <c r="I628" i="47" s="1"/>
  <c r="F629" i="10"/>
  <c r="G628" i="10"/>
  <c r="G628" i="47" s="1"/>
  <c r="G273" i="18"/>
  <c r="E273" i="18" s="1"/>
  <c r="H273" i="18" s="1"/>
  <c r="E628" i="47"/>
  <c r="I272" i="18"/>
  <c r="O197" i="18"/>
  <c r="Q154" i="18"/>
  <c r="I154" i="18"/>
  <c r="J25" i="18"/>
  <c r="K25" i="18"/>
  <c r="L24" i="18"/>
  <c r="N24" i="18"/>
  <c r="B380" i="47" s="1"/>
  <c r="D273" i="18" l="1"/>
  <c r="K630" i="10"/>
  <c r="L629" i="10"/>
  <c r="I629" i="47" s="1"/>
  <c r="G274" i="18"/>
  <c r="E274" i="18" s="1"/>
  <c r="H274" i="18" s="1"/>
  <c r="E629" i="47"/>
  <c r="I273" i="18"/>
  <c r="F630" i="10"/>
  <c r="G629" i="10"/>
  <c r="G629" i="47" s="1"/>
  <c r="O198" i="18"/>
  <c r="Q155" i="18"/>
  <c r="I155" i="18"/>
  <c r="N25" i="18"/>
  <c r="B381" i="47" s="1"/>
  <c r="J26" i="18"/>
  <c r="K26" i="18"/>
  <c r="L25" i="18"/>
  <c r="D274" i="18" l="1"/>
  <c r="K631" i="10"/>
  <c r="L630" i="10"/>
  <c r="I630" i="47" s="1"/>
  <c r="F631" i="10"/>
  <c r="G630" i="10"/>
  <c r="G630" i="47" s="1"/>
  <c r="G275" i="18"/>
  <c r="E275" i="18" s="1"/>
  <c r="H275" i="18" s="1"/>
  <c r="E630" i="47"/>
  <c r="I274" i="18"/>
  <c r="O199" i="18"/>
  <c r="I156" i="18"/>
  <c r="Q156" i="18"/>
  <c r="Q157" i="18" s="1"/>
  <c r="J27" i="18"/>
  <c r="K27" i="18"/>
  <c r="L26" i="18"/>
  <c r="N26" i="18"/>
  <c r="B382" i="47" s="1"/>
  <c r="D275" i="18" l="1"/>
  <c r="Q158" i="18"/>
  <c r="N157" i="18"/>
  <c r="B513" i="47" s="1"/>
  <c r="K632" i="10"/>
  <c r="L631" i="10"/>
  <c r="I631" i="47" s="1"/>
  <c r="G276" i="18"/>
  <c r="E276" i="18" s="1"/>
  <c r="H276" i="18" s="1"/>
  <c r="E631" i="47"/>
  <c r="I275" i="18"/>
  <c r="F632" i="10"/>
  <c r="G631" i="10"/>
  <c r="G631" i="47" s="1"/>
  <c r="O200" i="18"/>
  <c r="N27" i="18"/>
  <c r="B383" i="47" s="1"/>
  <c r="J28" i="18"/>
  <c r="K28" i="18"/>
  <c r="L27" i="18"/>
  <c r="D276" i="18" l="1"/>
  <c r="Q159" i="18"/>
  <c r="N158" i="18"/>
  <c r="B514" i="47" s="1"/>
  <c r="K633" i="10"/>
  <c r="L632" i="10"/>
  <c r="I632" i="47" s="1"/>
  <c r="F633" i="10"/>
  <c r="G632" i="10"/>
  <c r="G632" i="47" s="1"/>
  <c r="G277" i="18"/>
  <c r="E277" i="18" s="1"/>
  <c r="H277" i="18" s="1"/>
  <c r="E632" i="47"/>
  <c r="I276" i="18"/>
  <c r="O201" i="18"/>
  <c r="J29" i="18"/>
  <c r="K29" i="18"/>
  <c r="L28" i="18"/>
  <c r="N28" i="18"/>
  <c r="B384" i="47" s="1"/>
  <c r="D277" i="18" l="1"/>
  <c r="Q160" i="18"/>
  <c r="N159" i="18"/>
  <c r="B515" i="47" s="1"/>
  <c r="K634" i="10"/>
  <c r="L633" i="10"/>
  <c r="I633" i="47" s="1"/>
  <c r="G278" i="18"/>
  <c r="E278" i="18" s="1"/>
  <c r="H278" i="18" s="1"/>
  <c r="E633" i="47"/>
  <c r="I277" i="18"/>
  <c r="F634" i="10"/>
  <c r="G633" i="10"/>
  <c r="G633" i="47" s="1"/>
  <c r="O202" i="18"/>
  <c r="N29" i="18"/>
  <c r="B385" i="47" s="1"/>
  <c r="J30" i="18"/>
  <c r="K30" i="18"/>
  <c r="L29" i="18"/>
  <c r="D278" i="18" l="1"/>
  <c r="Q161" i="18"/>
  <c r="N160" i="18"/>
  <c r="B516" i="47" s="1"/>
  <c r="K635" i="10"/>
  <c r="L634" i="10"/>
  <c r="I634" i="47" s="1"/>
  <c r="F635" i="10"/>
  <c r="G634" i="10"/>
  <c r="G634" i="47" s="1"/>
  <c r="G279" i="18"/>
  <c r="E279" i="18" s="1"/>
  <c r="H279" i="18" s="1"/>
  <c r="E634" i="47"/>
  <c r="I278" i="18"/>
  <c r="O203" i="18"/>
  <c r="J31" i="18"/>
  <c r="N30" i="18"/>
  <c r="B386" i="47" s="1"/>
  <c r="K31" i="18"/>
  <c r="L30" i="18"/>
  <c r="D279" i="18" l="1"/>
  <c r="Q162" i="18"/>
  <c r="N161" i="18"/>
  <c r="B517" i="47" s="1"/>
  <c r="K636" i="10"/>
  <c r="L635" i="10"/>
  <c r="I635" i="47" s="1"/>
  <c r="G280" i="18"/>
  <c r="E280" i="18" s="1"/>
  <c r="H280" i="18" s="1"/>
  <c r="E635" i="47"/>
  <c r="I279" i="18"/>
  <c r="F636" i="10"/>
  <c r="G635" i="10"/>
  <c r="G635" i="47" s="1"/>
  <c r="O204" i="18"/>
  <c r="N31" i="18"/>
  <c r="B387" i="47" s="1"/>
  <c r="J32" i="18"/>
  <c r="K32" i="18"/>
  <c r="L31" i="18"/>
  <c r="D280" i="18" l="1"/>
  <c r="Q163" i="18"/>
  <c r="N162" i="18"/>
  <c r="B518" i="47" s="1"/>
  <c r="K637" i="10"/>
  <c r="L636" i="10"/>
  <c r="I636" i="47" s="1"/>
  <c r="F637" i="10"/>
  <c r="G636" i="10"/>
  <c r="G636" i="47" s="1"/>
  <c r="G281" i="18"/>
  <c r="E281" i="18" s="1"/>
  <c r="H281" i="18" s="1"/>
  <c r="E636" i="47"/>
  <c r="I280" i="18"/>
  <c r="O205" i="18"/>
  <c r="J33" i="18"/>
  <c r="N32" i="18"/>
  <c r="B388" i="47" s="1"/>
  <c r="K33" i="18"/>
  <c r="L32" i="18"/>
  <c r="D281" i="18" l="1"/>
  <c r="Q164" i="18"/>
  <c r="N163" i="18"/>
  <c r="B519" i="47" s="1"/>
  <c r="K638" i="10"/>
  <c r="L637" i="10"/>
  <c r="I637" i="47" s="1"/>
  <c r="G282" i="18"/>
  <c r="E282" i="18" s="1"/>
  <c r="H282" i="18" s="1"/>
  <c r="E637" i="47"/>
  <c r="I281" i="18"/>
  <c r="F638" i="10"/>
  <c r="G637" i="10"/>
  <c r="G637" i="47" s="1"/>
  <c r="O206" i="18"/>
  <c r="N33" i="18"/>
  <c r="B389" i="47" s="1"/>
  <c r="J34" i="18"/>
  <c r="K34" i="18"/>
  <c r="L33" i="18"/>
  <c r="D282" i="18" l="1"/>
  <c r="Q165" i="18"/>
  <c r="N164" i="18"/>
  <c r="B520" i="47" s="1"/>
  <c r="K639" i="10"/>
  <c r="L638" i="10"/>
  <c r="I638" i="47" s="1"/>
  <c r="F639" i="10"/>
  <c r="G638" i="10"/>
  <c r="G638" i="47" s="1"/>
  <c r="G283" i="18"/>
  <c r="E283" i="18" s="1"/>
  <c r="H283" i="18" s="1"/>
  <c r="E638" i="47"/>
  <c r="I282" i="18"/>
  <c r="O207" i="18"/>
  <c r="J35" i="18"/>
  <c r="N34" i="18"/>
  <c r="B390" i="47" s="1"/>
  <c r="K35" i="18"/>
  <c r="L34" i="18"/>
  <c r="D283" i="18" l="1"/>
  <c r="Q166" i="18"/>
  <c r="N165" i="18"/>
  <c r="B521" i="47" s="1"/>
  <c r="K640" i="10"/>
  <c r="L639" i="10"/>
  <c r="I639" i="47" s="1"/>
  <c r="G284" i="18"/>
  <c r="E284" i="18" s="1"/>
  <c r="H284" i="18" s="1"/>
  <c r="E639" i="47"/>
  <c r="I283" i="18"/>
  <c r="F640" i="10"/>
  <c r="G639" i="10"/>
  <c r="G639" i="47" s="1"/>
  <c r="O208" i="18"/>
  <c r="N35" i="18"/>
  <c r="B391" i="47" s="1"/>
  <c r="J36" i="18"/>
  <c r="K36" i="18"/>
  <c r="L35" i="18"/>
  <c r="D284" i="18" l="1"/>
  <c r="Q167" i="18"/>
  <c r="N166" i="18"/>
  <c r="B522" i="47" s="1"/>
  <c r="K641" i="10"/>
  <c r="L640" i="10"/>
  <c r="I640" i="47" s="1"/>
  <c r="F641" i="10"/>
  <c r="G640" i="10"/>
  <c r="G640" i="47" s="1"/>
  <c r="G285" i="18"/>
  <c r="E285" i="18" s="1"/>
  <c r="H285" i="18" s="1"/>
  <c r="E640" i="47"/>
  <c r="I284" i="18"/>
  <c r="O209" i="18"/>
  <c r="J37" i="18"/>
  <c r="N36" i="18"/>
  <c r="B392" i="47" s="1"/>
  <c r="K37" i="18"/>
  <c r="L36" i="18"/>
  <c r="D285" i="18" l="1"/>
  <c r="Q168" i="18"/>
  <c r="N167" i="18"/>
  <c r="B523" i="47" s="1"/>
  <c r="K642" i="10"/>
  <c r="L641" i="10"/>
  <c r="I641" i="47" s="1"/>
  <c r="G286" i="18"/>
  <c r="E286" i="18" s="1"/>
  <c r="H286" i="18" s="1"/>
  <c r="E641" i="47"/>
  <c r="I285" i="18"/>
  <c r="F642" i="10"/>
  <c r="G641" i="10"/>
  <c r="G641" i="47" s="1"/>
  <c r="O210" i="18"/>
  <c r="N37" i="18"/>
  <c r="B393" i="47" s="1"/>
  <c r="J38" i="18"/>
  <c r="K38" i="18"/>
  <c r="L37" i="18"/>
  <c r="D286" i="18" l="1"/>
  <c r="Q169" i="18"/>
  <c r="N168" i="18"/>
  <c r="B524" i="47" s="1"/>
  <c r="K643" i="10"/>
  <c r="L642" i="10"/>
  <c r="I642" i="47" s="1"/>
  <c r="F643" i="10"/>
  <c r="G642" i="10"/>
  <c r="G642" i="47" s="1"/>
  <c r="G287" i="18"/>
  <c r="E287" i="18" s="1"/>
  <c r="H287" i="18" s="1"/>
  <c r="E642" i="47"/>
  <c r="I286" i="18"/>
  <c r="O211" i="18"/>
  <c r="J39" i="18"/>
  <c r="N38" i="18"/>
  <c r="B394" i="47" s="1"/>
  <c r="K39" i="18"/>
  <c r="L38" i="18"/>
  <c r="D287" i="18" l="1"/>
  <c r="Q170" i="18"/>
  <c r="N169" i="18"/>
  <c r="B525" i="47" s="1"/>
  <c r="K644" i="10"/>
  <c r="L643" i="10"/>
  <c r="I643" i="47" s="1"/>
  <c r="G288" i="18"/>
  <c r="E288" i="18" s="1"/>
  <c r="H288" i="18" s="1"/>
  <c r="E643" i="47"/>
  <c r="I287" i="18"/>
  <c r="F644" i="10"/>
  <c r="G643" i="10"/>
  <c r="G643" i="47" s="1"/>
  <c r="O212" i="18"/>
  <c r="N39" i="18"/>
  <c r="B395" i="47" s="1"/>
  <c r="J40" i="18"/>
  <c r="K40" i="18"/>
  <c r="L39" i="18"/>
  <c r="D288" i="18" l="1"/>
  <c r="Q171" i="18"/>
  <c r="N170" i="18"/>
  <c r="B526" i="47" s="1"/>
  <c r="K645" i="10"/>
  <c r="L644" i="10"/>
  <c r="I644" i="47" s="1"/>
  <c r="F645" i="10"/>
  <c r="G644" i="10"/>
  <c r="G644" i="47" s="1"/>
  <c r="G289" i="18"/>
  <c r="E289" i="18" s="1"/>
  <c r="H289" i="18" s="1"/>
  <c r="E644" i="47"/>
  <c r="I288" i="18"/>
  <c r="O213" i="18"/>
  <c r="J41" i="18"/>
  <c r="N40" i="18"/>
  <c r="B396" i="47" s="1"/>
  <c r="K41" i="18"/>
  <c r="L40" i="18"/>
  <c r="D289" i="18" l="1"/>
  <c r="Q172" i="18"/>
  <c r="N171" i="18"/>
  <c r="B527" i="47" s="1"/>
  <c r="K646" i="10"/>
  <c r="L645" i="10"/>
  <c r="I645" i="47" s="1"/>
  <c r="G290" i="18"/>
  <c r="E290" i="18" s="1"/>
  <c r="H290" i="18" s="1"/>
  <c r="E645" i="47"/>
  <c r="I289" i="18"/>
  <c r="F646" i="10"/>
  <c r="G645" i="10"/>
  <c r="G645" i="47" s="1"/>
  <c r="O214" i="18"/>
  <c r="N41" i="18"/>
  <c r="B397" i="47" s="1"/>
  <c r="J42" i="18"/>
  <c r="K42" i="18"/>
  <c r="L41" i="18"/>
  <c r="D290" i="18" l="1"/>
  <c r="Q173" i="18"/>
  <c r="N172" i="18"/>
  <c r="B528" i="47" s="1"/>
  <c r="K647" i="10"/>
  <c r="L646" i="10"/>
  <c r="I646" i="47" s="1"/>
  <c r="F647" i="10"/>
  <c r="G646" i="10"/>
  <c r="G646" i="47" s="1"/>
  <c r="G291" i="18"/>
  <c r="E291" i="18" s="1"/>
  <c r="H291" i="18" s="1"/>
  <c r="E646" i="47"/>
  <c r="I290" i="18"/>
  <c r="O215" i="18"/>
  <c r="J43" i="18"/>
  <c r="N42" i="18"/>
  <c r="B398" i="47" s="1"/>
  <c r="K43" i="18"/>
  <c r="L42" i="18"/>
  <c r="D291" i="18" l="1"/>
  <c r="Q174" i="18"/>
  <c r="N173" i="18"/>
  <c r="B529" i="47" s="1"/>
  <c r="K648" i="10"/>
  <c r="L647" i="10"/>
  <c r="I647" i="47" s="1"/>
  <c r="G292" i="18"/>
  <c r="E292" i="18" s="1"/>
  <c r="H292" i="18" s="1"/>
  <c r="E647" i="47"/>
  <c r="I291" i="18"/>
  <c r="F648" i="10"/>
  <c r="G647" i="10"/>
  <c r="G647" i="47" s="1"/>
  <c r="O216" i="18"/>
  <c r="N43" i="18"/>
  <c r="B399" i="47" s="1"/>
  <c r="J44" i="18"/>
  <c r="K44" i="18"/>
  <c r="L43" i="18"/>
  <c r="D292" i="18" l="1"/>
  <c r="Q175" i="18"/>
  <c r="N174" i="18"/>
  <c r="B530" i="47" s="1"/>
  <c r="K649" i="10"/>
  <c r="L648" i="10"/>
  <c r="I648" i="47" s="1"/>
  <c r="F649" i="10"/>
  <c r="G648" i="47"/>
  <c r="G293" i="18"/>
  <c r="E293" i="18" s="1"/>
  <c r="H293" i="18" s="1"/>
  <c r="E648" i="47"/>
  <c r="I292" i="18"/>
  <c r="O217" i="18"/>
  <c r="J45" i="18"/>
  <c r="N44" i="18"/>
  <c r="B400" i="47" s="1"/>
  <c r="K45" i="18"/>
  <c r="L44" i="18"/>
  <c r="D293" i="18" l="1"/>
  <c r="Q176" i="18"/>
  <c r="N175" i="18"/>
  <c r="B531" i="47" s="1"/>
  <c r="K650" i="10"/>
  <c r="L649" i="10"/>
  <c r="I649" i="47" s="1"/>
  <c r="G294" i="18"/>
  <c r="E294" i="18" s="1"/>
  <c r="H294" i="18" s="1"/>
  <c r="E649" i="47"/>
  <c r="I293" i="18"/>
  <c r="F650" i="10"/>
  <c r="G649" i="10"/>
  <c r="G649" i="47" s="1"/>
  <c r="O218" i="18"/>
  <c r="N45" i="18"/>
  <c r="B401" i="47" s="1"/>
  <c r="J46" i="18"/>
  <c r="K46" i="18"/>
  <c r="L45" i="18"/>
  <c r="D294" i="18" l="1"/>
  <c r="Q177" i="18"/>
  <c r="N176" i="18"/>
  <c r="B532" i="47" s="1"/>
  <c r="K651" i="10"/>
  <c r="L650" i="10"/>
  <c r="I650" i="47" s="1"/>
  <c r="F651" i="10"/>
  <c r="G650" i="10"/>
  <c r="G650" i="47" s="1"/>
  <c r="G295" i="18"/>
  <c r="E295" i="18" s="1"/>
  <c r="H295" i="18" s="1"/>
  <c r="E650" i="47"/>
  <c r="I294" i="18"/>
  <c r="O219" i="18"/>
  <c r="J47" i="18"/>
  <c r="N46" i="18"/>
  <c r="B402" i="47" s="1"/>
  <c r="K47" i="18"/>
  <c r="L46" i="18"/>
  <c r="D295" i="18" l="1"/>
  <c r="Q178" i="18"/>
  <c r="N177" i="18"/>
  <c r="B533" i="47" s="1"/>
  <c r="K652" i="10"/>
  <c r="L651" i="10"/>
  <c r="I651" i="47" s="1"/>
  <c r="G296" i="18"/>
  <c r="E296" i="18" s="1"/>
  <c r="H296" i="18" s="1"/>
  <c r="E651" i="47"/>
  <c r="I295" i="18"/>
  <c r="F652" i="10"/>
  <c r="G651" i="10"/>
  <c r="G651" i="47" s="1"/>
  <c r="O220" i="18"/>
  <c r="N47" i="18"/>
  <c r="B403" i="47" s="1"/>
  <c r="J48" i="18"/>
  <c r="K48" i="18"/>
  <c r="L47" i="18"/>
  <c r="D296" i="18" l="1"/>
  <c r="Q179" i="18"/>
  <c r="N178" i="18"/>
  <c r="B534" i="47" s="1"/>
  <c r="K653" i="10"/>
  <c r="L652" i="10"/>
  <c r="I652" i="47" s="1"/>
  <c r="F653" i="10"/>
  <c r="G652" i="10"/>
  <c r="G652" i="47" s="1"/>
  <c r="G297" i="18"/>
  <c r="E297" i="18" s="1"/>
  <c r="H297" i="18" s="1"/>
  <c r="E652" i="47"/>
  <c r="I296" i="18"/>
  <c r="O221" i="18"/>
  <c r="J49" i="18"/>
  <c r="N48" i="18"/>
  <c r="B404" i="47" s="1"/>
  <c r="K49" i="18"/>
  <c r="L48" i="18"/>
  <c r="D297" i="18" l="1"/>
  <c r="Q180" i="18"/>
  <c r="N179" i="18"/>
  <c r="B535" i="47" s="1"/>
  <c r="K654" i="10"/>
  <c r="L653" i="10"/>
  <c r="I653" i="47" s="1"/>
  <c r="G298" i="18"/>
  <c r="E298" i="18" s="1"/>
  <c r="H298" i="18" s="1"/>
  <c r="E653" i="47"/>
  <c r="I297" i="18"/>
  <c r="F654" i="10"/>
  <c r="G653" i="10"/>
  <c r="G653" i="47" s="1"/>
  <c r="O222" i="18"/>
  <c r="N49" i="18"/>
  <c r="B405" i="47" s="1"/>
  <c r="J50" i="18"/>
  <c r="K50" i="18"/>
  <c r="L49" i="18"/>
  <c r="D298" i="18" l="1"/>
  <c r="Q181" i="18"/>
  <c r="N180" i="18"/>
  <c r="B536" i="47" s="1"/>
  <c r="K655" i="10"/>
  <c r="L654" i="10"/>
  <c r="I654" i="47" s="1"/>
  <c r="F655" i="10"/>
  <c r="G654" i="10"/>
  <c r="G654" i="47" s="1"/>
  <c r="G299" i="18"/>
  <c r="E299" i="18" s="1"/>
  <c r="H299" i="18" s="1"/>
  <c r="E654" i="47"/>
  <c r="I298" i="18"/>
  <c r="O223" i="18"/>
  <c r="J51" i="18"/>
  <c r="N50" i="18"/>
  <c r="B406" i="47" s="1"/>
  <c r="K51" i="18"/>
  <c r="L50" i="18"/>
  <c r="D299" i="18" l="1"/>
  <c r="Q182" i="18"/>
  <c r="N181" i="18"/>
  <c r="B537" i="47" s="1"/>
  <c r="K656" i="10"/>
  <c r="L655" i="10"/>
  <c r="I655" i="47" s="1"/>
  <c r="G300" i="18"/>
  <c r="E300" i="18" s="1"/>
  <c r="H300" i="18" s="1"/>
  <c r="E655" i="47"/>
  <c r="I299" i="18"/>
  <c r="F656" i="10"/>
  <c r="G655" i="10"/>
  <c r="G655" i="47" s="1"/>
  <c r="O224" i="18"/>
  <c r="N51" i="18"/>
  <c r="B407" i="47" s="1"/>
  <c r="J52" i="18"/>
  <c r="K52" i="18"/>
  <c r="L51" i="18"/>
  <c r="D300" i="18" l="1"/>
  <c r="Q183" i="18"/>
  <c r="N182" i="18"/>
  <c r="B538" i="47" s="1"/>
  <c r="K657" i="10"/>
  <c r="L656" i="10"/>
  <c r="I656" i="47" s="1"/>
  <c r="F657" i="10"/>
  <c r="G656" i="10"/>
  <c r="G656" i="47" s="1"/>
  <c r="G301" i="18"/>
  <c r="E301" i="18" s="1"/>
  <c r="H301" i="18" s="1"/>
  <c r="E656" i="47"/>
  <c r="I300" i="18"/>
  <c r="O225" i="18"/>
  <c r="J53" i="18"/>
  <c r="N52" i="18"/>
  <c r="B408" i="47" s="1"/>
  <c r="K53" i="18"/>
  <c r="L52" i="18"/>
  <c r="D301" i="18" l="1"/>
  <c r="Q184" i="18"/>
  <c r="N183" i="18"/>
  <c r="B539" i="47" s="1"/>
  <c r="K658" i="10"/>
  <c r="L657" i="10"/>
  <c r="I657" i="47" s="1"/>
  <c r="G302" i="18"/>
  <c r="E302" i="18" s="1"/>
  <c r="H302" i="18" s="1"/>
  <c r="E657" i="47"/>
  <c r="I301" i="18"/>
  <c r="F658" i="10"/>
  <c r="G657" i="10"/>
  <c r="G657" i="47" s="1"/>
  <c r="O226" i="18"/>
  <c r="N53" i="18"/>
  <c r="B409" i="47" s="1"/>
  <c r="J54" i="18"/>
  <c r="K54" i="18"/>
  <c r="L53" i="18"/>
  <c r="D302" i="18" l="1"/>
  <c r="Q185" i="18"/>
  <c r="N184" i="18"/>
  <c r="B540" i="47" s="1"/>
  <c r="K659" i="10"/>
  <c r="L658" i="10"/>
  <c r="I658" i="47" s="1"/>
  <c r="F659" i="10"/>
  <c r="G658" i="10"/>
  <c r="G658" i="47" s="1"/>
  <c r="G303" i="18"/>
  <c r="E303" i="18" s="1"/>
  <c r="H303" i="18" s="1"/>
  <c r="E658" i="47"/>
  <c r="I302" i="18"/>
  <c r="O227" i="18"/>
  <c r="J55" i="18"/>
  <c r="N54" i="18"/>
  <c r="B410" i="47" s="1"/>
  <c r="K55" i="18"/>
  <c r="L54" i="18"/>
  <c r="D303" i="18" l="1"/>
  <c r="Q186" i="18"/>
  <c r="N185" i="18"/>
  <c r="B541" i="47" s="1"/>
  <c r="K660" i="10"/>
  <c r="L659" i="10"/>
  <c r="I659" i="47" s="1"/>
  <c r="G304" i="18"/>
  <c r="E304" i="18" s="1"/>
  <c r="H304" i="18" s="1"/>
  <c r="E659" i="47"/>
  <c r="I303" i="18"/>
  <c r="F660" i="10"/>
  <c r="G659" i="10"/>
  <c r="G659" i="47" s="1"/>
  <c r="O228" i="18"/>
  <c r="N55" i="18"/>
  <c r="B411" i="47" s="1"/>
  <c r="J56" i="18"/>
  <c r="K56" i="18"/>
  <c r="L55" i="18"/>
  <c r="D304" i="18" l="1"/>
  <c r="Q187" i="18"/>
  <c r="N186" i="18"/>
  <c r="B542" i="47" s="1"/>
  <c r="K661" i="10"/>
  <c r="L660" i="10"/>
  <c r="I660" i="47" s="1"/>
  <c r="F661" i="10"/>
  <c r="G660" i="10"/>
  <c r="G660" i="47" s="1"/>
  <c r="G305" i="18"/>
  <c r="E305" i="18" s="1"/>
  <c r="H305" i="18" s="1"/>
  <c r="E660" i="47"/>
  <c r="I304" i="18"/>
  <c r="O229" i="18"/>
  <c r="J57" i="18"/>
  <c r="N56" i="18"/>
  <c r="B412" i="47" s="1"/>
  <c r="K57" i="18"/>
  <c r="L56" i="18"/>
  <c r="D305" i="18" l="1"/>
  <c r="Q188" i="18"/>
  <c r="N187" i="18"/>
  <c r="B543" i="47" s="1"/>
  <c r="K662" i="10"/>
  <c r="L661" i="10"/>
  <c r="I661" i="47" s="1"/>
  <c r="G306" i="18"/>
  <c r="E306" i="18" s="1"/>
  <c r="H306" i="18" s="1"/>
  <c r="E661" i="47"/>
  <c r="I305" i="18"/>
  <c r="F662" i="10"/>
  <c r="G661" i="10"/>
  <c r="G661" i="47" s="1"/>
  <c r="O230" i="18"/>
  <c r="N57" i="18"/>
  <c r="B413" i="47" s="1"/>
  <c r="J58" i="18"/>
  <c r="K58" i="18"/>
  <c r="L57" i="18"/>
  <c r="D306" i="18" l="1"/>
  <c r="Q189" i="18"/>
  <c r="N188" i="18"/>
  <c r="B544" i="47" s="1"/>
  <c r="K663" i="10"/>
  <c r="L662" i="10"/>
  <c r="I662" i="47" s="1"/>
  <c r="F663" i="10"/>
  <c r="G662" i="10"/>
  <c r="G662" i="47" s="1"/>
  <c r="G307" i="18"/>
  <c r="E307" i="18" s="1"/>
  <c r="H307" i="18" s="1"/>
  <c r="E662" i="47"/>
  <c r="I306" i="18"/>
  <c r="O231" i="18"/>
  <c r="J59" i="18"/>
  <c r="N58" i="18"/>
  <c r="B414" i="47" s="1"/>
  <c r="K59" i="18"/>
  <c r="L58" i="18"/>
  <c r="D307" i="18" l="1"/>
  <c r="Q190" i="18"/>
  <c r="N189" i="18"/>
  <c r="B545" i="47" s="1"/>
  <c r="K664" i="10"/>
  <c r="L663" i="10"/>
  <c r="I663" i="47" s="1"/>
  <c r="G308" i="18"/>
  <c r="E308" i="18" s="1"/>
  <c r="H308" i="18" s="1"/>
  <c r="E663" i="47"/>
  <c r="I307" i="18"/>
  <c r="F664" i="10"/>
  <c r="G663" i="10"/>
  <c r="G663" i="47" s="1"/>
  <c r="O232" i="18"/>
  <c r="N59" i="18"/>
  <c r="B415" i="47" s="1"/>
  <c r="J60" i="18"/>
  <c r="K60" i="18"/>
  <c r="L59" i="18"/>
  <c r="D308" i="18" l="1"/>
  <c r="Q191" i="18"/>
  <c r="N190" i="18"/>
  <c r="B546" i="47" s="1"/>
  <c r="K665" i="10"/>
  <c r="L664" i="10"/>
  <c r="I664" i="47" s="1"/>
  <c r="F665" i="10"/>
  <c r="G664" i="10"/>
  <c r="G664" i="47" s="1"/>
  <c r="G309" i="18"/>
  <c r="E309" i="18" s="1"/>
  <c r="H309" i="18" s="1"/>
  <c r="E664" i="47"/>
  <c r="I308" i="18"/>
  <c r="O233" i="18"/>
  <c r="J61" i="18"/>
  <c r="N60" i="18"/>
  <c r="B416" i="47" s="1"/>
  <c r="K61" i="18"/>
  <c r="L60" i="18"/>
  <c r="D309" i="18" l="1"/>
  <c r="Q192" i="18"/>
  <c r="N191" i="18"/>
  <c r="B547" i="47" s="1"/>
  <c r="K666" i="10"/>
  <c r="L665" i="10"/>
  <c r="I665" i="47" s="1"/>
  <c r="G310" i="18"/>
  <c r="E310" i="18" s="1"/>
  <c r="H310" i="18" s="1"/>
  <c r="E665" i="47"/>
  <c r="I309" i="18"/>
  <c r="F666" i="10"/>
  <c r="G665" i="10"/>
  <c r="G665" i="47" s="1"/>
  <c r="O234" i="18"/>
  <c r="N61" i="18"/>
  <c r="B417" i="47" s="1"/>
  <c r="J62" i="18"/>
  <c r="K62" i="18"/>
  <c r="L61" i="18"/>
  <c r="D310" i="18" l="1"/>
  <c r="Q193" i="18"/>
  <c r="N192" i="18"/>
  <c r="B548" i="47" s="1"/>
  <c r="K667" i="10"/>
  <c r="L666" i="10"/>
  <c r="I666" i="47" s="1"/>
  <c r="F667" i="10"/>
  <c r="G666" i="10"/>
  <c r="G666" i="47" s="1"/>
  <c r="G311" i="18"/>
  <c r="E311" i="18" s="1"/>
  <c r="H311" i="18" s="1"/>
  <c r="E666" i="47"/>
  <c r="I310" i="18"/>
  <c r="O235" i="18"/>
  <c r="J63" i="18"/>
  <c r="N62" i="18"/>
  <c r="B418" i="47" s="1"/>
  <c r="K63" i="18"/>
  <c r="L62" i="18"/>
  <c r="D311" i="18" l="1"/>
  <c r="Q194" i="18"/>
  <c r="N193" i="18"/>
  <c r="B549" i="47" s="1"/>
  <c r="K668" i="10"/>
  <c r="L667" i="10"/>
  <c r="I667" i="47" s="1"/>
  <c r="G312" i="18"/>
  <c r="E312" i="18" s="1"/>
  <c r="H312" i="18" s="1"/>
  <c r="E667" i="47"/>
  <c r="I311" i="18"/>
  <c r="F668" i="10"/>
  <c r="G667" i="10"/>
  <c r="G667" i="47" s="1"/>
  <c r="O236" i="18"/>
  <c r="N63" i="18"/>
  <c r="B419" i="47" s="1"/>
  <c r="J64" i="18"/>
  <c r="K64" i="18"/>
  <c r="L63" i="18"/>
  <c r="D312" i="18" l="1"/>
  <c r="Q195" i="18"/>
  <c r="N194" i="18"/>
  <c r="B550" i="47" s="1"/>
  <c r="K669" i="10"/>
  <c r="L668" i="10"/>
  <c r="I668" i="47" s="1"/>
  <c r="F669" i="10"/>
  <c r="G668" i="10"/>
  <c r="G668" i="47" s="1"/>
  <c r="G313" i="18"/>
  <c r="E313" i="18" s="1"/>
  <c r="H313" i="18" s="1"/>
  <c r="E668" i="47"/>
  <c r="I312" i="18"/>
  <c r="O237" i="18"/>
  <c r="J65" i="18"/>
  <c r="N64" i="18"/>
  <c r="B420" i="47" s="1"/>
  <c r="K65" i="18"/>
  <c r="L64" i="18"/>
  <c r="D313" i="18" l="1"/>
  <c r="Q196" i="18"/>
  <c r="N195" i="18"/>
  <c r="B551" i="47" s="1"/>
  <c r="K670" i="10"/>
  <c r="L669" i="10"/>
  <c r="I669" i="47" s="1"/>
  <c r="G314" i="18"/>
  <c r="E314" i="18" s="1"/>
  <c r="H314" i="18" s="1"/>
  <c r="E669" i="47"/>
  <c r="I313" i="18"/>
  <c r="F670" i="10"/>
  <c r="G669" i="10"/>
  <c r="G669" i="47" s="1"/>
  <c r="O238" i="18"/>
  <c r="N65" i="18"/>
  <c r="B421" i="47" s="1"/>
  <c r="J66" i="18"/>
  <c r="K66" i="18"/>
  <c r="L65" i="18"/>
  <c r="D314" i="18" l="1"/>
  <c r="Q197" i="18"/>
  <c r="N196" i="18"/>
  <c r="B552" i="47" s="1"/>
  <c r="K671" i="10"/>
  <c r="L670" i="10"/>
  <c r="I670" i="47" s="1"/>
  <c r="F671" i="10"/>
  <c r="G670" i="10"/>
  <c r="G670" i="47" s="1"/>
  <c r="G315" i="18"/>
  <c r="E315" i="18" s="1"/>
  <c r="H315" i="18" s="1"/>
  <c r="E670" i="47"/>
  <c r="I314" i="18"/>
  <c r="O239" i="18"/>
  <c r="J67" i="18"/>
  <c r="N66" i="18"/>
  <c r="B422" i="47" s="1"/>
  <c r="K67" i="18"/>
  <c r="L66" i="18"/>
  <c r="D315" i="18" l="1"/>
  <c r="Q198" i="18"/>
  <c r="N197" i="18"/>
  <c r="B553" i="47" s="1"/>
  <c r="K672" i="10"/>
  <c r="L671" i="10"/>
  <c r="I671" i="47" s="1"/>
  <c r="G316" i="18"/>
  <c r="E316" i="18" s="1"/>
  <c r="H316" i="18" s="1"/>
  <c r="E671" i="47"/>
  <c r="I315" i="18"/>
  <c r="F672" i="10"/>
  <c r="G671" i="10"/>
  <c r="G671" i="47" s="1"/>
  <c r="O240" i="18"/>
  <c r="N67" i="18"/>
  <c r="B423" i="47" s="1"/>
  <c r="J68" i="18"/>
  <c r="K68" i="18"/>
  <c r="L67" i="18"/>
  <c r="D316" i="18" l="1"/>
  <c r="Q199" i="18"/>
  <c r="N198" i="18"/>
  <c r="B554" i="47" s="1"/>
  <c r="K673" i="10"/>
  <c r="L672" i="10"/>
  <c r="I672" i="47" s="1"/>
  <c r="F673" i="10"/>
  <c r="G672" i="10"/>
  <c r="G672" i="47" s="1"/>
  <c r="G317" i="18"/>
  <c r="E317" i="18" s="1"/>
  <c r="H317" i="18" s="1"/>
  <c r="E672" i="47"/>
  <c r="I316" i="18"/>
  <c r="O241" i="18"/>
  <c r="J69" i="18"/>
  <c r="N68" i="18"/>
  <c r="B424" i="47" s="1"/>
  <c r="K69" i="18"/>
  <c r="L68" i="18"/>
  <c r="D317" i="18" l="1"/>
  <c r="Q200" i="18"/>
  <c r="N199" i="18"/>
  <c r="B555" i="47" s="1"/>
  <c r="K674" i="10"/>
  <c r="L673" i="10"/>
  <c r="I673" i="47" s="1"/>
  <c r="G318" i="18"/>
  <c r="E318" i="18" s="1"/>
  <c r="H318" i="18" s="1"/>
  <c r="E673" i="47"/>
  <c r="I317" i="18"/>
  <c r="F674" i="10"/>
  <c r="G673" i="10"/>
  <c r="G673" i="47" s="1"/>
  <c r="O242" i="18"/>
  <c r="N69" i="18"/>
  <c r="B425" i="47" s="1"/>
  <c r="J70" i="18"/>
  <c r="K70" i="18"/>
  <c r="L69" i="18"/>
  <c r="D318" i="18" l="1"/>
  <c r="Q201" i="18"/>
  <c r="N200" i="18"/>
  <c r="B556" i="47" s="1"/>
  <c r="K675" i="10"/>
  <c r="L674" i="10"/>
  <c r="I674" i="47" s="1"/>
  <c r="F675" i="10"/>
  <c r="G674" i="10"/>
  <c r="G674" i="47" s="1"/>
  <c r="G319" i="18"/>
  <c r="E319" i="18" s="1"/>
  <c r="H319" i="18" s="1"/>
  <c r="E674" i="47"/>
  <c r="I318" i="18"/>
  <c r="O243" i="18"/>
  <c r="J71" i="18"/>
  <c r="N70" i="18"/>
  <c r="B426" i="47" s="1"/>
  <c r="K71" i="18"/>
  <c r="L70" i="18"/>
  <c r="D319" i="18" l="1"/>
  <c r="Q202" i="18"/>
  <c r="N201" i="18"/>
  <c r="B557" i="47" s="1"/>
  <c r="K676" i="10"/>
  <c r="L675" i="10"/>
  <c r="I675" i="47" s="1"/>
  <c r="G320" i="18"/>
  <c r="E320" i="18" s="1"/>
  <c r="H320" i="18" s="1"/>
  <c r="E675" i="47"/>
  <c r="I319" i="18"/>
  <c r="F676" i="10"/>
  <c r="G675" i="10"/>
  <c r="G675" i="47" s="1"/>
  <c r="O244" i="18"/>
  <c r="N71" i="18"/>
  <c r="B427" i="47" s="1"/>
  <c r="J72" i="18"/>
  <c r="K72" i="18"/>
  <c r="L71" i="18"/>
  <c r="D320" i="18" l="1"/>
  <c r="Q203" i="18"/>
  <c r="N202" i="18"/>
  <c r="B558" i="47" s="1"/>
  <c r="K677" i="10"/>
  <c r="L676" i="10"/>
  <c r="I676" i="47" s="1"/>
  <c r="F677" i="10"/>
  <c r="G676" i="10"/>
  <c r="G676" i="47" s="1"/>
  <c r="G321" i="18"/>
  <c r="E321" i="18" s="1"/>
  <c r="H321" i="18" s="1"/>
  <c r="E676" i="47"/>
  <c r="I320" i="18"/>
  <c r="O245" i="18"/>
  <c r="J73" i="18"/>
  <c r="N72" i="18"/>
  <c r="B428" i="47" s="1"/>
  <c r="K73" i="18"/>
  <c r="L72" i="18"/>
  <c r="D321" i="18" l="1"/>
  <c r="Q204" i="18"/>
  <c r="N203" i="18"/>
  <c r="B559" i="47" s="1"/>
  <c r="K678" i="10"/>
  <c r="L677" i="10"/>
  <c r="I677" i="47" s="1"/>
  <c r="G322" i="18"/>
  <c r="E322" i="18" s="1"/>
  <c r="H322" i="18" s="1"/>
  <c r="E677" i="47"/>
  <c r="I321" i="18"/>
  <c r="F678" i="10"/>
  <c r="G677" i="10"/>
  <c r="G677" i="47" s="1"/>
  <c r="O246" i="18"/>
  <c r="N73" i="18"/>
  <c r="B429" i="47" s="1"/>
  <c r="J74" i="18"/>
  <c r="K74" i="18"/>
  <c r="L73" i="18"/>
  <c r="D322" i="18" l="1"/>
  <c r="Q205" i="18"/>
  <c r="N204" i="18"/>
  <c r="B560" i="47" s="1"/>
  <c r="K679" i="10"/>
  <c r="L678" i="10"/>
  <c r="I678" i="47" s="1"/>
  <c r="F679" i="10"/>
  <c r="G678" i="10"/>
  <c r="G678" i="47" s="1"/>
  <c r="G323" i="18"/>
  <c r="E323" i="18" s="1"/>
  <c r="H323" i="18" s="1"/>
  <c r="E678" i="47"/>
  <c r="I322" i="18"/>
  <c r="O247" i="18"/>
  <c r="J75" i="18"/>
  <c r="N74" i="18"/>
  <c r="B430" i="47" s="1"/>
  <c r="K75" i="18"/>
  <c r="L74" i="18"/>
  <c r="D323" i="18" l="1"/>
  <c r="Q206" i="18"/>
  <c r="N205" i="18"/>
  <c r="B561" i="47" s="1"/>
  <c r="K680" i="10"/>
  <c r="L679" i="10"/>
  <c r="I679" i="47" s="1"/>
  <c r="G324" i="18"/>
  <c r="E324" i="18" s="1"/>
  <c r="H324" i="18" s="1"/>
  <c r="E679" i="47"/>
  <c r="I323" i="18"/>
  <c r="F680" i="10"/>
  <c r="G679" i="10"/>
  <c r="G679" i="47" s="1"/>
  <c r="O248" i="18"/>
  <c r="N75" i="18"/>
  <c r="B431" i="47" s="1"/>
  <c r="J76" i="18"/>
  <c r="K76" i="18"/>
  <c r="L75" i="18"/>
  <c r="D324" i="18" l="1"/>
  <c r="Q207" i="18"/>
  <c r="N206" i="18"/>
  <c r="B562" i="47" s="1"/>
  <c r="K681" i="10"/>
  <c r="L680" i="10"/>
  <c r="I680" i="47" s="1"/>
  <c r="F681" i="10"/>
  <c r="G680" i="10"/>
  <c r="G680" i="47" s="1"/>
  <c r="G325" i="18"/>
  <c r="E325" i="18" s="1"/>
  <c r="H325" i="18" s="1"/>
  <c r="E680" i="47"/>
  <c r="I324" i="18"/>
  <c r="O249" i="18"/>
  <c r="J77" i="18"/>
  <c r="N76" i="18"/>
  <c r="B432" i="47" s="1"/>
  <c r="K77" i="18"/>
  <c r="L76" i="18"/>
  <c r="D325" i="18" l="1"/>
  <c r="Q208" i="18"/>
  <c r="N207" i="18"/>
  <c r="B563" i="47" s="1"/>
  <c r="K682" i="10"/>
  <c r="L681" i="10"/>
  <c r="I681" i="47" s="1"/>
  <c r="G326" i="18"/>
  <c r="E326" i="18" s="1"/>
  <c r="H326" i="18" s="1"/>
  <c r="E681" i="47"/>
  <c r="I325" i="18"/>
  <c r="F682" i="10"/>
  <c r="G681" i="10"/>
  <c r="G681" i="47" s="1"/>
  <c r="O250" i="18"/>
  <c r="N77" i="18"/>
  <c r="B433" i="47" s="1"/>
  <c r="J78" i="18"/>
  <c r="K78" i="18"/>
  <c r="L77" i="18"/>
  <c r="D326" i="18" l="1"/>
  <c r="Q209" i="18"/>
  <c r="N208" i="18"/>
  <c r="B564" i="47" s="1"/>
  <c r="K683" i="10"/>
  <c r="L682" i="10"/>
  <c r="I682" i="47" s="1"/>
  <c r="F683" i="10"/>
  <c r="G682" i="10"/>
  <c r="G682" i="47" s="1"/>
  <c r="G327" i="18"/>
  <c r="E327" i="18" s="1"/>
  <c r="H327" i="18" s="1"/>
  <c r="E682" i="47"/>
  <c r="I326" i="18"/>
  <c r="O251" i="18"/>
  <c r="J79" i="18"/>
  <c r="N78" i="18"/>
  <c r="B434" i="47" s="1"/>
  <c r="K79" i="18"/>
  <c r="L78" i="18"/>
  <c r="D327" i="18" l="1"/>
  <c r="Q210" i="18"/>
  <c r="N209" i="18"/>
  <c r="B565" i="47" s="1"/>
  <c r="K684" i="10"/>
  <c r="L683" i="10"/>
  <c r="I683" i="47" s="1"/>
  <c r="G328" i="18"/>
  <c r="E328" i="18" s="1"/>
  <c r="H328" i="18" s="1"/>
  <c r="E683" i="47"/>
  <c r="I327" i="18"/>
  <c r="F684" i="10"/>
  <c r="G683" i="10"/>
  <c r="G683" i="47" s="1"/>
  <c r="O252" i="18"/>
  <c r="N79" i="18"/>
  <c r="B435" i="47" s="1"/>
  <c r="J80" i="18"/>
  <c r="K80" i="18"/>
  <c r="L79" i="18"/>
  <c r="D328" i="18" l="1"/>
  <c r="Q211" i="18"/>
  <c r="N210" i="18"/>
  <c r="B566" i="47" s="1"/>
  <c r="K685" i="10"/>
  <c r="L684" i="10"/>
  <c r="I684" i="47" s="1"/>
  <c r="F685" i="10"/>
  <c r="G684" i="10"/>
  <c r="G684" i="47" s="1"/>
  <c r="G329" i="18"/>
  <c r="E329" i="18" s="1"/>
  <c r="H329" i="18" s="1"/>
  <c r="E684" i="47"/>
  <c r="I328" i="18"/>
  <c r="O253" i="18"/>
  <c r="J81" i="18"/>
  <c r="N80" i="18"/>
  <c r="B436" i="47" s="1"/>
  <c r="K81" i="18"/>
  <c r="L80" i="18"/>
  <c r="D329" i="18" l="1"/>
  <c r="Q212" i="18"/>
  <c r="N211" i="18"/>
  <c r="B567" i="47" s="1"/>
  <c r="K686" i="10"/>
  <c r="L685" i="10"/>
  <c r="I685" i="47" s="1"/>
  <c r="G330" i="18"/>
  <c r="E330" i="18" s="1"/>
  <c r="H330" i="18" s="1"/>
  <c r="E685" i="47"/>
  <c r="I329" i="18"/>
  <c r="F686" i="10"/>
  <c r="G685" i="10"/>
  <c r="G685" i="47" s="1"/>
  <c r="O254" i="18"/>
  <c r="N81" i="18"/>
  <c r="B437" i="47" s="1"/>
  <c r="J82" i="18"/>
  <c r="K82" i="18"/>
  <c r="L81" i="18"/>
  <c r="D330" i="18" l="1"/>
  <c r="Q213" i="18"/>
  <c r="N212" i="18"/>
  <c r="B568" i="47" s="1"/>
  <c r="K687" i="10"/>
  <c r="L686" i="10"/>
  <c r="I686" i="47" s="1"/>
  <c r="F687" i="10"/>
  <c r="G686" i="10"/>
  <c r="G686" i="47" s="1"/>
  <c r="G331" i="18"/>
  <c r="E331" i="18" s="1"/>
  <c r="H331" i="18" s="1"/>
  <c r="E686" i="47"/>
  <c r="I330" i="18"/>
  <c r="O255" i="18"/>
  <c r="J83" i="18"/>
  <c r="N82" i="18"/>
  <c r="B438" i="47" s="1"/>
  <c r="K83" i="18"/>
  <c r="L82" i="18"/>
  <c r="D331" i="18" l="1"/>
  <c r="Q214" i="18"/>
  <c r="N213" i="18"/>
  <c r="B569" i="47" s="1"/>
  <c r="K688" i="10"/>
  <c r="L687" i="10"/>
  <c r="I687" i="47" s="1"/>
  <c r="G332" i="18"/>
  <c r="E332" i="18" s="1"/>
  <c r="H332" i="18" s="1"/>
  <c r="E687" i="47"/>
  <c r="I331" i="18"/>
  <c r="F688" i="10"/>
  <c r="G687" i="10"/>
  <c r="G687" i="47" s="1"/>
  <c r="O256" i="18"/>
  <c r="N83" i="18"/>
  <c r="B439" i="47" s="1"/>
  <c r="J84" i="18"/>
  <c r="K84" i="18"/>
  <c r="L83" i="18"/>
  <c r="D332" i="18" l="1"/>
  <c r="Q215" i="18"/>
  <c r="N214" i="18"/>
  <c r="B570" i="47" s="1"/>
  <c r="K689" i="10"/>
  <c r="L688" i="10"/>
  <c r="I688" i="47" s="1"/>
  <c r="F689" i="10"/>
  <c r="G688" i="10"/>
  <c r="G688" i="47" s="1"/>
  <c r="G333" i="18"/>
  <c r="E688" i="47"/>
  <c r="I332" i="18"/>
  <c r="O257" i="18"/>
  <c r="J85" i="18"/>
  <c r="N84" i="18"/>
  <c r="B440" i="47" s="1"/>
  <c r="K85" i="18"/>
  <c r="L84" i="18"/>
  <c r="E333" i="18" l="1"/>
  <c r="H333" i="18" s="1"/>
  <c r="D333" i="18"/>
  <c r="Q216" i="18"/>
  <c r="N215" i="18"/>
  <c r="B571" i="47" s="1"/>
  <c r="K690" i="10"/>
  <c r="L689" i="10"/>
  <c r="I689" i="47" s="1"/>
  <c r="G334" i="18"/>
  <c r="E334" i="18" s="1"/>
  <c r="H334" i="18" s="1"/>
  <c r="E689" i="47"/>
  <c r="I333" i="18"/>
  <c r="F690" i="10"/>
  <c r="G689" i="10"/>
  <c r="G689" i="47" s="1"/>
  <c r="O258" i="18"/>
  <c r="N85" i="18"/>
  <c r="B441" i="47" s="1"/>
  <c r="J86" i="18"/>
  <c r="K86" i="18"/>
  <c r="L85" i="18"/>
  <c r="D334" i="18" l="1"/>
  <c r="Q217" i="18"/>
  <c r="N216" i="18"/>
  <c r="B572" i="47" s="1"/>
  <c r="K691" i="10"/>
  <c r="L690" i="10"/>
  <c r="I690" i="47" s="1"/>
  <c r="F691" i="10"/>
  <c r="G690" i="10"/>
  <c r="G690" i="47" s="1"/>
  <c r="G335" i="18"/>
  <c r="E335" i="18" s="1"/>
  <c r="H335" i="18" s="1"/>
  <c r="E690" i="47"/>
  <c r="I334" i="18"/>
  <c r="O259" i="18"/>
  <c r="J87" i="18"/>
  <c r="N86" i="18"/>
  <c r="B442" i="47" s="1"/>
  <c r="K87" i="18"/>
  <c r="L86" i="18"/>
  <c r="D335" i="18" l="1"/>
  <c r="Q218" i="18"/>
  <c r="N217" i="18"/>
  <c r="B573" i="47" s="1"/>
  <c r="K692" i="10"/>
  <c r="L691" i="10"/>
  <c r="I691" i="47" s="1"/>
  <c r="G336" i="18"/>
  <c r="E336" i="18" s="1"/>
  <c r="H336" i="18" s="1"/>
  <c r="E691" i="47"/>
  <c r="I335" i="18"/>
  <c r="F692" i="10"/>
  <c r="G691" i="10"/>
  <c r="G691" i="47" s="1"/>
  <c r="O260" i="18"/>
  <c r="N87" i="18"/>
  <c r="B443" i="47" s="1"/>
  <c r="J88" i="18"/>
  <c r="K88" i="18"/>
  <c r="L87" i="18"/>
  <c r="D336" i="18" l="1"/>
  <c r="Q219" i="18"/>
  <c r="N218" i="18"/>
  <c r="B574" i="47" s="1"/>
  <c r="K693" i="10"/>
  <c r="L692" i="10"/>
  <c r="I692" i="47" s="1"/>
  <c r="F693" i="10"/>
  <c r="G692" i="10"/>
  <c r="G692" i="47" s="1"/>
  <c r="G337" i="18"/>
  <c r="E337" i="18" s="1"/>
  <c r="H337" i="18" s="1"/>
  <c r="E692" i="47"/>
  <c r="I336" i="18"/>
  <c r="O261" i="18"/>
  <c r="J89" i="18"/>
  <c r="N88" i="18"/>
  <c r="B444" i="47" s="1"/>
  <c r="K89" i="18"/>
  <c r="L88" i="18"/>
  <c r="D337" i="18" l="1"/>
  <c r="Q220" i="18"/>
  <c r="N219" i="18"/>
  <c r="B575" i="47" s="1"/>
  <c r="K694" i="10"/>
  <c r="L693" i="10"/>
  <c r="I693" i="47" s="1"/>
  <c r="G338" i="18"/>
  <c r="E338" i="18" s="1"/>
  <c r="H338" i="18" s="1"/>
  <c r="E693" i="47"/>
  <c r="I337" i="18"/>
  <c r="F694" i="10"/>
  <c r="G693" i="10"/>
  <c r="G693" i="47" s="1"/>
  <c r="O262" i="18"/>
  <c r="N89" i="18"/>
  <c r="B445" i="47" s="1"/>
  <c r="J90" i="18"/>
  <c r="K90" i="18"/>
  <c r="L89" i="18"/>
  <c r="D338" i="18" l="1"/>
  <c r="Q221" i="18"/>
  <c r="N220" i="18"/>
  <c r="B576" i="47" s="1"/>
  <c r="K695" i="10"/>
  <c r="L694" i="10"/>
  <c r="I694" i="47" s="1"/>
  <c r="F695" i="10"/>
  <c r="G694" i="10"/>
  <c r="G694" i="47" s="1"/>
  <c r="G339" i="18"/>
  <c r="E694" i="47"/>
  <c r="I338" i="18"/>
  <c r="O263" i="18"/>
  <c r="J91" i="18"/>
  <c r="N90" i="18"/>
  <c r="B446" i="47" s="1"/>
  <c r="L90" i="18"/>
  <c r="K91" i="18"/>
  <c r="E339" i="18" l="1"/>
  <c r="H339" i="18" s="1"/>
  <c r="D339" i="18"/>
  <c r="Q222" i="18"/>
  <c r="N221" i="18"/>
  <c r="B577" i="47" s="1"/>
  <c r="K696" i="10"/>
  <c r="L695" i="10"/>
  <c r="I695" i="47" s="1"/>
  <c r="G340" i="18"/>
  <c r="E695" i="47"/>
  <c r="I339" i="18"/>
  <c r="F696" i="10"/>
  <c r="G695" i="10"/>
  <c r="G695" i="47" s="1"/>
  <c r="O264" i="18"/>
  <c r="L91" i="18"/>
  <c r="K92" i="18"/>
  <c r="N91" i="18"/>
  <c r="B447" i="47" s="1"/>
  <c r="J92" i="18"/>
  <c r="E340" i="18" l="1"/>
  <c r="H340" i="18" s="1"/>
  <c r="D340" i="18"/>
  <c r="Q223" i="18"/>
  <c r="N222" i="18"/>
  <c r="B578" i="47" s="1"/>
  <c r="K697" i="10"/>
  <c r="L696" i="10"/>
  <c r="I696" i="47" s="1"/>
  <c r="F697" i="10"/>
  <c r="G696" i="10"/>
  <c r="G696" i="47" s="1"/>
  <c r="G341" i="18"/>
  <c r="E696" i="47"/>
  <c r="O265" i="18"/>
  <c r="J93" i="18"/>
  <c r="N92" i="18"/>
  <c r="B448" i="47" s="1"/>
  <c r="L92" i="18"/>
  <c r="K93" i="18"/>
  <c r="E341" i="18" l="1"/>
  <c r="H341" i="18" s="1"/>
  <c r="I340" i="18"/>
  <c r="D341" i="18"/>
  <c r="Q224" i="18"/>
  <c r="N223" i="18"/>
  <c r="B579" i="47" s="1"/>
  <c r="K698" i="10"/>
  <c r="L697" i="10"/>
  <c r="I697" i="47" s="1"/>
  <c r="G342" i="18"/>
  <c r="E342" i="18" s="1"/>
  <c r="H342" i="18" s="1"/>
  <c r="E697" i="47"/>
  <c r="I341" i="18"/>
  <c r="F698" i="10"/>
  <c r="G697" i="10"/>
  <c r="G697" i="47" s="1"/>
  <c r="O266" i="18"/>
  <c r="L93" i="18"/>
  <c r="K94" i="18"/>
  <c r="N93" i="18"/>
  <c r="B449" i="47" s="1"/>
  <c r="J94" i="18"/>
  <c r="D342" i="18" l="1"/>
  <c r="Q225" i="18"/>
  <c r="N224" i="18"/>
  <c r="B580" i="47" s="1"/>
  <c r="K699" i="10"/>
  <c r="L698" i="10"/>
  <c r="I698" i="47" s="1"/>
  <c r="F699" i="10"/>
  <c r="G698" i="10"/>
  <c r="G698" i="47" s="1"/>
  <c r="G343" i="18"/>
  <c r="E343" i="18" s="1"/>
  <c r="H343" i="18" s="1"/>
  <c r="E698" i="47"/>
  <c r="I342" i="18"/>
  <c r="O267" i="18"/>
  <c r="J95" i="18"/>
  <c r="N94" i="18"/>
  <c r="B450" i="47" s="1"/>
  <c r="L94" i="18"/>
  <c r="K95" i="18"/>
  <c r="D343" i="18" l="1"/>
  <c r="Q226" i="18"/>
  <c r="N225" i="18"/>
  <c r="B581" i="47" s="1"/>
  <c r="K700" i="10"/>
  <c r="L699" i="10"/>
  <c r="I699" i="47" s="1"/>
  <c r="G344" i="18"/>
  <c r="E344" i="18" s="1"/>
  <c r="H344" i="18" s="1"/>
  <c r="E699" i="47"/>
  <c r="I343" i="18"/>
  <c r="F700" i="10"/>
  <c r="G699" i="10"/>
  <c r="G699" i="47" s="1"/>
  <c r="O268" i="18"/>
  <c r="L95" i="18"/>
  <c r="K96" i="18"/>
  <c r="N95" i="18"/>
  <c r="B451" i="47" s="1"/>
  <c r="J96" i="18"/>
  <c r="D344" i="18" l="1"/>
  <c r="Q227" i="18"/>
  <c r="N226" i="18"/>
  <c r="B582" i="47" s="1"/>
  <c r="K701" i="10"/>
  <c r="L700" i="10"/>
  <c r="I700" i="47" s="1"/>
  <c r="F701" i="10"/>
  <c r="G700" i="10"/>
  <c r="G700" i="47" s="1"/>
  <c r="G345" i="18"/>
  <c r="E700" i="47"/>
  <c r="I344" i="18"/>
  <c r="O269" i="18"/>
  <c r="J97" i="18"/>
  <c r="N96" i="18"/>
  <c r="B452" i="47" s="1"/>
  <c r="L96" i="18"/>
  <c r="K97" i="18"/>
  <c r="E345" i="18" l="1"/>
  <c r="H345" i="18" s="1"/>
  <c r="D345" i="18"/>
  <c r="Q228" i="18"/>
  <c r="N227" i="18"/>
  <c r="B583" i="47" s="1"/>
  <c r="K702" i="10"/>
  <c r="L701" i="10"/>
  <c r="I701" i="47" s="1"/>
  <c r="G346" i="18"/>
  <c r="E346" i="18" s="1"/>
  <c r="H346" i="18" s="1"/>
  <c r="E701" i="47"/>
  <c r="I345" i="18"/>
  <c r="F702" i="10"/>
  <c r="G701" i="10"/>
  <c r="G701" i="47" s="1"/>
  <c r="O270" i="18"/>
  <c r="L97" i="18"/>
  <c r="K98" i="18"/>
  <c r="N97" i="18"/>
  <c r="B453" i="47" s="1"/>
  <c r="J98" i="18"/>
  <c r="D346" i="18" l="1"/>
  <c r="Q229" i="18"/>
  <c r="N228" i="18"/>
  <c r="B584" i="47" s="1"/>
  <c r="K703" i="10"/>
  <c r="L702" i="10"/>
  <c r="I702" i="47" s="1"/>
  <c r="F703" i="10"/>
  <c r="G702" i="10"/>
  <c r="G702" i="47" s="1"/>
  <c r="G347" i="18"/>
  <c r="E347" i="18" s="1"/>
  <c r="H347" i="18" s="1"/>
  <c r="E702" i="47"/>
  <c r="I346" i="18"/>
  <c r="O271" i="18"/>
  <c r="J99" i="18"/>
  <c r="N98" i="18"/>
  <c r="B454" i="47" s="1"/>
  <c r="L98" i="18"/>
  <c r="K99" i="18"/>
  <c r="D347" i="18" l="1"/>
  <c r="Q230" i="18"/>
  <c r="N229" i="18"/>
  <c r="B585" i="47" s="1"/>
  <c r="K704" i="10"/>
  <c r="L703" i="10"/>
  <c r="I703" i="47" s="1"/>
  <c r="G348" i="18"/>
  <c r="E348" i="18" s="1"/>
  <c r="H348" i="18" s="1"/>
  <c r="E703" i="47"/>
  <c r="I347" i="18"/>
  <c r="F704" i="10"/>
  <c r="G703" i="10"/>
  <c r="G703" i="47" s="1"/>
  <c r="O272" i="18"/>
  <c r="L99" i="18"/>
  <c r="K100" i="18"/>
  <c r="N99" i="18"/>
  <c r="B455" i="47" s="1"/>
  <c r="J100" i="18"/>
  <c r="D348" i="18" l="1"/>
  <c r="Q231" i="18"/>
  <c r="N230" i="18"/>
  <c r="B586" i="47" s="1"/>
  <c r="K705" i="10"/>
  <c r="L704" i="10"/>
  <c r="I704" i="47" s="1"/>
  <c r="F705" i="10"/>
  <c r="G704" i="10"/>
  <c r="G704" i="47" s="1"/>
  <c r="G349" i="18"/>
  <c r="E349" i="18" s="1"/>
  <c r="H349" i="18" s="1"/>
  <c r="E704" i="47"/>
  <c r="I348" i="18"/>
  <c r="O273" i="18"/>
  <c r="J101" i="18"/>
  <c r="N100" i="18"/>
  <c r="B456" i="47" s="1"/>
  <c r="L100" i="18"/>
  <c r="K101" i="18"/>
  <c r="D349" i="18" l="1"/>
  <c r="Q232" i="18"/>
  <c r="N231" i="18"/>
  <c r="B587" i="47" s="1"/>
  <c r="K706" i="10"/>
  <c r="L705" i="10"/>
  <c r="I705" i="47" s="1"/>
  <c r="G350" i="18"/>
  <c r="E350" i="18" s="1"/>
  <c r="H350" i="18" s="1"/>
  <c r="E705" i="47"/>
  <c r="I349" i="18"/>
  <c r="F706" i="10"/>
  <c r="G705" i="10"/>
  <c r="G705" i="47" s="1"/>
  <c r="O274" i="18"/>
  <c r="L101" i="18"/>
  <c r="K102" i="18"/>
  <c r="N101" i="18"/>
  <c r="B457" i="47" s="1"/>
  <c r="J102" i="18"/>
  <c r="D350" i="18" l="1"/>
  <c r="Q233" i="18"/>
  <c r="N232" i="18"/>
  <c r="B588" i="47" s="1"/>
  <c r="K707" i="10"/>
  <c r="L706" i="10"/>
  <c r="I706" i="47" s="1"/>
  <c r="F707" i="10"/>
  <c r="G706" i="10"/>
  <c r="G706" i="47" s="1"/>
  <c r="G351" i="18"/>
  <c r="E351" i="18" s="1"/>
  <c r="H351" i="18" s="1"/>
  <c r="E706" i="47"/>
  <c r="I350" i="18"/>
  <c r="O275" i="18"/>
  <c r="J103" i="18"/>
  <c r="N102" i="18"/>
  <c r="B458" i="47" s="1"/>
  <c r="L102" i="18"/>
  <c r="K103" i="18"/>
  <c r="D351" i="18" l="1"/>
  <c r="Q234" i="18"/>
  <c r="N233" i="18"/>
  <c r="B589" i="47" s="1"/>
  <c r="K708" i="10"/>
  <c r="L707" i="10"/>
  <c r="I707" i="47" s="1"/>
  <c r="G352" i="18"/>
  <c r="E352" i="18" s="1"/>
  <c r="H352" i="18" s="1"/>
  <c r="E707" i="47"/>
  <c r="I351" i="18"/>
  <c r="F708" i="10"/>
  <c r="G707" i="10"/>
  <c r="G707" i="47" s="1"/>
  <c r="O276" i="18"/>
  <c r="L103" i="18"/>
  <c r="K104" i="18"/>
  <c r="N103" i="18"/>
  <c r="B459" i="47" s="1"/>
  <c r="J104" i="18"/>
  <c r="D352" i="18" l="1"/>
  <c r="Q235" i="18"/>
  <c r="N234" i="18"/>
  <c r="B590" i="47" s="1"/>
  <c r="K709" i="10"/>
  <c r="L708" i="10"/>
  <c r="I708" i="47" s="1"/>
  <c r="F709" i="10"/>
  <c r="G708" i="10"/>
  <c r="G708" i="47" s="1"/>
  <c r="G353" i="18"/>
  <c r="E353" i="18" s="1"/>
  <c r="H353" i="18" s="1"/>
  <c r="E708" i="47"/>
  <c r="I352" i="18"/>
  <c r="O277" i="18"/>
  <c r="J105" i="18"/>
  <c r="N104" i="18"/>
  <c r="B460" i="47" s="1"/>
  <c r="L104" i="18"/>
  <c r="K105" i="18"/>
  <c r="D353" i="18" l="1"/>
  <c r="Q236" i="18"/>
  <c r="N235" i="18"/>
  <c r="B591" i="47" s="1"/>
  <c r="K710" i="10"/>
  <c r="L709" i="10"/>
  <c r="I709" i="47" s="1"/>
  <c r="G354" i="18"/>
  <c r="E354" i="18" s="1"/>
  <c r="H354" i="18" s="1"/>
  <c r="E709" i="47"/>
  <c r="I353" i="18"/>
  <c r="F710" i="10"/>
  <c r="G709" i="10"/>
  <c r="G709" i="47" s="1"/>
  <c r="O278" i="18"/>
  <c r="L105" i="18"/>
  <c r="K106" i="18"/>
  <c r="N105" i="18"/>
  <c r="B461" i="47" s="1"/>
  <c r="J106" i="18"/>
  <c r="D354" i="18" l="1"/>
  <c r="Q237" i="18"/>
  <c r="N236" i="18"/>
  <c r="B592" i="47" s="1"/>
  <c r="K711" i="10"/>
  <c r="L710" i="10"/>
  <c r="I710" i="47" s="1"/>
  <c r="F711" i="10"/>
  <c r="G710" i="10"/>
  <c r="G710" i="47" s="1"/>
  <c r="G355" i="18"/>
  <c r="E355" i="18" s="1"/>
  <c r="H355" i="18" s="1"/>
  <c r="E710" i="47"/>
  <c r="I354" i="18"/>
  <c r="O279" i="18"/>
  <c r="J107" i="18"/>
  <c r="N106" i="18"/>
  <c r="B462" i="47" s="1"/>
  <c r="L106" i="18"/>
  <c r="K107" i="18"/>
  <c r="D355" i="18" l="1"/>
  <c r="Q238" i="18"/>
  <c r="N237" i="18"/>
  <c r="B593" i="47" s="1"/>
  <c r="K712" i="10"/>
  <c r="L711" i="10"/>
  <c r="I711" i="47" s="1"/>
  <c r="G356" i="18"/>
  <c r="E356" i="18" s="1"/>
  <c r="H356" i="18" s="1"/>
  <c r="E711" i="47"/>
  <c r="I355" i="18"/>
  <c r="F712" i="10"/>
  <c r="G711" i="10"/>
  <c r="G711" i="47" s="1"/>
  <c r="O280" i="18"/>
  <c r="L107" i="18"/>
  <c r="K108" i="18"/>
  <c r="N107" i="18"/>
  <c r="B463" i="47" s="1"/>
  <c r="J108" i="18"/>
  <c r="D356" i="18" l="1"/>
  <c r="Q239" i="18"/>
  <c r="N238" i="18"/>
  <c r="B594" i="47" s="1"/>
  <c r="K713" i="10"/>
  <c r="L712" i="10"/>
  <c r="I712" i="47" s="1"/>
  <c r="F713" i="10"/>
  <c r="G712" i="10"/>
  <c r="G712" i="47" s="1"/>
  <c r="G357" i="18"/>
  <c r="E357" i="18" s="1"/>
  <c r="H357" i="18" s="1"/>
  <c r="E712" i="47"/>
  <c r="I356" i="18"/>
  <c r="O281" i="18"/>
  <c r="J109" i="18"/>
  <c r="N108" i="18"/>
  <c r="B464" i="47" s="1"/>
  <c r="L108" i="18"/>
  <c r="K109" i="18"/>
  <c r="D357" i="18" l="1"/>
  <c r="Q240" i="18"/>
  <c r="N239" i="18"/>
  <c r="B595" i="47" s="1"/>
  <c r="K714" i="10"/>
  <c r="L713" i="10"/>
  <c r="I713" i="47" s="1"/>
  <c r="G358" i="18"/>
  <c r="E358" i="18" s="1"/>
  <c r="H358" i="18" s="1"/>
  <c r="E713" i="47"/>
  <c r="I357" i="18"/>
  <c r="F714" i="10"/>
  <c r="G713" i="10"/>
  <c r="G713" i="47" s="1"/>
  <c r="O282" i="18"/>
  <c r="L109" i="18"/>
  <c r="K110" i="18"/>
  <c r="N109" i="18"/>
  <c r="B465" i="47" s="1"/>
  <c r="J110" i="18"/>
  <c r="D358" i="18" l="1"/>
  <c r="Q241" i="18"/>
  <c r="N240" i="18"/>
  <c r="B596" i="47" s="1"/>
  <c r="K715" i="10"/>
  <c r="L714" i="10"/>
  <c r="I714" i="47" s="1"/>
  <c r="F715" i="10"/>
  <c r="G714" i="10"/>
  <c r="G714" i="47" s="1"/>
  <c r="G359" i="18"/>
  <c r="E714" i="47"/>
  <c r="I358" i="18"/>
  <c r="O283" i="18"/>
  <c r="J111" i="18"/>
  <c r="N110" i="18"/>
  <c r="B466" i="47" s="1"/>
  <c r="L110" i="18"/>
  <c r="K111" i="18"/>
  <c r="E359" i="18" l="1"/>
  <c r="H359" i="18" s="1"/>
  <c r="D359" i="18"/>
  <c r="Q242" i="18"/>
  <c r="N241" i="18"/>
  <c r="B597" i="47" s="1"/>
  <c r="K716" i="10"/>
  <c r="L715" i="10"/>
  <c r="I715" i="47" s="1"/>
  <c r="G360" i="18"/>
  <c r="E360" i="18" s="1"/>
  <c r="H360" i="18" s="1"/>
  <c r="E715" i="47"/>
  <c r="I359" i="18"/>
  <c r="F716" i="10"/>
  <c r="G715" i="10"/>
  <c r="G715" i="47" s="1"/>
  <c r="O284" i="18"/>
  <c r="L111" i="18"/>
  <c r="K112" i="18"/>
  <c r="N111" i="18"/>
  <c r="B467" i="47" s="1"/>
  <c r="J112" i="18"/>
  <c r="D360" i="18" l="1"/>
  <c r="Q243" i="18"/>
  <c r="N242" i="18"/>
  <c r="B598" i="47" s="1"/>
  <c r="K717" i="10"/>
  <c r="L716" i="10"/>
  <c r="I716" i="47" s="1"/>
  <c r="F717" i="10"/>
  <c r="G716" i="10"/>
  <c r="G716" i="47" s="1"/>
  <c r="G361" i="18"/>
  <c r="E716" i="47"/>
  <c r="I360" i="18"/>
  <c r="O285" i="18"/>
  <c r="J113" i="18"/>
  <c r="N112" i="18"/>
  <c r="B468" i="47" s="1"/>
  <c r="L112" i="18"/>
  <c r="K113" i="18"/>
  <c r="E361" i="18" l="1"/>
  <c r="H361" i="18" s="1"/>
  <c r="D361" i="18"/>
  <c r="Q244" i="18"/>
  <c r="N243" i="18"/>
  <c r="B599" i="47" s="1"/>
  <c r="K718" i="10"/>
  <c r="L717" i="10"/>
  <c r="I717" i="47" s="1"/>
  <c r="G362" i="18"/>
  <c r="E362" i="18" s="1"/>
  <c r="H362" i="18" s="1"/>
  <c r="E717" i="47"/>
  <c r="I361" i="18"/>
  <c r="F718" i="10"/>
  <c r="G717" i="10"/>
  <c r="G717" i="47" s="1"/>
  <c r="O286" i="18"/>
  <c r="L113" i="18"/>
  <c r="K114" i="18"/>
  <c r="N113" i="18"/>
  <c r="B469" i="47" s="1"/>
  <c r="J114" i="18"/>
  <c r="D362" i="18" l="1"/>
  <c r="Q245" i="18"/>
  <c r="N244" i="18"/>
  <c r="B600" i="47" s="1"/>
  <c r="K719" i="10"/>
  <c r="L718" i="10"/>
  <c r="I718" i="47" s="1"/>
  <c r="F719" i="10"/>
  <c r="G718" i="10"/>
  <c r="G718" i="47" s="1"/>
  <c r="G363" i="18"/>
  <c r="E363" i="18" s="1"/>
  <c r="H363" i="18" s="1"/>
  <c r="E718" i="47"/>
  <c r="I362" i="18"/>
  <c r="O287" i="18"/>
  <c r="J115" i="18"/>
  <c r="N114" i="18"/>
  <c r="B470" i="47" s="1"/>
  <c r="L114" i="18"/>
  <c r="K115" i="18"/>
  <c r="D363" i="18" l="1"/>
  <c r="Q246" i="18"/>
  <c r="N245" i="18"/>
  <c r="B601" i="47" s="1"/>
  <c r="K720" i="10"/>
  <c r="L719" i="10"/>
  <c r="I719" i="47" s="1"/>
  <c r="G364" i="18"/>
  <c r="E364" i="18" s="1"/>
  <c r="H364" i="18" s="1"/>
  <c r="E719" i="47"/>
  <c r="I363" i="18"/>
  <c r="F720" i="10"/>
  <c r="G719" i="10"/>
  <c r="G719" i="47" s="1"/>
  <c r="O288" i="18"/>
  <c r="L115" i="18"/>
  <c r="K116" i="18"/>
  <c r="N115" i="18"/>
  <c r="B471" i="47" s="1"/>
  <c r="J116" i="18"/>
  <c r="D364" i="18" l="1"/>
  <c r="Q247" i="18"/>
  <c r="N246" i="18"/>
  <c r="B602" i="47" s="1"/>
  <c r="K721" i="10"/>
  <c r="L720" i="10"/>
  <c r="I720" i="47" s="1"/>
  <c r="F721" i="10"/>
  <c r="G720" i="10"/>
  <c r="G720" i="47" s="1"/>
  <c r="G365" i="18"/>
  <c r="E365" i="18" s="1"/>
  <c r="H365" i="18" s="1"/>
  <c r="E720" i="47"/>
  <c r="I364" i="18"/>
  <c r="O289" i="18"/>
  <c r="J117" i="18"/>
  <c r="N116" i="18"/>
  <c r="B472" i="47" s="1"/>
  <c r="L116" i="18"/>
  <c r="K117" i="18"/>
  <c r="D365" i="18" l="1"/>
  <c r="Q248" i="18"/>
  <c r="N247" i="18"/>
  <c r="B603" i="47" s="1"/>
  <c r="K722" i="10"/>
  <c r="L721" i="10"/>
  <c r="I721" i="47" s="1"/>
  <c r="G366" i="18"/>
  <c r="E366" i="18" s="1"/>
  <c r="H366" i="18" s="1"/>
  <c r="E721" i="47"/>
  <c r="I365" i="18"/>
  <c r="F722" i="10"/>
  <c r="G721" i="10"/>
  <c r="G721" i="47" s="1"/>
  <c r="O290" i="18"/>
  <c r="L117" i="18"/>
  <c r="K118" i="18"/>
  <c r="N117" i="18"/>
  <c r="B473" i="47" s="1"/>
  <c r="J118" i="18"/>
  <c r="D366" i="18" l="1"/>
  <c r="Q249" i="18"/>
  <c r="N248" i="18"/>
  <c r="B604" i="47" s="1"/>
  <c r="K723" i="10"/>
  <c r="L722" i="10"/>
  <c r="I722" i="47" s="1"/>
  <c r="F723" i="10"/>
  <c r="G722" i="10"/>
  <c r="G722" i="47" s="1"/>
  <c r="G367" i="18"/>
  <c r="E367" i="18" s="1"/>
  <c r="H367" i="18" s="1"/>
  <c r="E722" i="47"/>
  <c r="I366" i="18"/>
  <c r="O291" i="18"/>
  <c r="J119" i="18"/>
  <c r="N118" i="18"/>
  <c r="B474" i="47" s="1"/>
  <c r="L118" i="18"/>
  <c r="K119" i="18"/>
  <c r="D367" i="18" l="1"/>
  <c r="Q250" i="18"/>
  <c r="N249" i="18"/>
  <c r="B605" i="47" s="1"/>
  <c r="K724" i="10"/>
  <c r="L723" i="10"/>
  <c r="I723" i="47" s="1"/>
  <c r="G368" i="18"/>
  <c r="E368" i="18" s="1"/>
  <c r="H368" i="18" s="1"/>
  <c r="E723" i="47"/>
  <c r="I367" i="18"/>
  <c r="F724" i="10"/>
  <c r="G723" i="10"/>
  <c r="G723" i="47" s="1"/>
  <c r="O292" i="18"/>
  <c r="L119" i="18"/>
  <c r="K120" i="18"/>
  <c r="N119" i="18"/>
  <c r="B475" i="47" s="1"/>
  <c r="J120" i="18"/>
  <c r="D368" i="18" l="1"/>
  <c r="Q251" i="18"/>
  <c r="N250" i="18"/>
  <c r="B606" i="47" s="1"/>
  <c r="K725" i="10"/>
  <c r="L724" i="10"/>
  <c r="I724" i="47" s="1"/>
  <c r="F725" i="10"/>
  <c r="G724" i="10"/>
  <c r="G724" i="47" s="1"/>
  <c r="G369" i="18"/>
  <c r="E369" i="18" s="1"/>
  <c r="H369" i="18" s="1"/>
  <c r="E724" i="47"/>
  <c r="I368" i="18"/>
  <c r="O293" i="18"/>
  <c r="J121" i="18"/>
  <c r="N120" i="18"/>
  <c r="B476" i="47" s="1"/>
  <c r="L120" i="18"/>
  <c r="K121" i="18"/>
  <c r="D369" i="18" l="1"/>
  <c r="Q252" i="18"/>
  <c r="N251" i="18"/>
  <c r="B607" i="47" s="1"/>
  <c r="K726" i="10"/>
  <c r="L725" i="10"/>
  <c r="I725" i="47" s="1"/>
  <c r="G370" i="18"/>
  <c r="E370" i="18" s="1"/>
  <c r="H370" i="18" s="1"/>
  <c r="E725" i="47"/>
  <c r="I369" i="18"/>
  <c r="F726" i="10"/>
  <c r="G725" i="10"/>
  <c r="G725" i="47" s="1"/>
  <c r="O294" i="18"/>
  <c r="L121" i="18"/>
  <c r="K122" i="18"/>
  <c r="N121" i="18"/>
  <c r="B477" i="47" s="1"/>
  <c r="J122" i="18"/>
  <c r="D370" i="18" l="1"/>
  <c r="Q253" i="18"/>
  <c r="N252" i="18"/>
  <c r="B608" i="47" s="1"/>
  <c r="K727" i="10"/>
  <c r="L726" i="10"/>
  <c r="I726" i="47" s="1"/>
  <c r="F727" i="10"/>
  <c r="G726" i="10"/>
  <c r="G726" i="47" s="1"/>
  <c r="G371" i="18"/>
  <c r="E371" i="18" s="1"/>
  <c r="H371" i="18" s="1"/>
  <c r="E726" i="47"/>
  <c r="I370" i="18"/>
  <c r="O295" i="18"/>
  <c r="J123" i="18"/>
  <c r="N122" i="18"/>
  <c r="B478" i="47" s="1"/>
  <c r="L122" i="18"/>
  <c r="K123" i="18"/>
  <c r="D371" i="18" l="1"/>
  <c r="Q254" i="18"/>
  <c r="N253" i="18"/>
  <c r="B609" i="47" s="1"/>
  <c r="K728" i="10"/>
  <c r="L727" i="10"/>
  <c r="I727" i="47" s="1"/>
  <c r="G372" i="18"/>
  <c r="E372" i="18" s="1"/>
  <c r="H372" i="18" s="1"/>
  <c r="E727" i="47"/>
  <c r="I371" i="18"/>
  <c r="F728" i="10"/>
  <c r="G727" i="10"/>
  <c r="G727" i="47" s="1"/>
  <c r="O296" i="18"/>
  <c r="L123" i="18"/>
  <c r="K124" i="18"/>
  <c r="N123" i="18"/>
  <c r="B479" i="47" s="1"/>
  <c r="J124" i="18"/>
  <c r="D372" i="18" l="1"/>
  <c r="Q255" i="18"/>
  <c r="N254" i="18"/>
  <c r="B610" i="47" s="1"/>
  <c r="K729" i="10"/>
  <c r="L728" i="10"/>
  <c r="I728" i="47" s="1"/>
  <c r="F729" i="10"/>
  <c r="G728" i="10"/>
  <c r="G728" i="47" s="1"/>
  <c r="G373" i="18"/>
  <c r="E728" i="47"/>
  <c r="I372" i="18"/>
  <c r="O297" i="18"/>
  <c r="J125" i="18"/>
  <c r="N124" i="18"/>
  <c r="B480" i="47" s="1"/>
  <c r="L124" i="18"/>
  <c r="K125" i="18"/>
  <c r="E373" i="18" l="1"/>
  <c r="H373" i="18" s="1"/>
  <c r="D373" i="18"/>
  <c r="Q256" i="18"/>
  <c r="N255" i="18"/>
  <c r="B611" i="47" s="1"/>
  <c r="K730" i="10"/>
  <c r="L729" i="10"/>
  <c r="I729" i="47" s="1"/>
  <c r="G374" i="18"/>
  <c r="E374" i="18" s="1"/>
  <c r="H374" i="18" s="1"/>
  <c r="E729" i="47"/>
  <c r="I373" i="18"/>
  <c r="F730" i="10"/>
  <c r="G729" i="10"/>
  <c r="G729" i="47" s="1"/>
  <c r="O298" i="18"/>
  <c r="L125" i="18"/>
  <c r="K126" i="18"/>
  <c r="N125" i="18"/>
  <c r="B481" i="47" s="1"/>
  <c r="J126" i="18"/>
  <c r="D374" i="18" l="1"/>
  <c r="Q257" i="18"/>
  <c r="N256" i="18"/>
  <c r="B612" i="47" s="1"/>
  <c r="K731" i="10"/>
  <c r="L730" i="10"/>
  <c r="I730" i="47" s="1"/>
  <c r="F731" i="10"/>
  <c r="G730" i="10"/>
  <c r="G730" i="47" s="1"/>
  <c r="G375" i="18"/>
  <c r="E375" i="18" s="1"/>
  <c r="H375" i="18" s="1"/>
  <c r="E730" i="47"/>
  <c r="I374" i="18"/>
  <c r="O299" i="18"/>
  <c r="J127" i="18"/>
  <c r="N126" i="18"/>
  <c r="B482" i="47" s="1"/>
  <c r="L126" i="18"/>
  <c r="K127" i="18"/>
  <c r="D375" i="18" l="1"/>
  <c r="Q258" i="18"/>
  <c r="N257" i="18"/>
  <c r="B613" i="47" s="1"/>
  <c r="K732" i="10"/>
  <c r="L731" i="10"/>
  <c r="I731" i="47" s="1"/>
  <c r="G376" i="18"/>
  <c r="E376" i="18" s="1"/>
  <c r="H376" i="18" s="1"/>
  <c r="E731" i="47"/>
  <c r="I375" i="18"/>
  <c r="F732" i="10"/>
  <c r="G731" i="10"/>
  <c r="G731" i="47" s="1"/>
  <c r="O300" i="18"/>
  <c r="L127" i="18"/>
  <c r="K128" i="18"/>
  <c r="N127" i="18"/>
  <c r="B483" i="47" s="1"/>
  <c r="J128" i="18"/>
  <c r="D376" i="18" l="1"/>
  <c r="Q259" i="18"/>
  <c r="N258" i="18"/>
  <c r="B614" i="47" s="1"/>
  <c r="K733" i="10"/>
  <c r="L732" i="10"/>
  <c r="I732" i="47" s="1"/>
  <c r="F733" i="10"/>
  <c r="G732" i="10"/>
  <c r="G732" i="47" s="1"/>
  <c r="G377" i="18"/>
  <c r="E377" i="18" s="1"/>
  <c r="H377" i="18" s="1"/>
  <c r="E732" i="47"/>
  <c r="I376" i="18"/>
  <c r="O301" i="18"/>
  <c r="J129" i="18"/>
  <c r="N128" i="18"/>
  <c r="B484" i="47" s="1"/>
  <c r="L128" i="18"/>
  <c r="K129" i="18"/>
  <c r="D377" i="18" l="1"/>
  <c r="Q260" i="18"/>
  <c r="N259" i="18"/>
  <c r="B615" i="47" s="1"/>
  <c r="K734" i="10"/>
  <c r="L733" i="10"/>
  <c r="I733" i="47" s="1"/>
  <c r="G378" i="18"/>
  <c r="E378" i="18" s="1"/>
  <c r="H378" i="18" s="1"/>
  <c r="E733" i="47"/>
  <c r="I377" i="18"/>
  <c r="F734" i="10"/>
  <c r="G733" i="10"/>
  <c r="G733" i="47" s="1"/>
  <c r="O302" i="18"/>
  <c r="L129" i="18"/>
  <c r="K130" i="18"/>
  <c r="N129" i="18"/>
  <c r="B485" i="47" s="1"/>
  <c r="J130" i="18"/>
  <c r="D378" i="18" l="1"/>
  <c r="Q261" i="18"/>
  <c r="N260" i="18"/>
  <c r="B616" i="47" s="1"/>
  <c r="K735" i="10"/>
  <c r="L734" i="10"/>
  <c r="I734" i="47" s="1"/>
  <c r="F735" i="10"/>
  <c r="G734" i="10"/>
  <c r="G734" i="47" s="1"/>
  <c r="G379" i="18"/>
  <c r="E379" i="18" s="1"/>
  <c r="H379" i="18" s="1"/>
  <c r="E734" i="47"/>
  <c r="I378" i="18"/>
  <c r="O303" i="18"/>
  <c r="J131" i="18"/>
  <c r="N130" i="18"/>
  <c r="B486" i="47" s="1"/>
  <c r="L130" i="18"/>
  <c r="K131" i="18"/>
  <c r="D379" i="18" l="1"/>
  <c r="Q262" i="18"/>
  <c r="N261" i="18"/>
  <c r="B617" i="47" s="1"/>
  <c r="K736" i="10"/>
  <c r="L735" i="10"/>
  <c r="I735" i="47" s="1"/>
  <c r="G380" i="18"/>
  <c r="E380" i="18" s="1"/>
  <c r="H380" i="18" s="1"/>
  <c r="E735" i="47"/>
  <c r="I379" i="18"/>
  <c r="F736" i="10"/>
  <c r="G735" i="10"/>
  <c r="G735" i="47" s="1"/>
  <c r="O304" i="18"/>
  <c r="L131" i="18"/>
  <c r="K132" i="18"/>
  <c r="N131" i="18"/>
  <c r="B487" i="47" s="1"/>
  <c r="J132" i="18"/>
  <c r="D380" i="18" l="1"/>
  <c r="Q263" i="18"/>
  <c r="N262" i="18"/>
  <c r="B618" i="47" s="1"/>
  <c r="K737" i="10"/>
  <c r="L736" i="10"/>
  <c r="I736" i="47" s="1"/>
  <c r="F737" i="10"/>
  <c r="G736" i="10"/>
  <c r="G736" i="47" s="1"/>
  <c r="G381" i="18"/>
  <c r="E381" i="18" s="1"/>
  <c r="H381" i="18" s="1"/>
  <c r="E736" i="47"/>
  <c r="I380" i="18"/>
  <c r="O305" i="18"/>
  <c r="J133" i="18"/>
  <c r="N132" i="18"/>
  <c r="B488" i="47" s="1"/>
  <c r="L132" i="18"/>
  <c r="K133" i="18"/>
  <c r="D381" i="18" l="1"/>
  <c r="Q264" i="18"/>
  <c r="N263" i="18"/>
  <c r="B619" i="47" s="1"/>
  <c r="K738" i="10"/>
  <c r="L737" i="10"/>
  <c r="I737" i="47" s="1"/>
  <c r="G382" i="18"/>
  <c r="E382" i="18" s="1"/>
  <c r="H382" i="18" s="1"/>
  <c r="E737" i="47"/>
  <c r="I381" i="18"/>
  <c r="F738" i="10"/>
  <c r="G737" i="10"/>
  <c r="G737" i="47" s="1"/>
  <c r="O306" i="18"/>
  <c r="L133" i="18"/>
  <c r="K134" i="18"/>
  <c r="N133" i="18"/>
  <c r="B489" i="47" s="1"/>
  <c r="J134" i="18"/>
  <c r="D382" i="18" l="1"/>
  <c r="Q265" i="18"/>
  <c r="N264" i="18"/>
  <c r="B620" i="47" s="1"/>
  <c r="K739" i="10"/>
  <c r="L738" i="10"/>
  <c r="I738" i="47" s="1"/>
  <c r="F739" i="10"/>
  <c r="G738" i="10"/>
  <c r="G738" i="47" s="1"/>
  <c r="G383" i="18"/>
  <c r="E383" i="18" s="1"/>
  <c r="H383" i="18" s="1"/>
  <c r="E738" i="47"/>
  <c r="I382" i="18"/>
  <c r="O307" i="18"/>
  <c r="J135" i="18"/>
  <c r="N134" i="18"/>
  <c r="B490" i="47" s="1"/>
  <c r="L134" i="18"/>
  <c r="K135" i="18"/>
  <c r="D383" i="18" l="1"/>
  <c r="Q266" i="18"/>
  <c r="N265" i="18"/>
  <c r="B621" i="47" s="1"/>
  <c r="K740" i="10"/>
  <c r="L739" i="10"/>
  <c r="I739" i="47" s="1"/>
  <c r="G384" i="18"/>
  <c r="E384" i="18" s="1"/>
  <c r="H384" i="18" s="1"/>
  <c r="E739" i="47"/>
  <c r="I383" i="18"/>
  <c r="F740" i="10"/>
  <c r="G739" i="10"/>
  <c r="G739" i="47" s="1"/>
  <c r="O308" i="18"/>
  <c r="L135" i="18"/>
  <c r="K136" i="18"/>
  <c r="N135" i="18"/>
  <c r="B491" i="47" s="1"/>
  <c r="J136" i="18"/>
  <c r="D384" i="18" l="1"/>
  <c r="Q267" i="18"/>
  <c r="N266" i="18"/>
  <c r="B622" i="47" s="1"/>
  <c r="K741" i="10"/>
  <c r="L740" i="10"/>
  <c r="I740" i="47" s="1"/>
  <c r="F741" i="10"/>
  <c r="G740" i="10"/>
  <c r="G740" i="47" s="1"/>
  <c r="G385" i="18"/>
  <c r="E385" i="18" s="1"/>
  <c r="H385" i="18" s="1"/>
  <c r="E740" i="47"/>
  <c r="I384" i="18"/>
  <c r="O309" i="18"/>
  <c r="J137" i="18"/>
  <c r="N136" i="18"/>
  <c r="B492" i="47" s="1"/>
  <c r="L136" i="18"/>
  <c r="K137" i="18"/>
  <c r="D385" i="18" l="1"/>
  <c r="Q268" i="18"/>
  <c r="N267" i="18"/>
  <c r="B623" i="47" s="1"/>
  <c r="K742" i="10"/>
  <c r="L741" i="10"/>
  <c r="I741" i="47" s="1"/>
  <c r="G386" i="18"/>
  <c r="E386" i="18" s="1"/>
  <c r="H386" i="18" s="1"/>
  <c r="E741" i="47"/>
  <c r="I385" i="18"/>
  <c r="F742" i="10"/>
  <c r="G741" i="10"/>
  <c r="G741" i="47" s="1"/>
  <c r="O310" i="18"/>
  <c r="L137" i="18"/>
  <c r="K138" i="18"/>
  <c r="N137" i="18"/>
  <c r="B493" i="47" s="1"/>
  <c r="J138" i="18"/>
  <c r="D386" i="18" l="1"/>
  <c r="Q269" i="18"/>
  <c r="N268" i="18"/>
  <c r="B624" i="47" s="1"/>
  <c r="K743" i="10"/>
  <c r="L742" i="10"/>
  <c r="I742" i="47" s="1"/>
  <c r="F743" i="10"/>
  <c r="G742" i="10"/>
  <c r="G742" i="47" s="1"/>
  <c r="G387" i="18"/>
  <c r="E387" i="18" s="1"/>
  <c r="H387" i="18" s="1"/>
  <c r="E742" i="47"/>
  <c r="I386" i="18"/>
  <c r="O311" i="18"/>
  <c r="J139" i="18"/>
  <c r="J140" i="18" s="1"/>
  <c r="N138" i="18"/>
  <c r="B494" i="47" s="1"/>
  <c r="L138" i="18"/>
  <c r="K139" i="18"/>
  <c r="D387" i="18" l="1"/>
  <c r="Q270" i="18"/>
  <c r="N269" i="18"/>
  <c r="B625" i="47" s="1"/>
  <c r="K744" i="10"/>
  <c r="L743" i="10"/>
  <c r="I743" i="47" s="1"/>
  <c r="G388" i="18"/>
  <c r="E388" i="18" s="1"/>
  <c r="H388" i="18" s="1"/>
  <c r="E743" i="47"/>
  <c r="I387" i="18"/>
  <c r="F744" i="10"/>
  <c r="G743" i="10"/>
  <c r="G743" i="47" s="1"/>
  <c r="O312" i="18"/>
  <c r="K140" i="18"/>
  <c r="J141" i="18"/>
  <c r="N140" i="18"/>
  <c r="B496" i="47" s="1"/>
  <c r="L139" i="18"/>
  <c r="N139" i="18"/>
  <c r="B495" i="47" s="1"/>
  <c r="D388" i="18" l="1"/>
  <c r="Q271" i="18"/>
  <c r="N270" i="18"/>
  <c r="B626" i="47" s="1"/>
  <c r="K745" i="10"/>
  <c r="L744" i="10"/>
  <c r="I744" i="47" s="1"/>
  <c r="F745" i="10"/>
  <c r="G744" i="10"/>
  <c r="G744" i="47" s="1"/>
  <c r="G389" i="18"/>
  <c r="E389" i="18" s="1"/>
  <c r="H389" i="18" s="1"/>
  <c r="E744" i="47"/>
  <c r="I388" i="18"/>
  <c r="O313" i="18"/>
  <c r="J142" i="18"/>
  <c r="J143" i="18" s="1"/>
  <c r="L140" i="18"/>
  <c r="K141" i="18"/>
  <c r="N141" i="18"/>
  <c r="B497" i="47" s="1"/>
  <c r="D389" i="18" l="1"/>
  <c r="Q272" i="18"/>
  <c r="N271" i="18"/>
  <c r="B627" i="47" s="1"/>
  <c r="K746" i="10"/>
  <c r="L745" i="10"/>
  <c r="I745" i="47" s="1"/>
  <c r="G390" i="18"/>
  <c r="E390" i="18" s="1"/>
  <c r="H390" i="18" s="1"/>
  <c r="E745" i="47"/>
  <c r="I389" i="18"/>
  <c r="F746" i="10"/>
  <c r="G745" i="10"/>
  <c r="G745" i="47" s="1"/>
  <c r="O314" i="18"/>
  <c r="K142" i="18"/>
  <c r="L141" i="18"/>
  <c r="J144" i="18"/>
  <c r="N142" i="18"/>
  <c r="B498" i="47" s="1"/>
  <c r="D390" i="18" l="1"/>
  <c r="Q273" i="18"/>
  <c r="N272" i="18"/>
  <c r="B628" i="47" s="1"/>
  <c r="K747" i="10"/>
  <c r="L746" i="10"/>
  <c r="I746" i="47" s="1"/>
  <c r="F747" i="10"/>
  <c r="G746" i="10"/>
  <c r="G746" i="47" s="1"/>
  <c r="G391" i="18"/>
  <c r="E391" i="18" s="1"/>
  <c r="H391" i="18" s="1"/>
  <c r="E746" i="47"/>
  <c r="I390" i="18"/>
  <c r="O315" i="18"/>
  <c r="L142" i="18"/>
  <c r="K143" i="18"/>
  <c r="J145" i="18"/>
  <c r="N143" i="18"/>
  <c r="B499" i="47" s="1"/>
  <c r="D391" i="18" l="1"/>
  <c r="Q274" i="18"/>
  <c r="N273" i="18"/>
  <c r="B629" i="47" s="1"/>
  <c r="K748" i="10"/>
  <c r="L747" i="10"/>
  <c r="I747" i="47" s="1"/>
  <c r="G392" i="18"/>
  <c r="E392" i="18" s="1"/>
  <c r="H392" i="18" s="1"/>
  <c r="E747" i="47"/>
  <c r="I391" i="18"/>
  <c r="F748" i="10"/>
  <c r="G747" i="10"/>
  <c r="G747" i="47" s="1"/>
  <c r="O316" i="18"/>
  <c r="L143" i="18"/>
  <c r="K144" i="18"/>
  <c r="J146" i="18"/>
  <c r="N144" i="18"/>
  <c r="B500" i="47" s="1"/>
  <c r="D392" i="18" l="1"/>
  <c r="Q275" i="18"/>
  <c r="N274" i="18"/>
  <c r="B630" i="47" s="1"/>
  <c r="K749" i="10"/>
  <c r="L748" i="10"/>
  <c r="I748" i="47" s="1"/>
  <c r="F749" i="10"/>
  <c r="G748" i="10"/>
  <c r="G748" i="47" s="1"/>
  <c r="G393" i="18"/>
  <c r="E748" i="47"/>
  <c r="I392" i="18"/>
  <c r="O317" i="18"/>
  <c r="K145" i="18"/>
  <c r="L144" i="18"/>
  <c r="J147" i="18"/>
  <c r="N145" i="18"/>
  <c r="B501" i="47" s="1"/>
  <c r="E393" i="18" l="1"/>
  <c r="H393" i="18" s="1"/>
  <c r="D393" i="18"/>
  <c r="Q276" i="18"/>
  <c r="N275" i="18"/>
  <c r="B631" i="47" s="1"/>
  <c r="K750" i="10"/>
  <c r="L749" i="10"/>
  <c r="I749" i="47" s="1"/>
  <c r="G394" i="18"/>
  <c r="E394" i="18" s="1"/>
  <c r="H394" i="18" s="1"/>
  <c r="E749" i="47"/>
  <c r="I393" i="18"/>
  <c r="F750" i="10"/>
  <c r="G749" i="10"/>
  <c r="G749" i="47" s="1"/>
  <c r="O318" i="18"/>
  <c r="K146" i="18"/>
  <c r="L145" i="18"/>
  <c r="J148" i="18"/>
  <c r="N146" i="18"/>
  <c r="B502" i="47" s="1"/>
  <c r="D394" i="18" l="1"/>
  <c r="Q277" i="18"/>
  <c r="N276" i="18"/>
  <c r="B632" i="47" s="1"/>
  <c r="K751" i="10"/>
  <c r="L750" i="10"/>
  <c r="I750" i="47" s="1"/>
  <c r="F751" i="10"/>
  <c r="G750" i="10"/>
  <c r="G750" i="47" s="1"/>
  <c r="G395" i="18"/>
  <c r="E395" i="18" s="1"/>
  <c r="H395" i="18" s="1"/>
  <c r="E750" i="47"/>
  <c r="I394" i="18"/>
  <c r="O319" i="18"/>
  <c r="K147" i="18"/>
  <c r="L146" i="18"/>
  <c r="N147" i="18"/>
  <c r="B503" i="47" s="1"/>
  <c r="J149" i="18"/>
  <c r="D395" i="18" l="1"/>
  <c r="Q278" i="18"/>
  <c r="N277" i="18"/>
  <c r="B633" i="47" s="1"/>
  <c r="K752" i="10"/>
  <c r="L751" i="10"/>
  <c r="I751" i="47" s="1"/>
  <c r="G396" i="18"/>
  <c r="E396" i="18" s="1"/>
  <c r="H396" i="18" s="1"/>
  <c r="E751" i="47"/>
  <c r="I395" i="18"/>
  <c r="F752" i="10"/>
  <c r="G751" i="10"/>
  <c r="G751" i="47" s="1"/>
  <c r="O320" i="18"/>
  <c r="K148" i="18"/>
  <c r="L147" i="18"/>
  <c r="J150" i="18"/>
  <c r="N148" i="18"/>
  <c r="B504" i="47" s="1"/>
  <c r="D396" i="18" l="1"/>
  <c r="Q279" i="18"/>
  <c r="N278" i="18"/>
  <c r="B634" i="47" s="1"/>
  <c r="K753" i="10"/>
  <c r="L752" i="10"/>
  <c r="I752" i="47" s="1"/>
  <c r="F753" i="10"/>
  <c r="G752" i="10"/>
  <c r="G752" i="47" s="1"/>
  <c r="G397" i="18"/>
  <c r="E752" i="47"/>
  <c r="I396" i="18"/>
  <c r="O321" i="18"/>
  <c r="L148" i="18"/>
  <c r="K149" i="18"/>
  <c r="N149" i="18"/>
  <c r="B505" i="47" s="1"/>
  <c r="J151" i="18"/>
  <c r="E397" i="18" l="1"/>
  <c r="H397" i="18" s="1"/>
  <c r="D397" i="18"/>
  <c r="Q280" i="18"/>
  <c r="N279" i="18"/>
  <c r="B635" i="47" s="1"/>
  <c r="K754" i="10"/>
  <c r="L753" i="10"/>
  <c r="I753" i="47" s="1"/>
  <c r="G398" i="18"/>
  <c r="E398" i="18" s="1"/>
  <c r="H398" i="18" s="1"/>
  <c r="E753" i="47"/>
  <c r="I397" i="18"/>
  <c r="F754" i="10"/>
  <c r="G753" i="10"/>
  <c r="G753" i="47" s="1"/>
  <c r="O322" i="18"/>
  <c r="K150" i="18"/>
  <c r="L149" i="18"/>
  <c r="J152" i="18"/>
  <c r="N150" i="18"/>
  <c r="B506" i="47" s="1"/>
  <c r="D398" i="18" l="1"/>
  <c r="Q281" i="18"/>
  <c r="N280" i="18"/>
  <c r="B636" i="47" s="1"/>
  <c r="K755" i="10"/>
  <c r="L754" i="10"/>
  <c r="I754" i="47" s="1"/>
  <c r="F755" i="10"/>
  <c r="G754" i="10"/>
  <c r="G754" i="47" s="1"/>
  <c r="G399" i="18"/>
  <c r="E399" i="18" s="1"/>
  <c r="H399" i="18" s="1"/>
  <c r="E754" i="47"/>
  <c r="I398" i="18"/>
  <c r="O323" i="18"/>
  <c r="K151" i="18"/>
  <c r="L150" i="18"/>
  <c r="N151" i="18"/>
  <c r="B507" i="47" s="1"/>
  <c r="J153" i="18"/>
  <c r="D399" i="18" l="1"/>
  <c r="Q282" i="18"/>
  <c r="N281" i="18"/>
  <c r="B637" i="47" s="1"/>
  <c r="K756" i="10"/>
  <c r="L755" i="10"/>
  <c r="I755" i="47" s="1"/>
  <c r="G400" i="18"/>
  <c r="E400" i="18" s="1"/>
  <c r="H400" i="18" s="1"/>
  <c r="E755" i="47"/>
  <c r="I399" i="18"/>
  <c r="F756" i="10"/>
  <c r="G755" i="10"/>
  <c r="G755" i="47" s="1"/>
  <c r="O324" i="18"/>
  <c r="K152" i="18"/>
  <c r="L151" i="18"/>
  <c r="J154" i="18"/>
  <c r="N152" i="18"/>
  <c r="B508" i="47" s="1"/>
  <c r="D400" i="18" l="1"/>
  <c r="Q283" i="18"/>
  <c r="N282" i="18"/>
  <c r="B638" i="47" s="1"/>
  <c r="K757" i="10"/>
  <c r="L756" i="10"/>
  <c r="I756" i="47" s="1"/>
  <c r="F757" i="10"/>
  <c r="G756" i="10"/>
  <c r="G756" i="47" s="1"/>
  <c r="G401" i="18"/>
  <c r="E756" i="47"/>
  <c r="I400" i="18"/>
  <c r="O325" i="18"/>
  <c r="K153" i="18"/>
  <c r="L152" i="18"/>
  <c r="J155" i="18"/>
  <c r="N153" i="18"/>
  <c r="B509" i="47" s="1"/>
  <c r="E401" i="18" l="1"/>
  <c r="H401" i="18" s="1"/>
  <c r="D401" i="18"/>
  <c r="Q284" i="18"/>
  <c r="N283" i="18"/>
  <c r="B639" i="47" s="1"/>
  <c r="K758" i="10"/>
  <c r="L757" i="10"/>
  <c r="I757" i="47" s="1"/>
  <c r="G402" i="18"/>
  <c r="E757" i="47"/>
  <c r="I401" i="18"/>
  <c r="F758" i="10"/>
  <c r="G757" i="10"/>
  <c r="G757" i="47" s="1"/>
  <c r="O326" i="18"/>
  <c r="K154" i="18"/>
  <c r="L153" i="18"/>
  <c r="J156" i="18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N154" i="18"/>
  <c r="B510" i="47" s="1"/>
  <c r="E402" i="18" l="1"/>
  <c r="H402" i="18" s="1"/>
  <c r="D402" i="18"/>
  <c r="J236" i="18"/>
  <c r="Q285" i="18"/>
  <c r="N284" i="18"/>
  <c r="B640" i="47" s="1"/>
  <c r="K759" i="10"/>
  <c r="L758" i="10"/>
  <c r="I758" i="47" s="1"/>
  <c r="F759" i="10"/>
  <c r="G758" i="10"/>
  <c r="G758" i="47" s="1"/>
  <c r="G403" i="18"/>
  <c r="E403" i="18" s="1"/>
  <c r="H403" i="18" s="1"/>
  <c r="E758" i="47"/>
  <c r="I402" i="18"/>
  <c r="O327" i="18"/>
  <c r="L154" i="18"/>
  <c r="K155" i="18"/>
  <c r="N155" i="18"/>
  <c r="B511" i="47" s="1"/>
  <c r="D403" i="18" l="1"/>
  <c r="J237" i="18"/>
  <c r="Q286" i="18"/>
  <c r="N285" i="18"/>
  <c r="B641" i="47" s="1"/>
  <c r="K760" i="10"/>
  <c r="L759" i="10"/>
  <c r="I759" i="47" s="1"/>
  <c r="G404" i="18"/>
  <c r="E759" i="47"/>
  <c r="I403" i="18"/>
  <c r="F760" i="10"/>
  <c r="G759" i="10"/>
  <c r="G759" i="47" s="1"/>
  <c r="O328" i="18"/>
  <c r="L155" i="18"/>
  <c r="K156" i="18"/>
  <c r="K157" i="18" s="1"/>
  <c r="N156" i="18"/>
  <c r="B512" i="47" s="1"/>
  <c r="E404" i="18" l="1"/>
  <c r="H404" i="18" s="1"/>
  <c r="D404" i="18"/>
  <c r="J238" i="18"/>
  <c r="Q287" i="18"/>
  <c r="N286" i="18"/>
  <c r="B642" i="47" s="1"/>
  <c r="L157" i="18"/>
  <c r="K158" i="18"/>
  <c r="K761" i="10"/>
  <c r="L760" i="10"/>
  <c r="I760" i="47" s="1"/>
  <c r="G405" i="18"/>
  <c r="E405" i="18" s="1"/>
  <c r="H405" i="18" s="1"/>
  <c r="E760" i="47"/>
  <c r="F761" i="10"/>
  <c r="G760" i="10"/>
  <c r="G760" i="47" s="1"/>
  <c r="O329" i="18"/>
  <c r="L156" i="18"/>
  <c r="I404" i="18" l="1"/>
  <c r="D405" i="18"/>
  <c r="J239" i="18"/>
  <c r="Q288" i="18"/>
  <c r="N287" i="18"/>
  <c r="B643" i="47" s="1"/>
  <c r="L158" i="18"/>
  <c r="K159" i="18"/>
  <c r="K762" i="10"/>
  <c r="L761" i="10"/>
  <c r="I761" i="47" s="1"/>
  <c r="G406" i="18"/>
  <c r="E406" i="18" s="1"/>
  <c r="H406" i="18" s="1"/>
  <c r="E761" i="47"/>
  <c r="I405" i="18"/>
  <c r="F762" i="10"/>
  <c r="G761" i="10"/>
  <c r="G761" i="47" s="1"/>
  <c r="O330" i="18"/>
  <c r="D406" i="18" l="1"/>
  <c r="J240" i="18"/>
  <c r="Q289" i="18"/>
  <c r="N288" i="18"/>
  <c r="B644" i="47" s="1"/>
  <c r="L159" i="18"/>
  <c r="K160" i="18"/>
  <c r="K763" i="10"/>
  <c r="L762" i="10"/>
  <c r="I762" i="47" s="1"/>
  <c r="G407" i="18"/>
  <c r="E407" i="18" s="1"/>
  <c r="H407" i="18" s="1"/>
  <c r="E762" i="47"/>
  <c r="I406" i="18"/>
  <c r="F763" i="10"/>
  <c r="G762" i="10"/>
  <c r="G762" i="47" s="1"/>
  <c r="O331" i="18"/>
  <c r="D407" i="18" l="1"/>
  <c r="J241" i="18"/>
  <c r="Q290" i="18"/>
  <c r="N289" i="18"/>
  <c r="B645" i="47" s="1"/>
  <c r="K161" i="18"/>
  <c r="L160" i="18"/>
  <c r="K764" i="10"/>
  <c r="L763" i="10"/>
  <c r="I763" i="47" s="1"/>
  <c r="G408" i="18"/>
  <c r="E408" i="18" s="1"/>
  <c r="H408" i="18" s="1"/>
  <c r="E763" i="47"/>
  <c r="I407" i="18"/>
  <c r="F764" i="10"/>
  <c r="G763" i="10"/>
  <c r="G763" i="47" s="1"/>
  <c r="O332" i="18"/>
  <c r="D408" i="18" l="1"/>
  <c r="J242" i="18"/>
  <c r="Q291" i="18"/>
  <c r="N290" i="18"/>
  <c r="B646" i="47" s="1"/>
  <c r="L161" i="18"/>
  <c r="K162" i="18"/>
  <c r="K765" i="10"/>
  <c r="L764" i="10"/>
  <c r="I764" i="47" s="1"/>
  <c r="G409" i="18"/>
  <c r="E409" i="18" s="1"/>
  <c r="H409" i="18" s="1"/>
  <c r="E764" i="47"/>
  <c r="I408" i="18"/>
  <c r="F765" i="10"/>
  <c r="G764" i="10"/>
  <c r="G764" i="47" s="1"/>
  <c r="O333" i="18"/>
  <c r="D409" i="18" l="1"/>
  <c r="J243" i="18"/>
  <c r="Q292" i="18"/>
  <c r="N291" i="18"/>
  <c r="B647" i="47" s="1"/>
  <c r="L162" i="18"/>
  <c r="K163" i="18"/>
  <c r="K766" i="10"/>
  <c r="L765" i="10"/>
  <c r="I765" i="47" s="1"/>
  <c r="G410" i="18"/>
  <c r="E410" i="18" s="1"/>
  <c r="H410" i="18" s="1"/>
  <c r="E765" i="47"/>
  <c r="I409" i="18"/>
  <c r="F766" i="10"/>
  <c r="G765" i="10"/>
  <c r="G765" i="47" s="1"/>
  <c r="O334" i="18"/>
  <c r="D410" i="18" l="1"/>
  <c r="J244" i="18"/>
  <c r="Q293" i="18"/>
  <c r="N292" i="18"/>
  <c r="B648" i="47" s="1"/>
  <c r="L163" i="18"/>
  <c r="K164" i="18"/>
  <c r="K767" i="10"/>
  <c r="L766" i="10"/>
  <c r="I766" i="47" s="1"/>
  <c r="G411" i="18"/>
  <c r="E411" i="18" s="1"/>
  <c r="H411" i="18" s="1"/>
  <c r="E766" i="47"/>
  <c r="I410" i="18"/>
  <c r="F767" i="10"/>
  <c r="G766" i="10"/>
  <c r="G766" i="47" s="1"/>
  <c r="O335" i="18"/>
  <c r="D411" i="18" l="1"/>
  <c r="J245" i="18"/>
  <c r="Q294" i="18"/>
  <c r="N293" i="18"/>
  <c r="B649" i="47" s="1"/>
  <c r="K165" i="18"/>
  <c r="L164" i="18"/>
  <c r="K768" i="10"/>
  <c r="L767" i="10"/>
  <c r="I767" i="47" s="1"/>
  <c r="G412" i="18"/>
  <c r="E412" i="18" s="1"/>
  <c r="H412" i="18" s="1"/>
  <c r="E767" i="47"/>
  <c r="I411" i="18"/>
  <c r="F768" i="10"/>
  <c r="G767" i="10"/>
  <c r="G767" i="47" s="1"/>
  <c r="O336" i="18"/>
  <c r="D412" i="18" l="1"/>
  <c r="J246" i="18"/>
  <c r="Q295" i="18"/>
  <c r="N294" i="18"/>
  <c r="B650" i="47" s="1"/>
  <c r="L165" i="18"/>
  <c r="K166" i="18"/>
  <c r="K769" i="10"/>
  <c r="L768" i="10"/>
  <c r="I768" i="47" s="1"/>
  <c r="G413" i="18"/>
  <c r="E413" i="18" s="1"/>
  <c r="H413" i="18" s="1"/>
  <c r="E768" i="47"/>
  <c r="I412" i="18"/>
  <c r="F769" i="10"/>
  <c r="G768" i="10"/>
  <c r="G768" i="47" s="1"/>
  <c r="O337" i="18"/>
  <c r="D413" i="18" l="1"/>
  <c r="J247" i="18"/>
  <c r="Q296" i="18"/>
  <c r="N295" i="18"/>
  <c r="B651" i="47" s="1"/>
  <c r="K167" i="18"/>
  <c r="L166" i="18"/>
  <c r="K770" i="10"/>
  <c r="L769" i="10"/>
  <c r="I769" i="47" s="1"/>
  <c r="G414" i="18"/>
  <c r="E414" i="18" s="1"/>
  <c r="H414" i="18" s="1"/>
  <c r="E769" i="47"/>
  <c r="I413" i="18"/>
  <c r="F770" i="10"/>
  <c r="G769" i="10"/>
  <c r="G769" i="47" s="1"/>
  <c r="O338" i="18"/>
  <c r="D414" i="18" l="1"/>
  <c r="J248" i="18"/>
  <c r="Q297" i="18"/>
  <c r="N296" i="18"/>
  <c r="B652" i="47" s="1"/>
  <c r="L167" i="18"/>
  <c r="K168" i="18"/>
  <c r="K771" i="10"/>
  <c r="L770" i="10"/>
  <c r="I770" i="47" s="1"/>
  <c r="G415" i="18"/>
  <c r="E415" i="18" s="1"/>
  <c r="H415" i="18" s="1"/>
  <c r="E770" i="47"/>
  <c r="I414" i="18"/>
  <c r="F771" i="10"/>
  <c r="G770" i="10"/>
  <c r="G770" i="47" s="1"/>
  <c r="O339" i="18"/>
  <c r="D415" i="18" l="1"/>
  <c r="J249" i="18"/>
  <c r="Q298" i="18"/>
  <c r="N297" i="18"/>
  <c r="B653" i="47" s="1"/>
  <c r="K169" i="18"/>
  <c r="L168" i="18"/>
  <c r="K772" i="10"/>
  <c r="L771" i="10"/>
  <c r="I771" i="47" s="1"/>
  <c r="G416" i="18"/>
  <c r="E416" i="18" s="1"/>
  <c r="H416" i="18" s="1"/>
  <c r="E771" i="47"/>
  <c r="I415" i="18"/>
  <c r="F772" i="10"/>
  <c r="G771" i="10"/>
  <c r="G771" i="47" s="1"/>
  <c r="O340" i="18"/>
  <c r="D416" i="18" l="1"/>
  <c r="J250" i="18"/>
  <c r="Q299" i="18"/>
  <c r="N298" i="18"/>
  <c r="B654" i="47" s="1"/>
  <c r="L169" i="18"/>
  <c r="K170" i="18"/>
  <c r="K773" i="10"/>
  <c r="L772" i="10"/>
  <c r="I772" i="47" s="1"/>
  <c r="G417" i="18"/>
  <c r="E417" i="18" s="1"/>
  <c r="H417" i="18" s="1"/>
  <c r="E772" i="47"/>
  <c r="I416" i="18"/>
  <c r="F773" i="10"/>
  <c r="G772" i="10"/>
  <c r="G772" i="47" s="1"/>
  <c r="O341" i="18"/>
  <c r="D417" i="18" l="1"/>
  <c r="J251" i="18"/>
  <c r="Q300" i="18"/>
  <c r="N299" i="18"/>
  <c r="B655" i="47" s="1"/>
  <c r="L170" i="18"/>
  <c r="K171" i="18"/>
  <c r="K774" i="10"/>
  <c r="L773" i="10"/>
  <c r="I773" i="47" s="1"/>
  <c r="G418" i="18"/>
  <c r="E418" i="18" s="1"/>
  <c r="H418" i="18" s="1"/>
  <c r="E773" i="47"/>
  <c r="I417" i="18"/>
  <c r="F774" i="10"/>
  <c r="G773" i="10"/>
  <c r="G773" i="47" s="1"/>
  <c r="O342" i="18"/>
  <c r="D418" i="18" l="1"/>
  <c r="J252" i="18"/>
  <c r="Q301" i="18"/>
  <c r="N300" i="18"/>
  <c r="B656" i="47" s="1"/>
  <c r="K172" i="18"/>
  <c r="L171" i="18"/>
  <c r="K775" i="10"/>
  <c r="L774" i="10"/>
  <c r="I774" i="47" s="1"/>
  <c r="G419" i="18"/>
  <c r="E419" i="18" s="1"/>
  <c r="H419" i="18" s="1"/>
  <c r="E774" i="47"/>
  <c r="I418" i="18"/>
  <c r="F775" i="10"/>
  <c r="G774" i="10"/>
  <c r="G774" i="47" s="1"/>
  <c r="O343" i="18"/>
  <c r="D419" i="18" l="1"/>
  <c r="J253" i="18"/>
  <c r="Q302" i="18"/>
  <c r="N301" i="18"/>
  <c r="B657" i="47" s="1"/>
  <c r="K173" i="18"/>
  <c r="L172" i="18"/>
  <c r="K776" i="10"/>
  <c r="L775" i="10"/>
  <c r="I775" i="47" s="1"/>
  <c r="G420" i="18"/>
  <c r="E420" i="18" s="1"/>
  <c r="H420" i="18" s="1"/>
  <c r="E775" i="47"/>
  <c r="I419" i="18"/>
  <c r="F776" i="10"/>
  <c r="G775" i="10"/>
  <c r="G775" i="47" s="1"/>
  <c r="O344" i="18"/>
  <c r="D420" i="18" l="1"/>
  <c r="J254" i="18"/>
  <c r="Q303" i="18"/>
  <c r="N302" i="18"/>
  <c r="B658" i="47" s="1"/>
  <c r="L173" i="18"/>
  <c r="K174" i="18"/>
  <c r="K777" i="10"/>
  <c r="L776" i="10"/>
  <c r="I776" i="47" s="1"/>
  <c r="G421" i="18"/>
  <c r="E421" i="18" s="1"/>
  <c r="H421" i="18" s="1"/>
  <c r="E776" i="47"/>
  <c r="I420" i="18"/>
  <c r="F777" i="10"/>
  <c r="G776" i="10"/>
  <c r="G776" i="47" s="1"/>
  <c r="O345" i="18"/>
  <c r="D421" i="18" l="1"/>
  <c r="J255" i="18"/>
  <c r="Q304" i="18"/>
  <c r="N303" i="18"/>
  <c r="B659" i="47" s="1"/>
  <c r="K175" i="18"/>
  <c r="L174" i="18"/>
  <c r="K778" i="10"/>
  <c r="L777" i="10"/>
  <c r="I777" i="47" s="1"/>
  <c r="G422" i="18"/>
  <c r="E422" i="18" s="1"/>
  <c r="H422" i="18" s="1"/>
  <c r="E777" i="47"/>
  <c r="I421" i="18"/>
  <c r="F778" i="10"/>
  <c r="G777" i="10"/>
  <c r="G777" i="47" s="1"/>
  <c r="O346" i="18"/>
  <c r="D422" i="18" l="1"/>
  <c r="J256" i="18"/>
  <c r="Q305" i="18"/>
  <c r="N304" i="18"/>
  <c r="B660" i="47" s="1"/>
  <c r="L175" i="18"/>
  <c r="K176" i="18"/>
  <c r="K779" i="10"/>
  <c r="L778" i="10"/>
  <c r="I778" i="47" s="1"/>
  <c r="G423" i="18"/>
  <c r="E423" i="18" s="1"/>
  <c r="H423" i="18" s="1"/>
  <c r="E778" i="47"/>
  <c r="I422" i="18"/>
  <c r="F779" i="10"/>
  <c r="G778" i="10"/>
  <c r="G778" i="47" s="1"/>
  <c r="O347" i="18"/>
  <c r="D423" i="18" l="1"/>
  <c r="J257" i="18"/>
  <c r="Q306" i="18"/>
  <c r="N305" i="18"/>
  <c r="B661" i="47" s="1"/>
  <c r="K177" i="18"/>
  <c r="L176" i="18"/>
  <c r="K780" i="10"/>
  <c r="L779" i="10"/>
  <c r="I779" i="47" s="1"/>
  <c r="G424" i="18"/>
  <c r="E424" i="18" s="1"/>
  <c r="H424" i="18" s="1"/>
  <c r="E779" i="47"/>
  <c r="I423" i="18"/>
  <c r="F780" i="10"/>
  <c r="G779" i="10"/>
  <c r="G779" i="47" s="1"/>
  <c r="O348" i="18"/>
  <c r="D424" i="18" l="1"/>
  <c r="J258" i="18"/>
  <c r="Q307" i="18"/>
  <c r="N306" i="18"/>
  <c r="B662" i="47" s="1"/>
  <c r="L177" i="18"/>
  <c r="K178" i="18"/>
  <c r="K781" i="10"/>
  <c r="L780" i="10"/>
  <c r="I780" i="47" s="1"/>
  <c r="G425" i="18"/>
  <c r="E425" i="18" s="1"/>
  <c r="H425" i="18" s="1"/>
  <c r="E780" i="47"/>
  <c r="I424" i="18"/>
  <c r="F781" i="10"/>
  <c r="G780" i="10"/>
  <c r="G780" i="47" s="1"/>
  <c r="O349" i="18"/>
  <c r="D425" i="18" l="1"/>
  <c r="J259" i="18"/>
  <c r="Q308" i="18"/>
  <c r="N307" i="18"/>
  <c r="B663" i="47" s="1"/>
  <c r="K179" i="18"/>
  <c r="L178" i="18"/>
  <c r="K782" i="10"/>
  <c r="L781" i="10"/>
  <c r="I781" i="47" s="1"/>
  <c r="G426" i="18"/>
  <c r="E426" i="18" s="1"/>
  <c r="H426" i="18" s="1"/>
  <c r="E781" i="47"/>
  <c r="I425" i="18"/>
  <c r="F782" i="10"/>
  <c r="G781" i="10"/>
  <c r="G781" i="47" s="1"/>
  <c r="O350" i="18"/>
  <c r="D426" i="18" l="1"/>
  <c r="J260" i="18"/>
  <c r="Q309" i="18"/>
  <c r="N308" i="18"/>
  <c r="B664" i="47" s="1"/>
  <c r="L179" i="18"/>
  <c r="K180" i="18"/>
  <c r="K783" i="10"/>
  <c r="L782" i="10"/>
  <c r="I782" i="47" s="1"/>
  <c r="G427" i="18"/>
  <c r="E427" i="18" s="1"/>
  <c r="H427" i="18" s="1"/>
  <c r="E782" i="47"/>
  <c r="I426" i="18"/>
  <c r="F783" i="10"/>
  <c r="G782" i="10"/>
  <c r="G782" i="47" s="1"/>
  <c r="O351" i="18"/>
  <c r="D427" i="18" l="1"/>
  <c r="J261" i="18"/>
  <c r="Q310" i="18"/>
  <c r="N309" i="18"/>
  <c r="B665" i="47" s="1"/>
  <c r="K181" i="18"/>
  <c r="L180" i="18"/>
  <c r="K784" i="10"/>
  <c r="L783" i="10"/>
  <c r="I783" i="47" s="1"/>
  <c r="G428" i="18"/>
  <c r="E428" i="18" s="1"/>
  <c r="H428" i="18" s="1"/>
  <c r="E783" i="47"/>
  <c r="I427" i="18"/>
  <c r="F784" i="10"/>
  <c r="G783" i="10"/>
  <c r="G783" i="47" s="1"/>
  <c r="O352" i="18"/>
  <c r="D428" i="18" l="1"/>
  <c r="J262" i="18"/>
  <c r="Q311" i="18"/>
  <c r="N310" i="18"/>
  <c r="B666" i="47" s="1"/>
  <c r="K182" i="18"/>
  <c r="L181" i="18"/>
  <c r="K785" i="10"/>
  <c r="L784" i="10"/>
  <c r="I784" i="47" s="1"/>
  <c r="G429" i="18"/>
  <c r="E429" i="18" s="1"/>
  <c r="H429" i="18" s="1"/>
  <c r="E784" i="47"/>
  <c r="I428" i="18"/>
  <c r="F785" i="10"/>
  <c r="G784" i="10"/>
  <c r="G784" i="47" s="1"/>
  <c r="O353" i="18"/>
  <c r="D429" i="18" l="1"/>
  <c r="J263" i="18"/>
  <c r="Q312" i="18"/>
  <c r="N311" i="18"/>
  <c r="B667" i="47" s="1"/>
  <c r="K183" i="18"/>
  <c r="L182" i="18"/>
  <c r="K786" i="10"/>
  <c r="L785" i="10"/>
  <c r="I785" i="47" s="1"/>
  <c r="G430" i="18"/>
  <c r="E430" i="18" s="1"/>
  <c r="H430" i="18" s="1"/>
  <c r="E785" i="47"/>
  <c r="I429" i="18"/>
  <c r="F786" i="10"/>
  <c r="G785" i="10"/>
  <c r="G785" i="47" s="1"/>
  <c r="O354" i="18"/>
  <c r="D430" i="18" l="1"/>
  <c r="J264" i="18"/>
  <c r="Q313" i="18"/>
  <c r="N312" i="18"/>
  <c r="B668" i="47" s="1"/>
  <c r="K184" i="18"/>
  <c r="L183" i="18"/>
  <c r="K787" i="10"/>
  <c r="L786" i="10"/>
  <c r="I786" i="47" s="1"/>
  <c r="G431" i="18"/>
  <c r="E431" i="18" s="1"/>
  <c r="H431" i="18" s="1"/>
  <c r="E786" i="47"/>
  <c r="I430" i="18"/>
  <c r="F787" i="10"/>
  <c r="G786" i="10"/>
  <c r="G786" i="47" s="1"/>
  <c r="O355" i="18"/>
  <c r="D431" i="18" l="1"/>
  <c r="J265" i="18"/>
  <c r="Q314" i="18"/>
  <c r="N313" i="18"/>
  <c r="B669" i="47" s="1"/>
  <c r="L184" i="18"/>
  <c r="K185" i="18"/>
  <c r="K788" i="10"/>
  <c r="L787" i="10"/>
  <c r="I787" i="47" s="1"/>
  <c r="G432" i="18"/>
  <c r="E432" i="18" s="1"/>
  <c r="H432" i="18" s="1"/>
  <c r="E787" i="47"/>
  <c r="I431" i="18"/>
  <c r="F788" i="10"/>
  <c r="G787" i="10"/>
  <c r="G787" i="47" s="1"/>
  <c r="O356" i="18"/>
  <c r="D432" i="18" l="1"/>
  <c r="J266" i="18"/>
  <c r="Q315" i="18"/>
  <c r="N314" i="18"/>
  <c r="B670" i="47" s="1"/>
  <c r="L185" i="18"/>
  <c r="K186" i="18"/>
  <c r="K789" i="10"/>
  <c r="L788" i="10"/>
  <c r="I788" i="47" s="1"/>
  <c r="G433" i="18"/>
  <c r="E433" i="18" s="1"/>
  <c r="H433" i="18" s="1"/>
  <c r="E788" i="47"/>
  <c r="I432" i="18"/>
  <c r="F789" i="10"/>
  <c r="G788" i="10"/>
  <c r="G788" i="47" s="1"/>
  <c r="O357" i="18"/>
  <c r="D433" i="18" l="1"/>
  <c r="J267" i="18"/>
  <c r="Q316" i="18"/>
  <c r="N315" i="18"/>
  <c r="B671" i="47" s="1"/>
  <c r="K187" i="18"/>
  <c r="L186" i="18"/>
  <c r="K790" i="10"/>
  <c r="L789" i="10"/>
  <c r="I789" i="47" s="1"/>
  <c r="G434" i="18"/>
  <c r="E434" i="18" s="1"/>
  <c r="H434" i="18" s="1"/>
  <c r="E789" i="47"/>
  <c r="I433" i="18"/>
  <c r="F790" i="10"/>
  <c r="G789" i="10"/>
  <c r="G789" i="47" s="1"/>
  <c r="O358" i="18"/>
  <c r="D434" i="18" l="1"/>
  <c r="J268" i="18"/>
  <c r="Q317" i="18"/>
  <c r="N316" i="18"/>
  <c r="B672" i="47" s="1"/>
  <c r="L187" i="18"/>
  <c r="K188" i="18"/>
  <c r="K791" i="10"/>
  <c r="L790" i="10"/>
  <c r="I790" i="47" s="1"/>
  <c r="G435" i="18"/>
  <c r="E435" i="18" s="1"/>
  <c r="H435" i="18" s="1"/>
  <c r="E790" i="47"/>
  <c r="I434" i="18"/>
  <c r="F791" i="10"/>
  <c r="G790" i="10"/>
  <c r="G790" i="47" s="1"/>
  <c r="O359" i="18"/>
  <c r="D435" i="18" l="1"/>
  <c r="J269" i="18"/>
  <c r="Q318" i="18"/>
  <c r="N317" i="18"/>
  <c r="B673" i="47" s="1"/>
  <c r="L188" i="18"/>
  <c r="K189" i="18"/>
  <c r="K792" i="10"/>
  <c r="L791" i="10"/>
  <c r="I791" i="47" s="1"/>
  <c r="G436" i="18"/>
  <c r="E436" i="18" s="1"/>
  <c r="H436" i="18" s="1"/>
  <c r="E791" i="47"/>
  <c r="I435" i="18"/>
  <c r="F792" i="10"/>
  <c r="G791" i="10"/>
  <c r="G791" i="47" s="1"/>
  <c r="O360" i="18"/>
  <c r="D436" i="18" l="1"/>
  <c r="J270" i="18"/>
  <c r="Q319" i="18"/>
  <c r="N318" i="18"/>
  <c r="B674" i="47" s="1"/>
  <c r="L189" i="18"/>
  <c r="K190" i="18"/>
  <c r="K793" i="10"/>
  <c r="L792" i="10"/>
  <c r="I792" i="47" s="1"/>
  <c r="G437" i="18"/>
  <c r="E437" i="18" s="1"/>
  <c r="H437" i="18" s="1"/>
  <c r="E792" i="47"/>
  <c r="I436" i="18"/>
  <c r="F793" i="10"/>
  <c r="G792" i="10"/>
  <c r="G792" i="47" s="1"/>
  <c r="O361" i="18"/>
  <c r="D437" i="18" l="1"/>
  <c r="J271" i="18"/>
  <c r="Q320" i="18"/>
  <c r="N319" i="18"/>
  <c r="B675" i="47" s="1"/>
  <c r="L190" i="18"/>
  <c r="K191" i="18"/>
  <c r="K794" i="10"/>
  <c r="L793" i="10"/>
  <c r="I793" i="47" s="1"/>
  <c r="G438" i="18"/>
  <c r="E438" i="18" s="1"/>
  <c r="H438" i="18" s="1"/>
  <c r="E793" i="47"/>
  <c r="I437" i="18"/>
  <c r="F794" i="10"/>
  <c r="G793" i="10"/>
  <c r="G793" i="47" s="1"/>
  <c r="O362" i="18"/>
  <c r="D438" i="18" l="1"/>
  <c r="J272" i="18"/>
  <c r="Q321" i="18"/>
  <c r="N320" i="18"/>
  <c r="B676" i="47" s="1"/>
  <c r="L191" i="18"/>
  <c r="K192" i="18"/>
  <c r="K795" i="10"/>
  <c r="L794" i="10"/>
  <c r="I794" i="47" s="1"/>
  <c r="G439" i="18"/>
  <c r="E439" i="18" s="1"/>
  <c r="H439" i="18" s="1"/>
  <c r="E794" i="47"/>
  <c r="I438" i="18"/>
  <c r="F795" i="10"/>
  <c r="G794" i="10"/>
  <c r="G794" i="47" s="1"/>
  <c r="O363" i="18"/>
  <c r="D439" i="18" l="1"/>
  <c r="J273" i="18"/>
  <c r="Q322" i="18"/>
  <c r="N321" i="18"/>
  <c r="B677" i="47" s="1"/>
  <c r="L192" i="18"/>
  <c r="K193" i="18"/>
  <c r="K796" i="10"/>
  <c r="L795" i="10"/>
  <c r="I795" i="47" s="1"/>
  <c r="F796" i="10"/>
  <c r="G795" i="10"/>
  <c r="G795" i="47" s="1"/>
  <c r="G440" i="18"/>
  <c r="E440" i="18" s="1"/>
  <c r="H440" i="18" s="1"/>
  <c r="E795" i="47"/>
  <c r="I439" i="18"/>
  <c r="O364" i="18"/>
  <c r="D440" i="18" l="1"/>
  <c r="J274" i="18"/>
  <c r="Q323" i="18"/>
  <c r="N322" i="18"/>
  <c r="B678" i="47" s="1"/>
  <c r="L193" i="18"/>
  <c r="K194" i="18"/>
  <c r="K797" i="10"/>
  <c r="L796" i="10"/>
  <c r="I796" i="47" s="1"/>
  <c r="G441" i="18"/>
  <c r="E441" i="18" s="1"/>
  <c r="H441" i="18" s="1"/>
  <c r="E796" i="47"/>
  <c r="I440" i="18"/>
  <c r="F797" i="10"/>
  <c r="G796" i="10"/>
  <c r="G796" i="47" s="1"/>
  <c r="O365" i="18"/>
  <c r="D441" i="18" l="1"/>
  <c r="J275" i="18"/>
  <c r="Q324" i="18"/>
  <c r="N323" i="18"/>
  <c r="B679" i="47" s="1"/>
  <c r="L194" i="18"/>
  <c r="K195" i="18"/>
  <c r="K798" i="10"/>
  <c r="L797" i="10"/>
  <c r="I797" i="47" s="1"/>
  <c r="G442" i="18"/>
  <c r="E442" i="18" s="1"/>
  <c r="H442" i="18" s="1"/>
  <c r="E797" i="47"/>
  <c r="I441" i="18"/>
  <c r="F798" i="10"/>
  <c r="G797" i="10"/>
  <c r="G797" i="47" s="1"/>
  <c r="O366" i="18"/>
  <c r="D442" i="18" l="1"/>
  <c r="J276" i="18"/>
  <c r="Q325" i="18"/>
  <c r="N324" i="18"/>
  <c r="B680" i="47" s="1"/>
  <c r="L195" i="18"/>
  <c r="K196" i="18"/>
  <c r="K799" i="10"/>
  <c r="L798" i="10"/>
  <c r="I798" i="47" s="1"/>
  <c r="G443" i="18"/>
  <c r="E443" i="18" s="1"/>
  <c r="H443" i="18" s="1"/>
  <c r="E798" i="47"/>
  <c r="I442" i="18"/>
  <c r="F799" i="10"/>
  <c r="G798" i="10"/>
  <c r="G798" i="47" s="1"/>
  <c r="O367" i="18"/>
  <c r="D443" i="18" l="1"/>
  <c r="J277" i="18"/>
  <c r="Q326" i="18"/>
  <c r="N325" i="18"/>
  <c r="B681" i="47" s="1"/>
  <c r="L196" i="18"/>
  <c r="K197" i="18"/>
  <c r="K800" i="10"/>
  <c r="L799" i="10"/>
  <c r="I799" i="47" s="1"/>
  <c r="G444" i="18"/>
  <c r="E444" i="18" s="1"/>
  <c r="H444" i="18" s="1"/>
  <c r="E799" i="47"/>
  <c r="I443" i="18"/>
  <c r="F800" i="10"/>
  <c r="G799" i="10"/>
  <c r="G799" i="47" s="1"/>
  <c r="O368" i="18"/>
  <c r="D444" i="18" l="1"/>
  <c r="J278" i="18"/>
  <c r="Q327" i="18"/>
  <c r="N326" i="18"/>
  <c r="B682" i="47" s="1"/>
  <c r="L197" i="18"/>
  <c r="K198" i="18"/>
  <c r="K801" i="10"/>
  <c r="L800" i="10"/>
  <c r="I800" i="47" s="1"/>
  <c r="G445" i="18"/>
  <c r="E445" i="18" s="1"/>
  <c r="H445" i="18" s="1"/>
  <c r="E800" i="47"/>
  <c r="I444" i="18"/>
  <c r="F801" i="10"/>
  <c r="G800" i="10"/>
  <c r="G800" i="47" s="1"/>
  <c r="O369" i="18"/>
  <c r="D445" i="18" l="1"/>
  <c r="J279" i="18"/>
  <c r="Q328" i="18"/>
  <c r="N327" i="18"/>
  <c r="B683" i="47" s="1"/>
  <c r="L198" i="18"/>
  <c r="K199" i="18"/>
  <c r="K802" i="10"/>
  <c r="L801" i="10"/>
  <c r="I801" i="47" s="1"/>
  <c r="G446" i="18"/>
  <c r="E446" i="18" s="1"/>
  <c r="H446" i="18" s="1"/>
  <c r="E801" i="47"/>
  <c r="I445" i="18"/>
  <c r="F802" i="10"/>
  <c r="G801" i="10"/>
  <c r="G801" i="47" s="1"/>
  <c r="O370" i="18"/>
  <c r="D446" i="18" l="1"/>
  <c r="J280" i="18"/>
  <c r="Q329" i="18"/>
  <c r="N328" i="18"/>
  <c r="B684" i="47" s="1"/>
  <c r="L199" i="18"/>
  <c r="K200" i="18"/>
  <c r="K803" i="10"/>
  <c r="L802" i="10"/>
  <c r="I802" i="47" s="1"/>
  <c r="G447" i="18"/>
  <c r="E447" i="18" s="1"/>
  <c r="H447" i="18" s="1"/>
  <c r="E802" i="47"/>
  <c r="I446" i="18"/>
  <c r="F803" i="10"/>
  <c r="G802" i="10"/>
  <c r="G802" i="47" s="1"/>
  <c r="O371" i="18"/>
  <c r="D447" i="18" l="1"/>
  <c r="J281" i="18"/>
  <c r="Q330" i="18"/>
  <c r="N329" i="18"/>
  <c r="B685" i="47" s="1"/>
  <c r="L200" i="18"/>
  <c r="K201" i="18"/>
  <c r="K804" i="10"/>
  <c r="L803" i="10"/>
  <c r="I803" i="47" s="1"/>
  <c r="G448" i="18"/>
  <c r="E448" i="18" s="1"/>
  <c r="H448" i="18" s="1"/>
  <c r="E803" i="47"/>
  <c r="I447" i="18"/>
  <c r="F804" i="10"/>
  <c r="G803" i="10"/>
  <c r="G803" i="47" s="1"/>
  <c r="O372" i="18"/>
  <c r="D448" i="18" l="1"/>
  <c r="J282" i="18"/>
  <c r="Q331" i="18"/>
  <c r="N330" i="18"/>
  <c r="B686" i="47" s="1"/>
  <c r="L201" i="18"/>
  <c r="K202" i="18"/>
  <c r="K805" i="10"/>
  <c r="L804" i="10"/>
  <c r="I804" i="47" s="1"/>
  <c r="G449" i="18"/>
  <c r="E449" i="18" s="1"/>
  <c r="H449" i="18" s="1"/>
  <c r="E804" i="47"/>
  <c r="I448" i="18"/>
  <c r="F805" i="10"/>
  <c r="G804" i="10"/>
  <c r="G804" i="47" s="1"/>
  <c r="O373" i="18"/>
  <c r="D449" i="18" l="1"/>
  <c r="J283" i="18"/>
  <c r="Q332" i="18"/>
  <c r="N331" i="18"/>
  <c r="B687" i="47" s="1"/>
  <c r="L202" i="18"/>
  <c r="K203" i="18"/>
  <c r="K806" i="10"/>
  <c r="L805" i="10"/>
  <c r="I805" i="47" s="1"/>
  <c r="G450" i="18"/>
  <c r="E450" i="18" s="1"/>
  <c r="H450" i="18" s="1"/>
  <c r="E805" i="47"/>
  <c r="I449" i="18"/>
  <c r="F806" i="10"/>
  <c r="G805" i="10"/>
  <c r="G805" i="47" s="1"/>
  <c r="O374" i="18"/>
  <c r="D450" i="18" l="1"/>
  <c r="J284" i="18"/>
  <c r="Q333" i="18"/>
  <c r="N332" i="18"/>
  <c r="B688" i="47" s="1"/>
  <c r="L203" i="18"/>
  <c r="K204" i="18"/>
  <c r="K807" i="10"/>
  <c r="L806" i="10"/>
  <c r="I806" i="47" s="1"/>
  <c r="G451" i="18"/>
  <c r="E451" i="18" s="1"/>
  <c r="H451" i="18" s="1"/>
  <c r="E806" i="47"/>
  <c r="I450" i="18"/>
  <c r="F807" i="10"/>
  <c r="G806" i="10"/>
  <c r="G806" i="47" s="1"/>
  <c r="O375" i="18"/>
  <c r="D451" i="18" l="1"/>
  <c r="J285" i="18"/>
  <c r="Q334" i="18"/>
  <c r="N333" i="18"/>
  <c r="B689" i="47" s="1"/>
  <c r="L204" i="18"/>
  <c r="K205" i="18"/>
  <c r="K808" i="10"/>
  <c r="L807" i="10"/>
  <c r="I807" i="47" s="1"/>
  <c r="G452" i="18"/>
  <c r="E452" i="18" s="1"/>
  <c r="H452" i="18" s="1"/>
  <c r="E807" i="47"/>
  <c r="I451" i="18"/>
  <c r="F808" i="10"/>
  <c r="G807" i="10"/>
  <c r="G807" i="47" s="1"/>
  <c r="O376" i="18"/>
  <c r="D452" i="18" l="1"/>
  <c r="J286" i="18"/>
  <c r="Q335" i="18"/>
  <c r="N334" i="18"/>
  <c r="B690" i="47" s="1"/>
  <c r="L205" i="18"/>
  <c r="K206" i="18"/>
  <c r="K809" i="10"/>
  <c r="L808" i="10"/>
  <c r="I808" i="47" s="1"/>
  <c r="G453" i="18"/>
  <c r="E453" i="18" s="1"/>
  <c r="H453" i="18" s="1"/>
  <c r="E808" i="47"/>
  <c r="I452" i="18"/>
  <c r="F809" i="10"/>
  <c r="G808" i="10"/>
  <c r="G808" i="47" s="1"/>
  <c r="O377" i="18"/>
  <c r="D453" i="18" l="1"/>
  <c r="J287" i="18"/>
  <c r="Q336" i="18"/>
  <c r="N335" i="18"/>
  <c r="B691" i="47" s="1"/>
  <c r="L206" i="18"/>
  <c r="K207" i="18"/>
  <c r="K810" i="10"/>
  <c r="L809" i="10"/>
  <c r="I809" i="47" s="1"/>
  <c r="G454" i="18"/>
  <c r="E454" i="18" s="1"/>
  <c r="H454" i="18" s="1"/>
  <c r="E809" i="47"/>
  <c r="I453" i="18"/>
  <c r="F810" i="10"/>
  <c r="G809" i="10"/>
  <c r="G809" i="47" s="1"/>
  <c r="O378" i="18"/>
  <c r="D454" i="18" l="1"/>
  <c r="J288" i="18"/>
  <c r="Q337" i="18"/>
  <c r="N336" i="18"/>
  <c r="B692" i="47" s="1"/>
  <c r="L207" i="18"/>
  <c r="K208" i="18"/>
  <c r="K811" i="10"/>
  <c r="L810" i="10"/>
  <c r="I810" i="47" s="1"/>
  <c r="G455" i="18"/>
  <c r="E455" i="18" s="1"/>
  <c r="H455" i="18" s="1"/>
  <c r="E810" i="47"/>
  <c r="I454" i="18"/>
  <c r="F811" i="10"/>
  <c r="G810" i="10"/>
  <c r="G810" i="47" s="1"/>
  <c r="O379" i="18"/>
  <c r="D455" i="18" l="1"/>
  <c r="J289" i="18"/>
  <c r="Q338" i="18"/>
  <c r="N337" i="18"/>
  <c r="B693" i="47" s="1"/>
  <c r="K209" i="18"/>
  <c r="L208" i="18"/>
  <c r="K812" i="10"/>
  <c r="L811" i="10"/>
  <c r="I811" i="47" s="1"/>
  <c r="G456" i="18"/>
  <c r="E456" i="18" s="1"/>
  <c r="H456" i="18" s="1"/>
  <c r="E811" i="47"/>
  <c r="I455" i="18"/>
  <c r="F812" i="10"/>
  <c r="G811" i="10"/>
  <c r="G811" i="47" s="1"/>
  <c r="O380" i="18"/>
  <c r="D456" i="18" l="1"/>
  <c r="J290" i="18"/>
  <c r="Q339" i="18"/>
  <c r="N338" i="18"/>
  <c r="B694" i="47" s="1"/>
  <c r="L209" i="18"/>
  <c r="K210" i="18"/>
  <c r="K813" i="10"/>
  <c r="L812" i="10"/>
  <c r="I812" i="47" s="1"/>
  <c r="G457" i="18"/>
  <c r="E457" i="18" s="1"/>
  <c r="H457" i="18" s="1"/>
  <c r="E812" i="47"/>
  <c r="I456" i="18"/>
  <c r="F813" i="10"/>
  <c r="G812" i="10"/>
  <c r="G812" i="47" s="1"/>
  <c r="O381" i="18"/>
  <c r="D457" i="18" l="1"/>
  <c r="J291" i="18"/>
  <c r="Q340" i="18"/>
  <c r="N339" i="18"/>
  <c r="B695" i="47" s="1"/>
  <c r="K211" i="18"/>
  <c r="L210" i="18"/>
  <c r="K814" i="10"/>
  <c r="L813" i="10"/>
  <c r="I813" i="47" s="1"/>
  <c r="G458" i="18"/>
  <c r="E458" i="18" s="1"/>
  <c r="H458" i="18" s="1"/>
  <c r="E813" i="47"/>
  <c r="I457" i="18"/>
  <c r="F814" i="10"/>
  <c r="G813" i="10"/>
  <c r="G813" i="47" s="1"/>
  <c r="O382" i="18"/>
  <c r="D458" i="18" l="1"/>
  <c r="J292" i="18"/>
  <c r="Q341" i="18"/>
  <c r="N340" i="18"/>
  <c r="B696" i="47" s="1"/>
  <c r="L211" i="18"/>
  <c r="K212" i="18"/>
  <c r="K815" i="10"/>
  <c r="L814" i="10"/>
  <c r="I814" i="47" s="1"/>
  <c r="G459" i="18"/>
  <c r="E459" i="18" s="1"/>
  <c r="H459" i="18" s="1"/>
  <c r="E814" i="47"/>
  <c r="I458" i="18"/>
  <c r="F815" i="10"/>
  <c r="G814" i="10"/>
  <c r="G814" i="47" s="1"/>
  <c r="O383" i="18"/>
  <c r="D459" i="18" l="1"/>
  <c r="J293" i="18"/>
  <c r="Q342" i="18"/>
  <c r="N341" i="18"/>
  <c r="B697" i="47" s="1"/>
  <c r="K213" i="18"/>
  <c r="L212" i="18"/>
  <c r="K816" i="10"/>
  <c r="L815" i="10"/>
  <c r="I815" i="47" s="1"/>
  <c r="G460" i="18"/>
  <c r="E460" i="18" s="1"/>
  <c r="H460" i="18" s="1"/>
  <c r="E815" i="47"/>
  <c r="I459" i="18"/>
  <c r="F816" i="10"/>
  <c r="G815" i="10"/>
  <c r="G815" i="47" s="1"/>
  <c r="O384" i="18"/>
  <c r="D460" i="18" l="1"/>
  <c r="J294" i="18"/>
  <c r="Q343" i="18"/>
  <c r="N342" i="18"/>
  <c r="B698" i="47" s="1"/>
  <c r="K214" i="18"/>
  <c r="L213" i="18"/>
  <c r="K817" i="10"/>
  <c r="L816" i="10"/>
  <c r="I816" i="47" s="1"/>
  <c r="G461" i="18"/>
  <c r="E461" i="18" s="1"/>
  <c r="H461" i="18" s="1"/>
  <c r="E816" i="47"/>
  <c r="I460" i="18"/>
  <c r="F817" i="10"/>
  <c r="G816" i="10"/>
  <c r="G816" i="47" s="1"/>
  <c r="O385" i="18"/>
  <c r="D461" i="18" l="1"/>
  <c r="J295" i="18"/>
  <c r="Q344" i="18"/>
  <c r="N343" i="18"/>
  <c r="B699" i="47" s="1"/>
  <c r="K215" i="18"/>
  <c r="L214" i="18"/>
  <c r="K818" i="10"/>
  <c r="L817" i="10"/>
  <c r="I817" i="47" s="1"/>
  <c r="G462" i="18"/>
  <c r="E462" i="18" s="1"/>
  <c r="H462" i="18" s="1"/>
  <c r="E817" i="47"/>
  <c r="I461" i="18"/>
  <c r="F818" i="10"/>
  <c r="G817" i="10"/>
  <c r="G817" i="47" s="1"/>
  <c r="O386" i="18"/>
  <c r="D462" i="18" l="1"/>
  <c r="J296" i="18"/>
  <c r="Q345" i="18"/>
  <c r="N344" i="18"/>
  <c r="B700" i="47" s="1"/>
  <c r="L215" i="18"/>
  <c r="K216" i="18"/>
  <c r="K819" i="10"/>
  <c r="L818" i="10"/>
  <c r="I818" i="47" s="1"/>
  <c r="G463" i="18"/>
  <c r="E463" i="18" s="1"/>
  <c r="H463" i="18" s="1"/>
  <c r="E818" i="47"/>
  <c r="I462" i="18"/>
  <c r="F819" i="10"/>
  <c r="G818" i="10"/>
  <c r="G818" i="47" s="1"/>
  <c r="O387" i="18"/>
  <c r="D463" i="18" l="1"/>
  <c r="J297" i="18"/>
  <c r="Q346" i="18"/>
  <c r="N345" i="18"/>
  <c r="B701" i="47" s="1"/>
  <c r="K217" i="18"/>
  <c r="L216" i="18"/>
  <c r="K820" i="10"/>
  <c r="L819" i="10"/>
  <c r="I819" i="47" s="1"/>
  <c r="G464" i="18"/>
  <c r="E464" i="18" s="1"/>
  <c r="H464" i="18" s="1"/>
  <c r="E819" i="47"/>
  <c r="I463" i="18"/>
  <c r="F820" i="10"/>
  <c r="G819" i="10"/>
  <c r="G819" i="47" s="1"/>
  <c r="O388" i="18"/>
  <c r="D464" i="18" l="1"/>
  <c r="J298" i="18"/>
  <c r="Q347" i="18"/>
  <c r="N346" i="18"/>
  <c r="B702" i="47" s="1"/>
  <c r="L217" i="18"/>
  <c r="K218" i="18"/>
  <c r="K821" i="10"/>
  <c r="L820" i="10"/>
  <c r="I820" i="47" s="1"/>
  <c r="G465" i="18"/>
  <c r="E465" i="18" s="1"/>
  <c r="H465" i="18" s="1"/>
  <c r="E820" i="47"/>
  <c r="I464" i="18"/>
  <c r="F821" i="10"/>
  <c r="G820" i="10"/>
  <c r="G820" i="47" s="1"/>
  <c r="O389" i="18"/>
  <c r="D465" i="18" l="1"/>
  <c r="J299" i="18"/>
  <c r="Q348" i="18"/>
  <c r="N347" i="18"/>
  <c r="B703" i="47" s="1"/>
  <c r="K219" i="18"/>
  <c r="L218" i="18"/>
  <c r="K822" i="10"/>
  <c r="L821" i="10"/>
  <c r="I821" i="47" s="1"/>
  <c r="G466" i="18"/>
  <c r="E466" i="18" s="1"/>
  <c r="H466" i="18" s="1"/>
  <c r="E821" i="47"/>
  <c r="I465" i="18"/>
  <c r="F822" i="10"/>
  <c r="G821" i="10"/>
  <c r="G821" i="47" s="1"/>
  <c r="O390" i="18"/>
  <c r="D466" i="18" l="1"/>
  <c r="J300" i="18"/>
  <c r="Q349" i="18"/>
  <c r="N348" i="18"/>
  <c r="B704" i="47" s="1"/>
  <c r="L219" i="18"/>
  <c r="K220" i="18"/>
  <c r="K823" i="10"/>
  <c r="L822" i="10"/>
  <c r="I822" i="47" s="1"/>
  <c r="G467" i="18"/>
  <c r="E467" i="18" s="1"/>
  <c r="H467" i="18" s="1"/>
  <c r="E822" i="47"/>
  <c r="I466" i="18"/>
  <c r="F823" i="10"/>
  <c r="G822" i="10"/>
  <c r="G822" i="47" s="1"/>
  <c r="O391" i="18"/>
  <c r="D467" i="18" l="1"/>
  <c r="J301" i="18"/>
  <c r="Q350" i="18"/>
  <c r="N349" i="18"/>
  <c r="B705" i="47" s="1"/>
  <c r="K221" i="18"/>
  <c r="L220" i="18"/>
  <c r="K824" i="10"/>
  <c r="L823" i="10"/>
  <c r="I823" i="47" s="1"/>
  <c r="G468" i="18"/>
  <c r="E468" i="18" s="1"/>
  <c r="H468" i="18" s="1"/>
  <c r="E823" i="47"/>
  <c r="I467" i="18"/>
  <c r="F824" i="10"/>
  <c r="G823" i="10"/>
  <c r="G823" i="47" s="1"/>
  <c r="O392" i="18"/>
  <c r="D468" i="18" l="1"/>
  <c r="J302" i="18"/>
  <c r="Q351" i="18"/>
  <c r="N350" i="18"/>
  <c r="B706" i="47" s="1"/>
  <c r="K222" i="18"/>
  <c r="L221" i="18"/>
  <c r="K825" i="10"/>
  <c r="L824" i="10"/>
  <c r="I824" i="47" s="1"/>
  <c r="G469" i="18"/>
  <c r="E469" i="18" s="1"/>
  <c r="H469" i="18" s="1"/>
  <c r="E824" i="47"/>
  <c r="I468" i="18"/>
  <c r="F825" i="10"/>
  <c r="G824" i="10"/>
  <c r="G824" i="47" s="1"/>
  <c r="O393" i="18"/>
  <c r="D469" i="18" l="1"/>
  <c r="J303" i="18"/>
  <c r="Q352" i="18"/>
  <c r="N351" i="18"/>
  <c r="B707" i="47" s="1"/>
  <c r="K223" i="18"/>
  <c r="L222" i="18"/>
  <c r="K826" i="10"/>
  <c r="L825" i="10"/>
  <c r="I825" i="47" s="1"/>
  <c r="G470" i="18"/>
  <c r="E470" i="18" s="1"/>
  <c r="H470" i="18" s="1"/>
  <c r="E825" i="47"/>
  <c r="I469" i="18"/>
  <c r="F826" i="10"/>
  <c r="G825" i="10"/>
  <c r="G825" i="47" s="1"/>
  <c r="O394" i="18"/>
  <c r="D470" i="18" l="1"/>
  <c r="J304" i="18"/>
  <c r="Q353" i="18"/>
  <c r="N352" i="18"/>
  <c r="B708" i="47" s="1"/>
  <c r="K224" i="18"/>
  <c r="L223" i="18"/>
  <c r="K827" i="10"/>
  <c r="L826" i="10"/>
  <c r="I826" i="47" s="1"/>
  <c r="G471" i="18"/>
  <c r="E471" i="18" s="1"/>
  <c r="H471" i="18" s="1"/>
  <c r="E826" i="47"/>
  <c r="I470" i="18"/>
  <c r="F827" i="10"/>
  <c r="G826" i="10"/>
  <c r="G826" i="47" s="1"/>
  <c r="O395" i="18"/>
  <c r="D471" i="18" l="1"/>
  <c r="J305" i="18"/>
  <c r="Q354" i="18"/>
  <c r="N353" i="18"/>
  <c r="B709" i="47" s="1"/>
  <c r="L224" i="18"/>
  <c r="K225" i="18"/>
  <c r="K828" i="10"/>
  <c r="L827" i="10"/>
  <c r="I827" i="47" s="1"/>
  <c r="G472" i="18"/>
  <c r="E472" i="18" s="1"/>
  <c r="H472" i="18" s="1"/>
  <c r="E827" i="47"/>
  <c r="I471" i="18"/>
  <c r="F828" i="10"/>
  <c r="G827" i="10"/>
  <c r="G827" i="47" s="1"/>
  <c r="O396" i="18"/>
  <c r="D472" i="18" l="1"/>
  <c r="J306" i="18"/>
  <c r="Q355" i="18"/>
  <c r="N354" i="18"/>
  <c r="B710" i="47" s="1"/>
  <c r="L225" i="18"/>
  <c r="K226" i="18"/>
  <c r="K829" i="10"/>
  <c r="L828" i="10"/>
  <c r="I828" i="47" s="1"/>
  <c r="G473" i="18"/>
  <c r="E473" i="18" s="1"/>
  <c r="H473" i="18" s="1"/>
  <c r="E828" i="47"/>
  <c r="I472" i="18"/>
  <c r="F829" i="10"/>
  <c r="G828" i="10"/>
  <c r="G828" i="47" s="1"/>
  <c r="O397" i="18"/>
  <c r="D473" i="18" l="1"/>
  <c r="J307" i="18"/>
  <c r="Q356" i="18"/>
  <c r="N355" i="18"/>
  <c r="B711" i="47" s="1"/>
  <c r="K227" i="18"/>
  <c r="L226" i="18"/>
  <c r="K830" i="10"/>
  <c r="L829" i="10"/>
  <c r="I829" i="47" s="1"/>
  <c r="G474" i="18"/>
  <c r="E474" i="18" s="1"/>
  <c r="H474" i="18" s="1"/>
  <c r="E829" i="47"/>
  <c r="I473" i="18"/>
  <c r="F830" i="10"/>
  <c r="G829" i="10"/>
  <c r="G829" i="47" s="1"/>
  <c r="O398" i="18"/>
  <c r="D474" i="18" l="1"/>
  <c r="J308" i="18"/>
  <c r="Q357" i="18"/>
  <c r="N356" i="18"/>
  <c r="B712" i="47" s="1"/>
  <c r="K228" i="18"/>
  <c r="L227" i="18"/>
  <c r="K831" i="10"/>
  <c r="L830" i="10"/>
  <c r="I830" i="47" s="1"/>
  <c r="G475" i="18"/>
  <c r="E475" i="18" s="1"/>
  <c r="H475" i="18" s="1"/>
  <c r="E830" i="47"/>
  <c r="I474" i="18"/>
  <c r="F831" i="10"/>
  <c r="G830" i="10"/>
  <c r="G830" i="47" s="1"/>
  <c r="O399" i="18"/>
  <c r="D475" i="18" l="1"/>
  <c r="J309" i="18"/>
  <c r="Q358" i="18"/>
  <c r="N357" i="18"/>
  <c r="B713" i="47" s="1"/>
  <c r="K229" i="18"/>
  <c r="L228" i="18"/>
  <c r="K832" i="10"/>
  <c r="L831" i="10"/>
  <c r="I831" i="47" s="1"/>
  <c r="G476" i="18"/>
  <c r="E476" i="18" s="1"/>
  <c r="H476" i="18" s="1"/>
  <c r="E831" i="47"/>
  <c r="I475" i="18"/>
  <c r="F832" i="10"/>
  <c r="G831" i="10"/>
  <c r="G831" i="47" s="1"/>
  <c r="O400" i="18"/>
  <c r="D476" i="18" l="1"/>
  <c r="J310" i="18"/>
  <c r="Q359" i="18"/>
  <c r="N358" i="18"/>
  <c r="B714" i="47" s="1"/>
  <c r="L229" i="18"/>
  <c r="K230" i="18"/>
  <c r="K833" i="10"/>
  <c r="L832" i="10"/>
  <c r="I832" i="47" s="1"/>
  <c r="G477" i="18"/>
  <c r="E477" i="18" s="1"/>
  <c r="H477" i="18" s="1"/>
  <c r="E832" i="47"/>
  <c r="I476" i="18"/>
  <c r="F833" i="10"/>
  <c r="G832" i="10"/>
  <c r="G832" i="47" s="1"/>
  <c r="O401" i="18"/>
  <c r="D477" i="18" l="1"/>
  <c r="J311" i="18"/>
  <c r="Q360" i="18"/>
  <c r="N359" i="18"/>
  <c r="L230" i="18"/>
  <c r="K231" i="18"/>
  <c r="K834" i="10"/>
  <c r="L833" i="10"/>
  <c r="I833" i="47" s="1"/>
  <c r="G478" i="18"/>
  <c r="E478" i="18" s="1"/>
  <c r="H478" i="18" s="1"/>
  <c r="E833" i="47"/>
  <c r="I477" i="18"/>
  <c r="F834" i="10"/>
  <c r="G833" i="10"/>
  <c r="G833" i="47" s="1"/>
  <c r="O402" i="18"/>
  <c r="D478" i="18" l="1"/>
  <c r="J312" i="18"/>
  <c r="B715" i="47"/>
  <c r="Q361" i="18"/>
  <c r="N360" i="18"/>
  <c r="B716" i="47" s="1"/>
  <c r="L231" i="18"/>
  <c r="K232" i="18"/>
  <c r="K835" i="10"/>
  <c r="L834" i="10"/>
  <c r="I834" i="47" s="1"/>
  <c r="G479" i="18"/>
  <c r="E479" i="18" s="1"/>
  <c r="H479" i="18" s="1"/>
  <c r="E834" i="47"/>
  <c r="I478" i="18"/>
  <c r="F835" i="10"/>
  <c r="G834" i="10"/>
  <c r="G834" i="47" s="1"/>
  <c r="O403" i="18"/>
  <c r="D479" i="18" l="1"/>
  <c r="J313" i="18"/>
  <c r="Q362" i="18"/>
  <c r="N361" i="18"/>
  <c r="B717" i="47" s="1"/>
  <c r="L232" i="18"/>
  <c r="K233" i="18"/>
  <c r="K836" i="10"/>
  <c r="L835" i="10"/>
  <c r="I835" i="47" s="1"/>
  <c r="G480" i="18"/>
  <c r="E480" i="18" s="1"/>
  <c r="H480" i="18" s="1"/>
  <c r="E835" i="47"/>
  <c r="I479" i="18"/>
  <c r="F836" i="10"/>
  <c r="G835" i="10"/>
  <c r="G835" i="47" s="1"/>
  <c r="O404" i="18"/>
  <c r="D480" i="18" l="1"/>
  <c r="J314" i="18"/>
  <c r="Q363" i="18"/>
  <c r="N362" i="18"/>
  <c r="B718" i="47" s="1"/>
  <c r="L233" i="18"/>
  <c r="K234" i="18"/>
  <c r="K837" i="10"/>
  <c r="L836" i="10"/>
  <c r="I836" i="47" s="1"/>
  <c r="G481" i="18"/>
  <c r="E481" i="18" s="1"/>
  <c r="H481" i="18" s="1"/>
  <c r="E836" i="47"/>
  <c r="I480" i="18"/>
  <c r="F837" i="10"/>
  <c r="G836" i="10"/>
  <c r="G836" i="47" s="1"/>
  <c r="O405" i="18"/>
  <c r="D481" i="18" l="1"/>
  <c r="J315" i="18"/>
  <c r="Q364" i="18"/>
  <c r="N363" i="18"/>
  <c r="B719" i="47" s="1"/>
  <c r="K235" i="18"/>
  <c r="M235" i="18" s="1"/>
  <c r="C591" i="47" s="1"/>
  <c r="L234" i="18"/>
  <c r="K838" i="10"/>
  <c r="L837" i="10"/>
  <c r="I837" i="47" s="1"/>
  <c r="G482" i="18"/>
  <c r="E482" i="18" s="1"/>
  <c r="H482" i="18" s="1"/>
  <c r="E837" i="47"/>
  <c r="I481" i="18"/>
  <c r="F838" i="10"/>
  <c r="G837" i="10"/>
  <c r="G837" i="47" s="1"/>
  <c r="O406" i="18"/>
  <c r="D482" i="18" l="1"/>
  <c r="J316" i="18"/>
  <c r="Q365" i="18"/>
  <c r="N364" i="18"/>
  <c r="B720" i="47" s="1"/>
  <c r="L235" i="18"/>
  <c r="K236" i="18"/>
  <c r="M236" i="18" s="1"/>
  <c r="C592" i="47" s="1"/>
  <c r="K839" i="10"/>
  <c r="L838" i="10"/>
  <c r="I838" i="47" s="1"/>
  <c r="G483" i="18"/>
  <c r="E483" i="18" s="1"/>
  <c r="H483" i="18" s="1"/>
  <c r="E838" i="47"/>
  <c r="I482" i="18"/>
  <c r="F839" i="10"/>
  <c r="G838" i="10"/>
  <c r="G838" i="47" s="1"/>
  <c r="O407" i="18"/>
  <c r="D483" i="18" l="1"/>
  <c r="J317" i="18"/>
  <c r="Q366" i="18"/>
  <c r="N365" i="18"/>
  <c r="B721" i="47" s="1"/>
  <c r="L236" i="18"/>
  <c r="K237" i="18"/>
  <c r="M237" i="18" s="1"/>
  <c r="C593" i="47" s="1"/>
  <c r="K840" i="10"/>
  <c r="L839" i="10"/>
  <c r="I839" i="47" s="1"/>
  <c r="G484" i="18"/>
  <c r="E484" i="18" s="1"/>
  <c r="H484" i="18" s="1"/>
  <c r="E839" i="47"/>
  <c r="I483" i="18"/>
  <c r="F840" i="10"/>
  <c r="G839" i="10"/>
  <c r="G839" i="47" s="1"/>
  <c r="O408" i="18"/>
  <c r="D484" i="18" l="1"/>
  <c r="J318" i="18"/>
  <c r="Q367" i="18"/>
  <c r="N366" i="18"/>
  <c r="B722" i="47" s="1"/>
  <c r="L237" i="18"/>
  <c r="K238" i="18"/>
  <c r="M238" i="18" s="1"/>
  <c r="C594" i="47" s="1"/>
  <c r="K841" i="10"/>
  <c r="L840" i="10"/>
  <c r="I840" i="47" s="1"/>
  <c r="G485" i="18"/>
  <c r="E485" i="18" s="1"/>
  <c r="H485" i="18" s="1"/>
  <c r="E840" i="47"/>
  <c r="I484" i="18"/>
  <c r="F841" i="10"/>
  <c r="G840" i="10"/>
  <c r="G840" i="47" s="1"/>
  <c r="O409" i="18"/>
  <c r="D485" i="18" l="1"/>
  <c r="J319" i="18"/>
  <c r="Q368" i="18"/>
  <c r="N367" i="18"/>
  <c r="B723" i="47" s="1"/>
  <c r="K239" i="18"/>
  <c r="M239" i="18" s="1"/>
  <c r="C595" i="47" s="1"/>
  <c r="L238" i="18"/>
  <c r="K842" i="10"/>
  <c r="L841" i="10"/>
  <c r="I841" i="47" s="1"/>
  <c r="G486" i="18"/>
  <c r="E486" i="18" s="1"/>
  <c r="H486" i="18" s="1"/>
  <c r="E841" i="47"/>
  <c r="I485" i="18"/>
  <c r="F842" i="10"/>
  <c r="G841" i="10"/>
  <c r="G841" i="47" s="1"/>
  <c r="O410" i="18"/>
  <c r="D486" i="18" l="1"/>
  <c r="J320" i="18"/>
  <c r="Q369" i="18"/>
  <c r="N368" i="18"/>
  <c r="B724" i="47" s="1"/>
  <c r="L239" i="18"/>
  <c r="K240" i="18"/>
  <c r="M240" i="18" s="1"/>
  <c r="C596" i="47" s="1"/>
  <c r="K843" i="10"/>
  <c r="L842" i="10"/>
  <c r="I842" i="47" s="1"/>
  <c r="G487" i="18"/>
  <c r="E487" i="18" s="1"/>
  <c r="H487" i="18" s="1"/>
  <c r="E842" i="47"/>
  <c r="I486" i="18"/>
  <c r="F843" i="10"/>
  <c r="G842" i="10"/>
  <c r="G842" i="47" s="1"/>
  <c r="O411" i="18"/>
  <c r="D487" i="18" l="1"/>
  <c r="J321" i="18"/>
  <c r="Q370" i="18"/>
  <c r="N369" i="18"/>
  <c r="B725" i="47" s="1"/>
  <c r="K241" i="18"/>
  <c r="M241" i="18" s="1"/>
  <c r="C597" i="47" s="1"/>
  <c r="L240" i="18"/>
  <c r="K844" i="10"/>
  <c r="L843" i="10"/>
  <c r="I843" i="47" s="1"/>
  <c r="G488" i="18"/>
  <c r="E488" i="18" s="1"/>
  <c r="H488" i="18" s="1"/>
  <c r="E843" i="47"/>
  <c r="I487" i="18"/>
  <c r="F844" i="10"/>
  <c r="G843" i="10"/>
  <c r="G843" i="47" s="1"/>
  <c r="O412" i="18"/>
  <c r="D488" i="18" l="1"/>
  <c r="J322" i="18"/>
  <c r="Q371" i="18"/>
  <c r="N370" i="18"/>
  <c r="B726" i="47" s="1"/>
  <c r="L241" i="18"/>
  <c r="K242" i="18"/>
  <c r="M242" i="18" s="1"/>
  <c r="C598" i="47" s="1"/>
  <c r="K845" i="10"/>
  <c r="L844" i="10"/>
  <c r="I844" i="47" s="1"/>
  <c r="G489" i="18"/>
  <c r="E489" i="18" s="1"/>
  <c r="H489" i="18" s="1"/>
  <c r="E844" i="47"/>
  <c r="I488" i="18"/>
  <c r="F845" i="10"/>
  <c r="G844" i="10"/>
  <c r="G844" i="47" s="1"/>
  <c r="O413" i="18"/>
  <c r="D489" i="18" l="1"/>
  <c r="J323" i="18"/>
  <c r="Q372" i="18"/>
  <c r="N371" i="18"/>
  <c r="B727" i="47" s="1"/>
  <c r="K243" i="18"/>
  <c r="M243" i="18" s="1"/>
  <c r="C599" i="47" s="1"/>
  <c r="L242" i="18"/>
  <c r="K846" i="10"/>
  <c r="L845" i="10"/>
  <c r="I845" i="47" s="1"/>
  <c r="G490" i="18"/>
  <c r="E490" i="18" s="1"/>
  <c r="H490" i="18" s="1"/>
  <c r="E845" i="47"/>
  <c r="I489" i="18"/>
  <c r="F846" i="10"/>
  <c r="G845" i="10"/>
  <c r="G845" i="47" s="1"/>
  <c r="O414" i="18"/>
  <c r="D490" i="18" l="1"/>
  <c r="J324" i="18"/>
  <c r="Q373" i="18"/>
  <c r="N372" i="18"/>
  <c r="B728" i="47" s="1"/>
  <c r="L243" i="18"/>
  <c r="K244" i="18"/>
  <c r="M244" i="18" s="1"/>
  <c r="C600" i="47" s="1"/>
  <c r="K847" i="10"/>
  <c r="L846" i="10"/>
  <c r="I846" i="47" s="1"/>
  <c r="G491" i="18"/>
  <c r="E491" i="18" s="1"/>
  <c r="H491" i="18" s="1"/>
  <c r="E846" i="47"/>
  <c r="I490" i="18"/>
  <c r="F847" i="10"/>
  <c r="G846" i="10"/>
  <c r="G846" i="47" s="1"/>
  <c r="O415" i="18"/>
  <c r="D491" i="18" l="1"/>
  <c r="J325" i="18"/>
  <c r="Q374" i="18"/>
  <c r="N373" i="18"/>
  <c r="B729" i="47" s="1"/>
  <c r="L244" i="18"/>
  <c r="K245" i="18"/>
  <c r="M245" i="18" s="1"/>
  <c r="C601" i="47" s="1"/>
  <c r="K848" i="10"/>
  <c r="L847" i="10"/>
  <c r="I847" i="47" s="1"/>
  <c r="G492" i="18"/>
  <c r="E492" i="18" s="1"/>
  <c r="H492" i="18" s="1"/>
  <c r="E847" i="47"/>
  <c r="I491" i="18"/>
  <c r="F848" i="10"/>
  <c r="G847" i="10"/>
  <c r="G847" i="47" s="1"/>
  <c r="O416" i="18"/>
  <c r="D492" i="18" l="1"/>
  <c r="J326" i="18"/>
  <c r="Q375" i="18"/>
  <c r="N374" i="18"/>
  <c r="B730" i="47" s="1"/>
  <c r="L245" i="18"/>
  <c r="K246" i="18"/>
  <c r="M246" i="18" s="1"/>
  <c r="C602" i="47" s="1"/>
  <c r="K849" i="10"/>
  <c r="L848" i="10"/>
  <c r="I848" i="47" s="1"/>
  <c r="G493" i="18"/>
  <c r="E493" i="18" s="1"/>
  <c r="H493" i="18" s="1"/>
  <c r="E848" i="47"/>
  <c r="I492" i="18"/>
  <c r="F849" i="10"/>
  <c r="G848" i="10"/>
  <c r="G848" i="47" s="1"/>
  <c r="O417" i="18"/>
  <c r="D493" i="18" l="1"/>
  <c r="J327" i="18"/>
  <c r="Q376" i="18"/>
  <c r="N375" i="18"/>
  <c r="B731" i="47" s="1"/>
  <c r="L246" i="18"/>
  <c r="K247" i="18"/>
  <c r="M247" i="18" s="1"/>
  <c r="C603" i="47" s="1"/>
  <c r="K850" i="10"/>
  <c r="L849" i="10"/>
  <c r="I849" i="47" s="1"/>
  <c r="G494" i="18"/>
  <c r="E494" i="18" s="1"/>
  <c r="H494" i="18" s="1"/>
  <c r="E849" i="47"/>
  <c r="I493" i="18"/>
  <c r="F850" i="10"/>
  <c r="G849" i="10"/>
  <c r="G849" i="47" s="1"/>
  <c r="O418" i="18"/>
  <c r="D494" i="18" l="1"/>
  <c r="J328" i="18"/>
  <c r="Q377" i="18"/>
  <c r="N376" i="18"/>
  <c r="B732" i="47" s="1"/>
  <c r="K248" i="18"/>
  <c r="M248" i="18" s="1"/>
  <c r="C604" i="47" s="1"/>
  <c r="L247" i="18"/>
  <c r="K851" i="10"/>
  <c r="L850" i="10"/>
  <c r="I850" i="47" s="1"/>
  <c r="G495" i="18"/>
  <c r="E495" i="18" s="1"/>
  <c r="H495" i="18" s="1"/>
  <c r="E850" i="47"/>
  <c r="I494" i="18"/>
  <c r="F851" i="10"/>
  <c r="G850" i="10"/>
  <c r="G850" i="47" s="1"/>
  <c r="O419" i="18"/>
  <c r="D495" i="18" l="1"/>
  <c r="J329" i="18"/>
  <c r="Q378" i="18"/>
  <c r="N377" i="18"/>
  <c r="B733" i="47" s="1"/>
  <c r="L248" i="18"/>
  <c r="K249" i="18"/>
  <c r="M249" i="18" s="1"/>
  <c r="C605" i="47" s="1"/>
  <c r="K852" i="10"/>
  <c r="L851" i="10"/>
  <c r="I851" i="47" s="1"/>
  <c r="G496" i="18"/>
  <c r="E496" i="18" s="1"/>
  <c r="H496" i="18" s="1"/>
  <c r="E851" i="47"/>
  <c r="I495" i="18"/>
  <c r="F852" i="10"/>
  <c r="G851" i="10"/>
  <c r="G851" i="47" s="1"/>
  <c r="O420" i="18"/>
  <c r="D496" i="18" l="1"/>
  <c r="J330" i="18"/>
  <c r="Q379" i="18"/>
  <c r="N378" i="18"/>
  <c r="B734" i="47" s="1"/>
  <c r="L249" i="18"/>
  <c r="K250" i="18"/>
  <c r="M250" i="18" s="1"/>
  <c r="C606" i="47" s="1"/>
  <c r="K853" i="10"/>
  <c r="L852" i="10"/>
  <c r="I852" i="47" s="1"/>
  <c r="G497" i="18"/>
  <c r="E497" i="18" s="1"/>
  <c r="H497" i="18" s="1"/>
  <c r="E852" i="47"/>
  <c r="I496" i="18"/>
  <c r="F853" i="10"/>
  <c r="G852" i="10"/>
  <c r="G852" i="47" s="1"/>
  <c r="O421" i="18"/>
  <c r="D497" i="18" l="1"/>
  <c r="J331" i="18"/>
  <c r="Q380" i="18"/>
  <c r="N379" i="18"/>
  <c r="B735" i="47" s="1"/>
  <c r="L250" i="18"/>
  <c r="K251" i="18"/>
  <c r="M251" i="18" s="1"/>
  <c r="C607" i="47" s="1"/>
  <c r="K854" i="10"/>
  <c r="L853" i="10"/>
  <c r="I853" i="47" s="1"/>
  <c r="G498" i="18"/>
  <c r="E498" i="18" s="1"/>
  <c r="H498" i="18" s="1"/>
  <c r="E853" i="47"/>
  <c r="I497" i="18"/>
  <c r="F854" i="10"/>
  <c r="G853" i="10"/>
  <c r="G853" i="47" s="1"/>
  <c r="O422" i="18"/>
  <c r="D498" i="18" l="1"/>
  <c r="J332" i="18"/>
  <c r="Q381" i="18"/>
  <c r="N380" i="18"/>
  <c r="B736" i="47" s="1"/>
  <c r="K252" i="18"/>
  <c r="M252" i="18" s="1"/>
  <c r="C608" i="47" s="1"/>
  <c r="L251" i="18"/>
  <c r="K855" i="10"/>
  <c r="L854" i="10"/>
  <c r="I854" i="47" s="1"/>
  <c r="G499" i="18"/>
  <c r="E499" i="18" s="1"/>
  <c r="H499" i="18" s="1"/>
  <c r="E854" i="47"/>
  <c r="I498" i="18"/>
  <c r="F855" i="10"/>
  <c r="G854" i="10"/>
  <c r="G854" i="47" s="1"/>
  <c r="O423" i="18"/>
  <c r="D499" i="18" l="1"/>
  <c r="J333" i="18"/>
  <c r="Q382" i="18"/>
  <c r="N381" i="18"/>
  <c r="B737" i="47" s="1"/>
  <c r="K253" i="18"/>
  <c r="M253" i="18" s="1"/>
  <c r="C609" i="47" s="1"/>
  <c r="L252" i="18"/>
  <c r="K856" i="10"/>
  <c r="L855" i="10"/>
  <c r="I855" i="47" s="1"/>
  <c r="G500" i="18"/>
  <c r="E500" i="18" s="1"/>
  <c r="H500" i="18" s="1"/>
  <c r="E855" i="47"/>
  <c r="I499" i="18"/>
  <c r="F856" i="10"/>
  <c r="G855" i="10"/>
  <c r="G855" i="47" s="1"/>
  <c r="O424" i="18"/>
  <c r="D500" i="18" l="1"/>
  <c r="J334" i="18"/>
  <c r="Q383" i="18"/>
  <c r="N382" i="18"/>
  <c r="B738" i="47" s="1"/>
  <c r="L253" i="18"/>
  <c r="K254" i="18"/>
  <c r="M254" i="18" s="1"/>
  <c r="C610" i="47" s="1"/>
  <c r="K857" i="10"/>
  <c r="L856" i="10"/>
  <c r="I856" i="47" s="1"/>
  <c r="G501" i="18"/>
  <c r="E501" i="18" s="1"/>
  <c r="H501" i="18" s="1"/>
  <c r="E856" i="47"/>
  <c r="I500" i="18"/>
  <c r="F857" i="10"/>
  <c r="G856" i="10"/>
  <c r="G856" i="47" s="1"/>
  <c r="O425" i="18"/>
  <c r="D501" i="18" l="1"/>
  <c r="J335" i="18"/>
  <c r="Q384" i="18"/>
  <c r="N383" i="18"/>
  <c r="B739" i="47" s="1"/>
  <c r="L254" i="18"/>
  <c r="K255" i="18"/>
  <c r="M255" i="18" s="1"/>
  <c r="C611" i="47" s="1"/>
  <c r="K858" i="10"/>
  <c r="L857" i="10"/>
  <c r="I857" i="47" s="1"/>
  <c r="G502" i="18"/>
  <c r="E502" i="18" s="1"/>
  <c r="H502" i="18" s="1"/>
  <c r="E857" i="47"/>
  <c r="I501" i="18"/>
  <c r="F858" i="10"/>
  <c r="G857" i="10"/>
  <c r="G857" i="47" s="1"/>
  <c r="O426" i="18"/>
  <c r="D502" i="18" l="1"/>
  <c r="J336" i="18"/>
  <c r="Q385" i="18"/>
  <c r="N384" i="18"/>
  <c r="B740" i="47" s="1"/>
  <c r="L255" i="18"/>
  <c r="K256" i="18"/>
  <c r="M256" i="18" s="1"/>
  <c r="C612" i="47" s="1"/>
  <c r="K859" i="10"/>
  <c r="L858" i="10"/>
  <c r="I858" i="47" s="1"/>
  <c r="G503" i="18"/>
  <c r="E503" i="18" s="1"/>
  <c r="H503" i="18" s="1"/>
  <c r="E858" i="47"/>
  <c r="I502" i="18"/>
  <c r="F859" i="10"/>
  <c r="G858" i="10"/>
  <c r="G858" i="47" s="1"/>
  <c r="O427" i="18"/>
  <c r="D503" i="18" l="1"/>
  <c r="J337" i="18"/>
  <c r="Q386" i="18"/>
  <c r="N385" i="18"/>
  <c r="B741" i="47" s="1"/>
  <c r="L256" i="18"/>
  <c r="K257" i="18"/>
  <c r="M257" i="18" s="1"/>
  <c r="C613" i="47" s="1"/>
  <c r="K860" i="10"/>
  <c r="L859" i="10"/>
  <c r="I859" i="47" s="1"/>
  <c r="G504" i="18"/>
  <c r="E504" i="18" s="1"/>
  <c r="H504" i="18" s="1"/>
  <c r="E859" i="47"/>
  <c r="I503" i="18"/>
  <c r="F860" i="10"/>
  <c r="G859" i="10"/>
  <c r="G859" i="47" s="1"/>
  <c r="O428" i="18"/>
  <c r="D504" i="18" l="1"/>
  <c r="J338" i="18"/>
  <c r="Q387" i="18"/>
  <c r="N386" i="18"/>
  <c r="B742" i="47" s="1"/>
  <c r="L257" i="18"/>
  <c r="K258" i="18"/>
  <c r="M258" i="18" s="1"/>
  <c r="C614" i="47" s="1"/>
  <c r="K861" i="10"/>
  <c r="L860" i="10"/>
  <c r="I860" i="47" s="1"/>
  <c r="G505" i="18"/>
  <c r="E505" i="18" s="1"/>
  <c r="H505" i="18" s="1"/>
  <c r="E860" i="47"/>
  <c r="I504" i="18"/>
  <c r="F861" i="10"/>
  <c r="G860" i="10"/>
  <c r="G860" i="47" s="1"/>
  <c r="O429" i="18"/>
  <c r="D505" i="18" l="1"/>
  <c r="J339" i="18"/>
  <c r="Q388" i="18"/>
  <c r="N387" i="18"/>
  <c r="B743" i="47" s="1"/>
  <c r="K259" i="18"/>
  <c r="M259" i="18" s="1"/>
  <c r="C615" i="47" s="1"/>
  <c r="L258" i="18"/>
  <c r="K862" i="10"/>
  <c r="L861" i="10"/>
  <c r="I861" i="47" s="1"/>
  <c r="G506" i="18"/>
  <c r="E506" i="18" s="1"/>
  <c r="H506" i="18" s="1"/>
  <c r="E861" i="47"/>
  <c r="I505" i="18"/>
  <c r="F862" i="10"/>
  <c r="G861" i="10"/>
  <c r="G861" i="47" s="1"/>
  <c r="O430" i="18"/>
  <c r="D506" i="18" l="1"/>
  <c r="J340" i="18"/>
  <c r="Q389" i="18"/>
  <c r="N388" i="18"/>
  <c r="B744" i="47" s="1"/>
  <c r="L259" i="18"/>
  <c r="K260" i="18"/>
  <c r="M260" i="18" s="1"/>
  <c r="C616" i="47" s="1"/>
  <c r="K863" i="10"/>
  <c r="L862" i="10"/>
  <c r="I862" i="47" s="1"/>
  <c r="G507" i="18"/>
  <c r="E507" i="18" s="1"/>
  <c r="H507" i="18" s="1"/>
  <c r="E862" i="47"/>
  <c r="I506" i="18"/>
  <c r="F863" i="10"/>
  <c r="G862" i="10"/>
  <c r="G862" i="47" s="1"/>
  <c r="O431" i="18"/>
  <c r="D507" i="18" l="1"/>
  <c r="J341" i="18"/>
  <c r="Q390" i="18"/>
  <c r="N389" i="18"/>
  <c r="B745" i="47" s="1"/>
  <c r="K261" i="18"/>
  <c r="M261" i="18" s="1"/>
  <c r="C617" i="47" s="1"/>
  <c r="L260" i="18"/>
  <c r="K864" i="10"/>
  <c r="L863" i="10"/>
  <c r="I863" i="47" s="1"/>
  <c r="G508" i="18"/>
  <c r="E508" i="18" s="1"/>
  <c r="H508" i="18" s="1"/>
  <c r="E863" i="47"/>
  <c r="I507" i="18"/>
  <c r="F864" i="10"/>
  <c r="G863" i="10"/>
  <c r="G863" i="47" s="1"/>
  <c r="O432" i="18"/>
  <c r="D508" i="18" l="1"/>
  <c r="J342" i="18"/>
  <c r="Q391" i="18"/>
  <c r="N390" i="18"/>
  <c r="B746" i="47" s="1"/>
  <c r="L261" i="18"/>
  <c r="K262" i="18"/>
  <c r="M262" i="18" s="1"/>
  <c r="C618" i="47" s="1"/>
  <c r="K865" i="10"/>
  <c r="L864" i="10"/>
  <c r="I864" i="47" s="1"/>
  <c r="G509" i="18"/>
  <c r="E509" i="18" s="1"/>
  <c r="H509" i="18" s="1"/>
  <c r="E864" i="47"/>
  <c r="I508" i="18"/>
  <c r="F865" i="10"/>
  <c r="G864" i="10"/>
  <c r="G864" i="47" s="1"/>
  <c r="O433" i="18"/>
  <c r="D509" i="18" l="1"/>
  <c r="J343" i="18"/>
  <c r="Q392" i="18"/>
  <c r="N391" i="18"/>
  <c r="B747" i="47" s="1"/>
  <c r="K263" i="18"/>
  <c r="M263" i="18" s="1"/>
  <c r="C619" i="47" s="1"/>
  <c r="L262" i="18"/>
  <c r="K866" i="10"/>
  <c r="L865" i="10"/>
  <c r="I865" i="47" s="1"/>
  <c r="G510" i="18"/>
  <c r="E510" i="18" s="1"/>
  <c r="H510" i="18" s="1"/>
  <c r="E865" i="47"/>
  <c r="I509" i="18"/>
  <c r="F866" i="10"/>
  <c r="G865" i="10"/>
  <c r="G865" i="47" s="1"/>
  <c r="O434" i="18"/>
  <c r="D510" i="18" l="1"/>
  <c r="J344" i="18"/>
  <c r="Q393" i="18"/>
  <c r="N392" i="18"/>
  <c r="B748" i="47" s="1"/>
  <c r="L263" i="18"/>
  <c r="K264" i="18"/>
  <c r="M264" i="18" s="1"/>
  <c r="C620" i="47" s="1"/>
  <c r="K867" i="10"/>
  <c r="L866" i="10"/>
  <c r="I866" i="47" s="1"/>
  <c r="G511" i="18"/>
  <c r="E511" i="18" s="1"/>
  <c r="H511" i="18" s="1"/>
  <c r="E866" i="47"/>
  <c r="I510" i="18"/>
  <c r="F867" i="10"/>
  <c r="G866" i="10"/>
  <c r="G866" i="47" s="1"/>
  <c r="O435" i="18"/>
  <c r="D511" i="18" l="1"/>
  <c r="J345" i="18"/>
  <c r="Q394" i="18"/>
  <c r="N393" i="18"/>
  <c r="B749" i="47" s="1"/>
  <c r="L264" i="18"/>
  <c r="K265" i="18"/>
  <c r="M265" i="18" s="1"/>
  <c r="C621" i="47" s="1"/>
  <c r="K868" i="10"/>
  <c r="L867" i="10"/>
  <c r="I867" i="47" s="1"/>
  <c r="F868" i="10"/>
  <c r="G867" i="10"/>
  <c r="G867" i="47" s="1"/>
  <c r="G512" i="18"/>
  <c r="E512" i="18" s="1"/>
  <c r="H512" i="18" s="1"/>
  <c r="E867" i="47"/>
  <c r="I511" i="18"/>
  <c r="O436" i="18"/>
  <c r="D512" i="18" l="1"/>
  <c r="J346" i="18"/>
  <c r="Q395" i="18"/>
  <c r="N394" i="18"/>
  <c r="B750" i="47" s="1"/>
  <c r="L265" i="18"/>
  <c r="K266" i="18"/>
  <c r="M266" i="18" s="1"/>
  <c r="C622" i="47" s="1"/>
  <c r="K869" i="10"/>
  <c r="L868" i="10"/>
  <c r="I868" i="47" s="1"/>
  <c r="F869" i="10"/>
  <c r="G868" i="10"/>
  <c r="G868" i="47" s="1"/>
  <c r="G513" i="18"/>
  <c r="E513" i="18" s="1"/>
  <c r="H513" i="18" s="1"/>
  <c r="E868" i="47"/>
  <c r="I512" i="18"/>
  <c r="O437" i="18"/>
  <c r="D513" i="18" l="1"/>
  <c r="J347" i="18"/>
  <c r="Q396" i="18"/>
  <c r="N395" i="18"/>
  <c r="B751" i="47" s="1"/>
  <c r="K267" i="18"/>
  <c r="M267" i="18" s="1"/>
  <c r="C623" i="47" s="1"/>
  <c r="L266" i="18"/>
  <c r="K870" i="10"/>
  <c r="L869" i="10"/>
  <c r="I869" i="47" s="1"/>
  <c r="G514" i="18"/>
  <c r="E514" i="18" s="1"/>
  <c r="H514" i="18" s="1"/>
  <c r="E869" i="47"/>
  <c r="I513" i="18"/>
  <c r="F870" i="10"/>
  <c r="G869" i="10"/>
  <c r="G869" i="47" s="1"/>
  <c r="O438" i="18"/>
  <c r="D514" i="18" l="1"/>
  <c r="J348" i="18"/>
  <c r="Q397" i="18"/>
  <c r="N396" i="18"/>
  <c r="B752" i="47" s="1"/>
  <c r="L267" i="18"/>
  <c r="K268" i="18"/>
  <c r="M268" i="18" s="1"/>
  <c r="C624" i="47" s="1"/>
  <c r="K871" i="10"/>
  <c r="L870" i="10"/>
  <c r="I870" i="47" s="1"/>
  <c r="G515" i="18"/>
  <c r="E515" i="18" s="1"/>
  <c r="H515" i="18" s="1"/>
  <c r="E870" i="47"/>
  <c r="I514" i="18"/>
  <c r="F871" i="10"/>
  <c r="G870" i="10"/>
  <c r="G870" i="47" s="1"/>
  <c r="O439" i="18"/>
  <c r="D515" i="18" l="1"/>
  <c r="J349" i="18"/>
  <c r="Q398" i="18"/>
  <c r="N397" i="18"/>
  <c r="B753" i="47" s="1"/>
  <c r="K269" i="18"/>
  <c r="M269" i="18" s="1"/>
  <c r="C625" i="47" s="1"/>
  <c r="L268" i="18"/>
  <c r="K872" i="10"/>
  <c r="L871" i="10"/>
  <c r="I871" i="47" s="1"/>
  <c r="G516" i="18"/>
  <c r="E516" i="18" s="1"/>
  <c r="H516" i="18" s="1"/>
  <c r="E871" i="47"/>
  <c r="I515" i="18"/>
  <c r="F872" i="10"/>
  <c r="G871" i="10"/>
  <c r="G871" i="47" s="1"/>
  <c r="O440" i="18"/>
  <c r="D516" i="18" l="1"/>
  <c r="J350" i="18"/>
  <c r="Q399" i="18"/>
  <c r="N398" i="18"/>
  <c r="B754" i="47" s="1"/>
  <c r="L269" i="18"/>
  <c r="K270" i="18"/>
  <c r="M270" i="18" s="1"/>
  <c r="C626" i="47" s="1"/>
  <c r="K873" i="10"/>
  <c r="L872" i="10"/>
  <c r="I872" i="47" s="1"/>
  <c r="G517" i="18"/>
  <c r="E517" i="18" s="1"/>
  <c r="H517" i="18" s="1"/>
  <c r="E872" i="47"/>
  <c r="I516" i="18"/>
  <c r="F873" i="10"/>
  <c r="G872" i="10"/>
  <c r="G872" i="47" s="1"/>
  <c r="O441" i="18"/>
  <c r="D517" i="18" l="1"/>
  <c r="J351" i="18"/>
  <c r="Q400" i="18"/>
  <c r="N399" i="18"/>
  <c r="B755" i="47" s="1"/>
  <c r="K271" i="18"/>
  <c r="M271" i="18" s="1"/>
  <c r="C627" i="47" s="1"/>
  <c r="L270" i="18"/>
  <c r="K874" i="10"/>
  <c r="L873" i="10"/>
  <c r="I873" i="47" s="1"/>
  <c r="G518" i="18"/>
  <c r="E518" i="18" s="1"/>
  <c r="H518" i="18" s="1"/>
  <c r="E873" i="47"/>
  <c r="I517" i="18"/>
  <c r="F874" i="10"/>
  <c r="G873" i="10"/>
  <c r="G873" i="47" s="1"/>
  <c r="O442" i="18"/>
  <c r="D518" i="18" l="1"/>
  <c r="J352" i="18"/>
  <c r="Q401" i="18"/>
  <c r="N400" i="18"/>
  <c r="B756" i="47" s="1"/>
  <c r="L271" i="18"/>
  <c r="K272" i="18"/>
  <c r="M272" i="18" s="1"/>
  <c r="C628" i="47" s="1"/>
  <c r="K875" i="10"/>
  <c r="L874" i="10"/>
  <c r="I874" i="47" s="1"/>
  <c r="G519" i="18"/>
  <c r="E519" i="18" s="1"/>
  <c r="H519" i="18" s="1"/>
  <c r="E874" i="47"/>
  <c r="I518" i="18"/>
  <c r="F875" i="10"/>
  <c r="G874" i="10"/>
  <c r="G874" i="47" s="1"/>
  <c r="O443" i="18"/>
  <c r="D519" i="18" l="1"/>
  <c r="J353" i="18"/>
  <c r="Q402" i="18"/>
  <c r="N401" i="18"/>
  <c r="B757" i="47" s="1"/>
  <c r="K273" i="18"/>
  <c r="M273" i="18" s="1"/>
  <c r="C629" i="47" s="1"/>
  <c r="L272" i="18"/>
  <c r="K876" i="10"/>
  <c r="K877" i="10" s="1"/>
  <c r="L875" i="10"/>
  <c r="I875" i="47" s="1"/>
  <c r="G520" i="18"/>
  <c r="E520" i="18" s="1"/>
  <c r="H520" i="18" s="1"/>
  <c r="E875" i="47"/>
  <c r="I519" i="18"/>
  <c r="F876" i="10"/>
  <c r="F877" i="10" s="1"/>
  <c r="G875" i="10"/>
  <c r="G875" i="47" s="1"/>
  <c r="O444" i="18"/>
  <c r="L877" i="10" l="1"/>
  <c r="I877" i="47" s="1"/>
  <c r="K878" i="10"/>
  <c r="D520" i="18"/>
  <c r="G877" i="10"/>
  <c r="F878" i="10"/>
  <c r="J354" i="18"/>
  <c r="Q403" i="18"/>
  <c r="N402" i="18"/>
  <c r="B758" i="47" s="1"/>
  <c r="L273" i="18"/>
  <c r="K274" i="18"/>
  <c r="M274" i="18" s="1"/>
  <c r="C630" i="47" s="1"/>
  <c r="L876" i="10"/>
  <c r="I876" i="47" s="1"/>
  <c r="G521" i="18"/>
  <c r="E521" i="18" s="1"/>
  <c r="H521" i="18" s="1"/>
  <c r="E876" i="47"/>
  <c r="I520" i="18"/>
  <c r="G876" i="10"/>
  <c r="G876" i="47" s="1"/>
  <c r="O445" i="18"/>
  <c r="L878" i="10" l="1"/>
  <c r="I878" i="47" s="1"/>
  <c r="K879" i="10"/>
  <c r="D521" i="18"/>
  <c r="G878" i="10"/>
  <c r="F879" i="10"/>
  <c r="J355" i="18"/>
  <c r="Q404" i="18"/>
  <c r="N403" i="18"/>
  <c r="B759" i="47" s="1"/>
  <c r="K275" i="18"/>
  <c r="M275" i="18" s="1"/>
  <c r="C631" i="47" s="1"/>
  <c r="L274" i="18"/>
  <c r="G522" i="18"/>
  <c r="E522" i="18" s="1"/>
  <c r="H522" i="18" s="1"/>
  <c r="E877" i="47"/>
  <c r="I521" i="18"/>
  <c r="G877" i="47"/>
  <c r="O446" i="18"/>
  <c r="L879" i="10" l="1"/>
  <c r="I879" i="47" s="1"/>
  <c r="K880" i="10"/>
  <c r="D522" i="18"/>
  <c r="G879" i="10"/>
  <c r="F880" i="10"/>
  <c r="J356" i="18"/>
  <c r="Q405" i="18"/>
  <c r="N404" i="18"/>
  <c r="B760" i="47" s="1"/>
  <c r="L275" i="18"/>
  <c r="K276" i="18"/>
  <c r="M276" i="18" s="1"/>
  <c r="C632" i="47" s="1"/>
  <c r="G523" i="18"/>
  <c r="E523" i="18" s="1"/>
  <c r="H523" i="18" s="1"/>
  <c r="E878" i="47"/>
  <c r="I522" i="18"/>
  <c r="G878" i="47"/>
  <c r="O447" i="18"/>
  <c r="L880" i="10" l="1"/>
  <c r="I880" i="47" s="1"/>
  <c r="K881" i="10"/>
  <c r="D523" i="18"/>
  <c r="G880" i="10"/>
  <c r="F881" i="10"/>
  <c r="J357" i="18"/>
  <c r="Q406" i="18"/>
  <c r="N405" i="18"/>
  <c r="B761" i="47" s="1"/>
  <c r="K277" i="18"/>
  <c r="M277" i="18" s="1"/>
  <c r="C633" i="47" s="1"/>
  <c r="L276" i="18"/>
  <c r="G524" i="18"/>
  <c r="E524" i="18" s="1"/>
  <c r="H524" i="18" s="1"/>
  <c r="E879" i="47"/>
  <c r="I523" i="18"/>
  <c r="G879" i="47"/>
  <c r="O448" i="18"/>
  <c r="L881" i="10" l="1"/>
  <c r="I881" i="47" s="1"/>
  <c r="K882" i="10"/>
  <c r="D524" i="18"/>
  <c r="G881" i="10"/>
  <c r="F882" i="10"/>
  <c r="J358" i="18"/>
  <c r="Q407" i="18"/>
  <c r="N406" i="18"/>
  <c r="B762" i="47" s="1"/>
  <c r="L277" i="18"/>
  <c r="K278" i="18"/>
  <c r="M278" i="18" s="1"/>
  <c r="C634" i="47" s="1"/>
  <c r="G525" i="18"/>
  <c r="E525" i="18" s="1"/>
  <c r="H525" i="18" s="1"/>
  <c r="E880" i="47"/>
  <c r="I524" i="18"/>
  <c r="G880" i="47"/>
  <c r="O449" i="18"/>
  <c r="L882" i="10" l="1"/>
  <c r="I882" i="47" s="1"/>
  <c r="K883" i="10"/>
  <c r="D525" i="18"/>
  <c r="G882" i="10"/>
  <c r="F883" i="10"/>
  <c r="J359" i="18"/>
  <c r="Q408" i="18"/>
  <c r="N407" i="18"/>
  <c r="B763" i="47" s="1"/>
  <c r="K279" i="18"/>
  <c r="M279" i="18" s="1"/>
  <c r="C635" i="47" s="1"/>
  <c r="L278" i="18"/>
  <c r="G526" i="18"/>
  <c r="E526" i="18" s="1"/>
  <c r="H526" i="18" s="1"/>
  <c r="E881" i="47"/>
  <c r="I525" i="18"/>
  <c r="G881" i="47"/>
  <c r="O450" i="18"/>
  <c r="L883" i="10" l="1"/>
  <c r="I883" i="47" s="1"/>
  <c r="K884" i="10"/>
  <c r="D526" i="18"/>
  <c r="G883" i="10"/>
  <c r="G883" i="47" s="1"/>
  <c r="F884" i="10"/>
  <c r="J360" i="18"/>
  <c r="Q409" i="18"/>
  <c r="N408" i="18"/>
  <c r="B764" i="47" s="1"/>
  <c r="L279" i="18"/>
  <c r="K280" i="18"/>
  <c r="M280" i="18" s="1"/>
  <c r="C636" i="47" s="1"/>
  <c r="G527" i="18"/>
  <c r="E882" i="47"/>
  <c r="I526" i="18"/>
  <c r="G882" i="47"/>
  <c r="O451" i="18"/>
  <c r="L884" i="10" l="1"/>
  <c r="K885" i="10"/>
  <c r="G528" i="18"/>
  <c r="E527" i="18"/>
  <c r="H527" i="18" s="1"/>
  <c r="D527" i="18"/>
  <c r="G884" i="10"/>
  <c r="F885" i="10"/>
  <c r="J361" i="18"/>
  <c r="Q410" i="18"/>
  <c r="N409" i="18"/>
  <c r="B765" i="47" s="1"/>
  <c r="L280" i="18"/>
  <c r="K281" i="18"/>
  <c r="M281" i="18" s="1"/>
  <c r="C637" i="47" s="1"/>
  <c r="E883" i="47"/>
  <c r="O452" i="18"/>
  <c r="E528" i="18" l="1"/>
  <c r="H528" i="18" s="1"/>
  <c r="E884" i="47"/>
  <c r="I527" i="18"/>
  <c r="G529" i="18"/>
  <c r="D528" i="18"/>
  <c r="L885" i="10"/>
  <c r="K886" i="10"/>
  <c r="G885" i="10"/>
  <c r="F886" i="10"/>
  <c r="J362" i="18"/>
  <c r="Q411" i="18"/>
  <c r="N410" i="18"/>
  <c r="B766" i="47" s="1"/>
  <c r="K282" i="18"/>
  <c r="M282" i="18" s="1"/>
  <c r="C638" i="47" s="1"/>
  <c r="L281" i="18"/>
  <c r="O453" i="18"/>
  <c r="E529" i="18" l="1"/>
  <c r="H529" i="18" s="1"/>
  <c r="E885" i="47"/>
  <c r="I528" i="18"/>
  <c r="D529" i="18"/>
  <c r="G530" i="18"/>
  <c r="L886" i="10"/>
  <c r="K887" i="10"/>
  <c r="G886" i="10"/>
  <c r="F887" i="10"/>
  <c r="J363" i="18"/>
  <c r="Q412" i="18"/>
  <c r="N411" i="18"/>
  <c r="B767" i="47" s="1"/>
  <c r="K283" i="18"/>
  <c r="M283" i="18" s="1"/>
  <c r="C639" i="47" s="1"/>
  <c r="L282" i="18"/>
  <c r="O454" i="18"/>
  <c r="E530" i="18" l="1"/>
  <c r="H530" i="18" s="1"/>
  <c r="E886" i="47"/>
  <c r="I529" i="18"/>
  <c r="G531" i="18"/>
  <c r="I530" i="18"/>
  <c r="D530" i="18"/>
  <c r="L887" i="10"/>
  <c r="K888" i="10"/>
  <c r="G887" i="10"/>
  <c r="F888" i="10"/>
  <c r="J364" i="18"/>
  <c r="Q413" i="18"/>
  <c r="N412" i="18"/>
  <c r="B768" i="47" s="1"/>
  <c r="L283" i="18"/>
  <c r="K284" i="18"/>
  <c r="M284" i="18" s="1"/>
  <c r="C640" i="47" s="1"/>
  <c r="O455" i="18"/>
  <c r="E531" i="18" l="1"/>
  <c r="H531" i="18" s="1"/>
  <c r="E887" i="47"/>
  <c r="G532" i="18"/>
  <c r="D531" i="18"/>
  <c r="L888" i="10"/>
  <c r="K889" i="10"/>
  <c r="G888" i="10"/>
  <c r="F889" i="10"/>
  <c r="J365" i="18"/>
  <c r="Q414" i="18"/>
  <c r="N413" i="18"/>
  <c r="B769" i="47" s="1"/>
  <c r="K285" i="18"/>
  <c r="M285" i="18" s="1"/>
  <c r="C641" i="47" s="1"/>
  <c r="L284" i="18"/>
  <c r="O456" i="18"/>
  <c r="E532" i="18" l="1"/>
  <c r="H532" i="18" s="1"/>
  <c r="E888" i="47"/>
  <c r="I531" i="18"/>
  <c r="D532" i="18"/>
  <c r="I532" i="18"/>
  <c r="G533" i="18"/>
  <c r="L889" i="10"/>
  <c r="K890" i="10"/>
  <c r="G889" i="10"/>
  <c r="F890" i="10"/>
  <c r="J366" i="18"/>
  <c r="Q415" i="18"/>
  <c r="N414" i="18"/>
  <c r="B770" i="47" s="1"/>
  <c r="L285" i="18"/>
  <c r="K286" i="18"/>
  <c r="M286" i="18" s="1"/>
  <c r="C642" i="47" s="1"/>
  <c r="O457" i="18"/>
  <c r="E533" i="18" l="1"/>
  <c r="H533" i="18" s="1"/>
  <c r="E889" i="47"/>
  <c r="G534" i="18"/>
  <c r="D533" i="18"/>
  <c r="L890" i="10"/>
  <c r="I890" i="47" s="1"/>
  <c r="K891" i="10"/>
  <c r="G890" i="10"/>
  <c r="G890" i="47" s="1"/>
  <c r="F891" i="10"/>
  <c r="J367" i="18"/>
  <c r="Q416" i="18"/>
  <c r="N415" i="18"/>
  <c r="B771" i="47" s="1"/>
  <c r="K287" i="18"/>
  <c r="M287" i="18" s="1"/>
  <c r="C643" i="47" s="1"/>
  <c r="L286" i="18"/>
  <c r="O458" i="18"/>
  <c r="I533" i="18" l="1"/>
  <c r="E534" i="18"/>
  <c r="H534" i="18" s="1"/>
  <c r="E890" i="47"/>
  <c r="G535" i="18"/>
  <c r="D534" i="18"/>
  <c r="I534" i="18"/>
  <c r="L891" i="10"/>
  <c r="I891" i="47" s="1"/>
  <c r="K892" i="10"/>
  <c r="G891" i="10"/>
  <c r="G891" i="47" s="1"/>
  <c r="F892" i="10"/>
  <c r="J368" i="18"/>
  <c r="Q417" i="18"/>
  <c r="N416" i="18"/>
  <c r="B772" i="47" s="1"/>
  <c r="L287" i="18"/>
  <c r="K288" i="18"/>
  <c r="M288" i="18" s="1"/>
  <c r="C644" i="47" s="1"/>
  <c r="O459" i="18"/>
  <c r="E535" i="18" l="1"/>
  <c r="H535" i="18" s="1"/>
  <c r="E891" i="47"/>
  <c r="G536" i="18"/>
  <c r="D535" i="18"/>
  <c r="L892" i="10"/>
  <c r="I892" i="47" s="1"/>
  <c r="K893" i="10"/>
  <c r="G892" i="10"/>
  <c r="G892" i="47" s="1"/>
  <c r="F893" i="10"/>
  <c r="J369" i="18"/>
  <c r="Q418" i="18"/>
  <c r="N417" i="18"/>
  <c r="B773" i="47" s="1"/>
  <c r="L288" i="18"/>
  <c r="K289" i="18"/>
  <c r="M289" i="18" s="1"/>
  <c r="C645" i="47" s="1"/>
  <c r="O460" i="18"/>
  <c r="I535" i="18" l="1"/>
  <c r="E536" i="18"/>
  <c r="H536" i="18" s="1"/>
  <c r="E892" i="47"/>
  <c r="G537" i="18"/>
  <c r="D536" i="18"/>
  <c r="L893" i="10"/>
  <c r="I893" i="47" s="1"/>
  <c r="K894" i="10"/>
  <c r="G893" i="10"/>
  <c r="G893" i="47" s="1"/>
  <c r="F894" i="10"/>
  <c r="J370" i="18"/>
  <c r="Q419" i="18"/>
  <c r="N418" i="18"/>
  <c r="B774" i="47" s="1"/>
  <c r="L289" i="18"/>
  <c r="K290" i="18"/>
  <c r="M290" i="18" s="1"/>
  <c r="C646" i="47" s="1"/>
  <c r="O461" i="18"/>
  <c r="I536" i="18" l="1"/>
  <c r="E537" i="18"/>
  <c r="H537" i="18" s="1"/>
  <c r="E893" i="47"/>
  <c r="D537" i="18"/>
  <c r="G538" i="18"/>
  <c r="L894" i="10"/>
  <c r="I894" i="47" s="1"/>
  <c r="K895" i="10"/>
  <c r="G894" i="10"/>
  <c r="G894" i="47" s="1"/>
  <c r="F895" i="10"/>
  <c r="J371" i="18"/>
  <c r="Q420" i="18"/>
  <c r="N419" i="18"/>
  <c r="B775" i="47" s="1"/>
  <c r="K291" i="18"/>
  <c r="M291" i="18" s="1"/>
  <c r="C647" i="47" s="1"/>
  <c r="L290" i="18"/>
  <c r="O462" i="18"/>
  <c r="I537" i="18" l="1"/>
  <c r="E538" i="18"/>
  <c r="H538" i="18" s="1"/>
  <c r="E894" i="47"/>
  <c r="I538" i="18"/>
  <c r="D538" i="18"/>
  <c r="G539" i="18"/>
  <c r="K896" i="10"/>
  <c r="L895" i="10"/>
  <c r="I895" i="47" s="1"/>
  <c r="G895" i="10"/>
  <c r="G895" i="47" s="1"/>
  <c r="F896" i="10"/>
  <c r="J372" i="18"/>
  <c r="Q421" i="18"/>
  <c r="N420" i="18"/>
  <c r="B776" i="47" s="1"/>
  <c r="L291" i="18"/>
  <c r="K292" i="18"/>
  <c r="M292" i="18" s="1"/>
  <c r="C648" i="47" s="1"/>
  <c r="O463" i="18"/>
  <c r="E539" i="18" l="1"/>
  <c r="H539" i="18" s="1"/>
  <c r="E895" i="47"/>
  <c r="G540" i="18"/>
  <c r="D539" i="18"/>
  <c r="L896" i="10"/>
  <c r="I896" i="47" s="1"/>
  <c r="K897" i="10"/>
  <c r="G896" i="10"/>
  <c r="G896" i="47" s="1"/>
  <c r="F897" i="10"/>
  <c r="J373" i="18"/>
  <c r="Q422" i="18"/>
  <c r="N421" i="18"/>
  <c r="B777" i="47" s="1"/>
  <c r="K293" i="18"/>
  <c r="M293" i="18" s="1"/>
  <c r="C649" i="47" s="1"/>
  <c r="L292" i="18"/>
  <c r="O464" i="18"/>
  <c r="I539" i="18" l="1"/>
  <c r="E540" i="18"/>
  <c r="H540" i="18" s="1"/>
  <c r="E896" i="47"/>
  <c r="G541" i="18"/>
  <c r="D540" i="18"/>
  <c r="L897" i="10"/>
  <c r="I897" i="47" s="1"/>
  <c r="K898" i="10"/>
  <c r="G897" i="10"/>
  <c r="G897" i="47" s="1"/>
  <c r="F898" i="10"/>
  <c r="J374" i="18"/>
  <c r="Q423" i="18"/>
  <c r="N422" i="18"/>
  <c r="B778" i="47" s="1"/>
  <c r="L293" i="18"/>
  <c r="K294" i="18"/>
  <c r="M294" i="18" s="1"/>
  <c r="C650" i="47" s="1"/>
  <c r="O465" i="18"/>
  <c r="I540" i="18" l="1"/>
  <c r="E541" i="18"/>
  <c r="H541" i="18" s="1"/>
  <c r="E897" i="47"/>
  <c r="G542" i="18"/>
  <c r="D541" i="18"/>
  <c r="L898" i="10"/>
  <c r="I898" i="47" s="1"/>
  <c r="K899" i="10"/>
  <c r="G898" i="10"/>
  <c r="G898" i="47" s="1"/>
  <c r="F899" i="10"/>
  <c r="J375" i="18"/>
  <c r="Q424" i="18"/>
  <c r="N423" i="18"/>
  <c r="B779" i="47" s="1"/>
  <c r="K295" i="18"/>
  <c r="M295" i="18" s="1"/>
  <c r="C651" i="47" s="1"/>
  <c r="L294" i="18"/>
  <c r="O466" i="18"/>
  <c r="I541" i="18" l="1"/>
  <c r="E542" i="18"/>
  <c r="H542" i="18" s="1"/>
  <c r="E898" i="47"/>
  <c r="G543" i="18"/>
  <c r="D542" i="18"/>
  <c r="L899" i="10"/>
  <c r="I899" i="47" s="1"/>
  <c r="K900" i="10"/>
  <c r="G899" i="10"/>
  <c r="G899" i="47" s="1"/>
  <c r="F900" i="10"/>
  <c r="J376" i="18"/>
  <c r="Q425" i="18"/>
  <c r="N424" i="18"/>
  <c r="B780" i="47" s="1"/>
  <c r="L295" i="18"/>
  <c r="K296" i="18"/>
  <c r="M296" i="18" s="1"/>
  <c r="C652" i="47" s="1"/>
  <c r="O467" i="18"/>
  <c r="E543" i="18" l="1"/>
  <c r="H543" i="18" s="1"/>
  <c r="E899" i="47"/>
  <c r="I542" i="18"/>
  <c r="G544" i="18"/>
  <c r="G545" i="18" s="1"/>
  <c r="D543" i="18"/>
  <c r="L900" i="10"/>
  <c r="I900" i="47" s="1"/>
  <c r="K901" i="10"/>
  <c r="G900" i="10"/>
  <c r="G900" i="47" s="1"/>
  <c r="F901" i="10"/>
  <c r="J377" i="18"/>
  <c r="Q426" i="18"/>
  <c r="N425" i="18"/>
  <c r="B781" i="47" s="1"/>
  <c r="K297" i="18"/>
  <c r="M297" i="18" s="1"/>
  <c r="C653" i="47" s="1"/>
  <c r="L296" i="18"/>
  <c r="O468" i="18"/>
  <c r="I543" i="18" l="1"/>
  <c r="E545" i="18"/>
  <c r="H545" i="18" s="1"/>
  <c r="E901" i="47"/>
  <c r="E544" i="18"/>
  <c r="H544" i="18" s="1"/>
  <c r="E900" i="47"/>
  <c r="D544" i="18"/>
  <c r="D545" i="18" s="1"/>
  <c r="L901" i="10"/>
  <c r="I901" i="47" s="1"/>
  <c r="K902" i="10"/>
  <c r="G901" i="10"/>
  <c r="G901" i="47" s="1"/>
  <c r="F902" i="10"/>
  <c r="J378" i="18"/>
  <c r="G546" i="18"/>
  <c r="Q427" i="18"/>
  <c r="N426" i="18"/>
  <c r="B782" i="47" s="1"/>
  <c r="L297" i="18"/>
  <c r="K298" i="18"/>
  <c r="M298" i="18" s="1"/>
  <c r="C654" i="47" s="1"/>
  <c r="O469" i="18"/>
  <c r="I545" i="18" l="1"/>
  <c r="I544" i="18"/>
  <c r="E546" i="18"/>
  <c r="H546" i="18" s="1"/>
  <c r="E902" i="47"/>
  <c r="K903" i="10"/>
  <c r="L902" i="10"/>
  <c r="I902" i="47" s="1"/>
  <c r="D546" i="18"/>
  <c r="G902" i="10"/>
  <c r="G902" i="47" s="1"/>
  <c r="F903" i="10"/>
  <c r="J379" i="18"/>
  <c r="G547" i="18"/>
  <c r="I546" i="18"/>
  <c r="Q428" i="18"/>
  <c r="N427" i="18"/>
  <c r="B783" i="47" s="1"/>
  <c r="K299" i="18"/>
  <c r="M299" i="18" s="1"/>
  <c r="C655" i="47" s="1"/>
  <c r="L298" i="18"/>
  <c r="O470" i="18"/>
  <c r="E547" i="18" l="1"/>
  <c r="H547" i="18" s="1"/>
  <c r="E903" i="47"/>
  <c r="K904" i="10"/>
  <c r="L903" i="10"/>
  <c r="I903" i="47" s="1"/>
  <c r="D547" i="18"/>
  <c r="G903" i="10"/>
  <c r="G903" i="47" s="1"/>
  <c r="F904" i="10"/>
  <c r="J380" i="18"/>
  <c r="G548" i="18"/>
  <c r="Q429" i="18"/>
  <c r="N428" i="18"/>
  <c r="B784" i="47" s="1"/>
  <c r="K300" i="18"/>
  <c r="M300" i="18" s="1"/>
  <c r="C656" i="47" s="1"/>
  <c r="L299" i="18"/>
  <c r="O471" i="18"/>
  <c r="I547" i="18" l="1"/>
  <c r="E548" i="18"/>
  <c r="H548" i="18" s="1"/>
  <c r="E904" i="47"/>
  <c r="K905" i="10"/>
  <c r="L904" i="10"/>
  <c r="I904" i="47" s="1"/>
  <c r="D548" i="18"/>
  <c r="G904" i="10"/>
  <c r="G904" i="47" s="1"/>
  <c r="F905" i="10"/>
  <c r="J381" i="18"/>
  <c r="G549" i="18"/>
  <c r="Q430" i="18"/>
  <c r="N429" i="18"/>
  <c r="B785" i="47" s="1"/>
  <c r="K301" i="18"/>
  <c r="M301" i="18" s="1"/>
  <c r="C657" i="47" s="1"/>
  <c r="L300" i="18"/>
  <c r="O472" i="18"/>
  <c r="I548" i="18" l="1"/>
  <c r="E549" i="18"/>
  <c r="H549" i="18" s="1"/>
  <c r="E905" i="47"/>
  <c r="L905" i="10"/>
  <c r="I905" i="47" s="1"/>
  <c r="K906" i="10"/>
  <c r="D549" i="18"/>
  <c r="G905" i="10"/>
  <c r="G905" i="47" s="1"/>
  <c r="F906" i="10"/>
  <c r="J382" i="18"/>
  <c r="I549" i="18"/>
  <c r="G550" i="18"/>
  <c r="Q431" i="18"/>
  <c r="N430" i="18"/>
  <c r="B786" i="47" s="1"/>
  <c r="L301" i="18"/>
  <c r="K302" i="18"/>
  <c r="M302" i="18" s="1"/>
  <c r="C658" i="47" s="1"/>
  <c r="O473" i="18"/>
  <c r="E550" i="18" l="1"/>
  <c r="H550" i="18" s="1"/>
  <c r="E906" i="47"/>
  <c r="L906" i="10"/>
  <c r="I906" i="47" s="1"/>
  <c r="K907" i="10"/>
  <c r="D550" i="18"/>
  <c r="G906" i="10"/>
  <c r="G906" i="47" s="1"/>
  <c r="F907" i="10"/>
  <c r="J383" i="18"/>
  <c r="G551" i="18"/>
  <c r="I550" i="18"/>
  <c r="Q432" i="18"/>
  <c r="N431" i="18"/>
  <c r="B787" i="47" s="1"/>
  <c r="L302" i="18"/>
  <c r="K303" i="18"/>
  <c r="M303" i="18" s="1"/>
  <c r="C659" i="47" s="1"/>
  <c r="O474" i="18"/>
  <c r="E551" i="18" l="1"/>
  <c r="H551" i="18" s="1"/>
  <c r="E907" i="47"/>
  <c r="L907" i="10"/>
  <c r="I907" i="47" s="1"/>
  <c r="K908" i="10"/>
  <c r="D551" i="18"/>
  <c r="G907" i="10"/>
  <c r="G907" i="47" s="1"/>
  <c r="F908" i="10"/>
  <c r="J384" i="18"/>
  <c r="G552" i="18"/>
  <c r="Q433" i="18"/>
  <c r="N432" i="18"/>
  <c r="B788" i="47" s="1"/>
  <c r="L303" i="18"/>
  <c r="K304" i="18"/>
  <c r="M304" i="18" s="1"/>
  <c r="C660" i="47" s="1"/>
  <c r="O475" i="18"/>
  <c r="I551" i="18" l="1"/>
  <c r="E552" i="18"/>
  <c r="H552" i="18" s="1"/>
  <c r="E908" i="47"/>
  <c r="L908" i="10"/>
  <c r="I908" i="47" s="1"/>
  <c r="K909" i="10"/>
  <c r="D552" i="18"/>
  <c r="G908" i="10"/>
  <c r="G908" i="47" s="1"/>
  <c r="F909" i="10"/>
  <c r="J385" i="18"/>
  <c r="G553" i="18"/>
  <c r="Q434" i="18"/>
  <c r="N433" i="18"/>
  <c r="B789" i="47" s="1"/>
  <c r="K305" i="18"/>
  <c r="M305" i="18" s="1"/>
  <c r="C661" i="47" s="1"/>
  <c r="L304" i="18"/>
  <c r="O476" i="18"/>
  <c r="I552" i="18" l="1"/>
  <c r="E553" i="18"/>
  <c r="H553" i="18" s="1"/>
  <c r="E909" i="47"/>
  <c r="L909" i="10"/>
  <c r="I909" i="47" s="1"/>
  <c r="K910" i="10"/>
  <c r="D553" i="18"/>
  <c r="G909" i="10"/>
  <c r="G909" i="47" s="1"/>
  <c r="F910" i="10"/>
  <c r="J386" i="18"/>
  <c r="I553" i="18"/>
  <c r="G554" i="18"/>
  <c r="Q435" i="18"/>
  <c r="N434" i="18"/>
  <c r="B790" i="47" s="1"/>
  <c r="L305" i="18"/>
  <c r="K306" i="18"/>
  <c r="M306" i="18" s="1"/>
  <c r="C662" i="47" s="1"/>
  <c r="O477" i="18"/>
  <c r="E554" i="18" l="1"/>
  <c r="H554" i="18" s="1"/>
  <c r="E910" i="47"/>
  <c r="L910" i="10"/>
  <c r="I910" i="47" s="1"/>
  <c r="K911" i="10"/>
  <c r="D554" i="18"/>
  <c r="G910" i="10"/>
  <c r="G910" i="47" s="1"/>
  <c r="F911" i="10"/>
  <c r="J387" i="18"/>
  <c r="I554" i="18"/>
  <c r="G555" i="18"/>
  <c r="Q436" i="18"/>
  <c r="N435" i="18"/>
  <c r="B791" i="47" s="1"/>
  <c r="L306" i="18"/>
  <c r="K307" i="18"/>
  <c r="M307" i="18" s="1"/>
  <c r="C663" i="47" s="1"/>
  <c r="O478" i="18"/>
  <c r="E555" i="18" l="1"/>
  <c r="H555" i="18" s="1"/>
  <c r="E911" i="47"/>
  <c r="L911" i="10"/>
  <c r="I911" i="47" s="1"/>
  <c r="K912" i="10"/>
  <c r="D555" i="18"/>
  <c r="G911" i="10"/>
  <c r="G911" i="47" s="1"/>
  <c r="F912" i="10"/>
  <c r="J388" i="18"/>
  <c r="I555" i="18"/>
  <c r="G556" i="18"/>
  <c r="Q437" i="18"/>
  <c r="N436" i="18"/>
  <c r="B792" i="47" s="1"/>
  <c r="K308" i="18"/>
  <c r="M308" i="18" s="1"/>
  <c r="C664" i="47" s="1"/>
  <c r="L307" i="18"/>
  <c r="O479" i="18"/>
  <c r="E556" i="18" l="1"/>
  <c r="H556" i="18" s="1"/>
  <c r="E912" i="47"/>
  <c r="L912" i="10"/>
  <c r="I912" i="47" s="1"/>
  <c r="K913" i="10"/>
  <c r="D556" i="18"/>
  <c r="G912" i="10"/>
  <c r="G912" i="47" s="1"/>
  <c r="F913" i="10"/>
  <c r="J389" i="18"/>
  <c r="G557" i="18"/>
  <c r="I556" i="18"/>
  <c r="Q438" i="18"/>
  <c r="N437" i="18"/>
  <c r="B793" i="47" s="1"/>
  <c r="K309" i="18"/>
  <c r="M309" i="18" s="1"/>
  <c r="C665" i="47" s="1"/>
  <c r="L308" i="18"/>
  <c r="O480" i="18"/>
  <c r="E557" i="18" l="1"/>
  <c r="H557" i="18" s="1"/>
  <c r="E913" i="47"/>
  <c r="L913" i="10"/>
  <c r="I913" i="47" s="1"/>
  <c r="K914" i="10"/>
  <c r="D557" i="18"/>
  <c r="G913" i="10"/>
  <c r="G913" i="47" s="1"/>
  <c r="F914" i="10"/>
  <c r="J390" i="18"/>
  <c r="I557" i="18"/>
  <c r="G558" i="18"/>
  <c r="Q439" i="18"/>
  <c r="N438" i="18"/>
  <c r="B794" i="47" s="1"/>
  <c r="L309" i="18"/>
  <c r="K310" i="18"/>
  <c r="M310" i="18" s="1"/>
  <c r="C666" i="47" s="1"/>
  <c r="O481" i="18"/>
  <c r="E558" i="18" l="1"/>
  <c r="H558" i="18" s="1"/>
  <c r="E914" i="47"/>
  <c r="L914" i="10"/>
  <c r="I914" i="47" s="1"/>
  <c r="K915" i="10"/>
  <c r="D558" i="18"/>
  <c r="G914" i="10"/>
  <c r="G914" i="47" s="1"/>
  <c r="F915" i="10"/>
  <c r="J391" i="18"/>
  <c r="G559" i="18"/>
  <c r="I558" i="18"/>
  <c r="Q440" i="18"/>
  <c r="N439" i="18"/>
  <c r="B795" i="47" s="1"/>
  <c r="L310" i="18"/>
  <c r="K311" i="18"/>
  <c r="M311" i="18" s="1"/>
  <c r="C667" i="47" s="1"/>
  <c r="O482" i="18"/>
  <c r="E559" i="18" l="1"/>
  <c r="H559" i="18" s="1"/>
  <c r="E915" i="47"/>
  <c r="L915" i="10"/>
  <c r="I915" i="47" s="1"/>
  <c r="K916" i="10"/>
  <c r="D559" i="18"/>
  <c r="G915" i="10"/>
  <c r="G915" i="47" s="1"/>
  <c r="F916" i="10"/>
  <c r="J392" i="18"/>
  <c r="G560" i="18"/>
  <c r="I559" i="18"/>
  <c r="Q441" i="18"/>
  <c r="N440" i="18"/>
  <c r="B796" i="47" s="1"/>
  <c r="L311" i="18"/>
  <c r="K312" i="18"/>
  <c r="M312" i="18" s="1"/>
  <c r="C668" i="47" s="1"/>
  <c r="O483" i="18"/>
  <c r="E560" i="18" l="1"/>
  <c r="H560" i="18" s="1"/>
  <c r="E916" i="47"/>
  <c r="L916" i="10"/>
  <c r="I916" i="47" s="1"/>
  <c r="K917" i="10"/>
  <c r="D560" i="18"/>
  <c r="G916" i="10"/>
  <c r="G916" i="47" s="1"/>
  <c r="F917" i="10"/>
  <c r="J393" i="18"/>
  <c r="G561" i="18"/>
  <c r="Q442" i="18"/>
  <c r="N441" i="18"/>
  <c r="B797" i="47" s="1"/>
  <c r="K313" i="18"/>
  <c r="M313" i="18" s="1"/>
  <c r="C669" i="47" s="1"/>
  <c r="L312" i="18"/>
  <c r="O484" i="18"/>
  <c r="I560" i="18" l="1"/>
  <c r="E561" i="18"/>
  <c r="H561" i="18" s="1"/>
  <c r="E917" i="47"/>
  <c r="L917" i="10"/>
  <c r="I917" i="47" s="1"/>
  <c r="K918" i="10"/>
  <c r="D561" i="18"/>
  <c r="G917" i="10"/>
  <c r="G917" i="47" s="1"/>
  <c r="F918" i="10"/>
  <c r="J394" i="18"/>
  <c r="G562" i="18"/>
  <c r="Q443" i="18"/>
  <c r="N442" i="18"/>
  <c r="B798" i="47" s="1"/>
  <c r="L313" i="18"/>
  <c r="K314" i="18"/>
  <c r="M314" i="18" s="1"/>
  <c r="C670" i="47" s="1"/>
  <c r="O485" i="18"/>
  <c r="I561" i="18" l="1"/>
  <c r="E562" i="18"/>
  <c r="H562" i="18" s="1"/>
  <c r="E918" i="47"/>
  <c r="K919" i="10"/>
  <c r="L918" i="10"/>
  <c r="I918" i="47" s="1"/>
  <c r="D562" i="18"/>
  <c r="F919" i="10"/>
  <c r="G918" i="10"/>
  <c r="G918" i="47" s="1"/>
  <c r="J395" i="18"/>
  <c r="G563" i="18"/>
  <c r="Q444" i="18"/>
  <c r="N443" i="18"/>
  <c r="B799" i="47" s="1"/>
  <c r="K315" i="18"/>
  <c r="M315" i="18" s="1"/>
  <c r="C671" i="47" s="1"/>
  <c r="L314" i="18"/>
  <c r="O486" i="18"/>
  <c r="I562" i="18" l="1"/>
  <c r="E563" i="18"/>
  <c r="H563" i="18" s="1"/>
  <c r="E919" i="47"/>
  <c r="L919" i="10"/>
  <c r="I919" i="47" s="1"/>
  <c r="K920" i="10"/>
  <c r="D563" i="18"/>
  <c r="G919" i="10"/>
  <c r="G919" i="47" s="1"/>
  <c r="F920" i="10"/>
  <c r="J396" i="18"/>
  <c r="G564" i="18"/>
  <c r="Q445" i="18"/>
  <c r="N444" i="18"/>
  <c r="B800" i="47" s="1"/>
  <c r="L315" i="18"/>
  <c r="K316" i="18"/>
  <c r="M316" i="18" s="1"/>
  <c r="C672" i="47" s="1"/>
  <c r="O487" i="18"/>
  <c r="I563" i="18" l="1"/>
  <c r="E564" i="18"/>
  <c r="H564" i="18" s="1"/>
  <c r="E920" i="47"/>
  <c r="L920" i="10"/>
  <c r="I920" i="47" s="1"/>
  <c r="K921" i="10"/>
  <c r="D564" i="18"/>
  <c r="G920" i="10"/>
  <c r="G920" i="47" s="1"/>
  <c r="F921" i="10"/>
  <c r="J397" i="18"/>
  <c r="G565" i="18"/>
  <c r="Q446" i="18"/>
  <c r="N445" i="18"/>
  <c r="B801" i="47" s="1"/>
  <c r="K317" i="18"/>
  <c r="M317" i="18" s="1"/>
  <c r="C673" i="47" s="1"/>
  <c r="L316" i="18"/>
  <c r="O488" i="18"/>
  <c r="I564" i="18" l="1"/>
  <c r="E565" i="18"/>
  <c r="H565" i="18" s="1"/>
  <c r="E921" i="47"/>
  <c r="L921" i="10"/>
  <c r="I921" i="47" s="1"/>
  <c r="K922" i="10"/>
  <c r="D565" i="18"/>
  <c r="G921" i="10"/>
  <c r="G921" i="47" s="1"/>
  <c r="F922" i="10"/>
  <c r="J398" i="18"/>
  <c r="I565" i="18"/>
  <c r="G566" i="18"/>
  <c r="Q447" i="18"/>
  <c r="N446" i="18"/>
  <c r="B802" i="47" s="1"/>
  <c r="L317" i="18"/>
  <c r="K318" i="18"/>
  <c r="M318" i="18" s="1"/>
  <c r="C674" i="47" s="1"/>
  <c r="O489" i="18"/>
  <c r="E566" i="18" l="1"/>
  <c r="H566" i="18" s="1"/>
  <c r="E922" i="47"/>
  <c r="L922" i="10"/>
  <c r="I922" i="47" s="1"/>
  <c r="K923" i="10"/>
  <c r="D566" i="18"/>
  <c r="F923" i="10"/>
  <c r="G922" i="10"/>
  <c r="G922" i="47" s="1"/>
  <c r="J399" i="18"/>
  <c r="G567" i="18"/>
  <c r="Q448" i="18"/>
  <c r="N447" i="18"/>
  <c r="B803" i="47" s="1"/>
  <c r="K319" i="18"/>
  <c r="M319" i="18" s="1"/>
  <c r="C675" i="47" s="1"/>
  <c r="L318" i="18"/>
  <c r="O490" i="18"/>
  <c r="I566" i="18" l="1"/>
  <c r="E567" i="18"/>
  <c r="H567" i="18" s="1"/>
  <c r="E923" i="47"/>
  <c r="K924" i="10"/>
  <c r="L923" i="10"/>
  <c r="I923" i="47" s="1"/>
  <c r="D567" i="18"/>
  <c r="G923" i="10"/>
  <c r="G923" i="47" s="1"/>
  <c r="F924" i="10"/>
  <c r="J400" i="18"/>
  <c r="G568" i="18"/>
  <c r="Q449" i="18"/>
  <c r="N448" i="18"/>
  <c r="B804" i="47" s="1"/>
  <c r="L319" i="18"/>
  <c r="K320" i="18"/>
  <c r="M320" i="18" s="1"/>
  <c r="C676" i="47" s="1"/>
  <c r="O491" i="18"/>
  <c r="I567" i="18" l="1"/>
  <c r="E568" i="18"/>
  <c r="H568" i="18" s="1"/>
  <c r="E924" i="47"/>
  <c r="L924" i="10"/>
  <c r="I924" i="47" s="1"/>
  <c r="K925" i="10"/>
  <c r="D568" i="18"/>
  <c r="G924" i="10"/>
  <c r="G924" i="47" s="1"/>
  <c r="F925" i="10"/>
  <c r="J401" i="18"/>
  <c r="G569" i="18"/>
  <c r="Q450" i="18"/>
  <c r="N449" i="18"/>
  <c r="B805" i="47" s="1"/>
  <c r="K321" i="18"/>
  <c r="M321" i="18" s="1"/>
  <c r="C677" i="47" s="1"/>
  <c r="L320" i="18"/>
  <c r="O492" i="18"/>
  <c r="I568" i="18" l="1"/>
  <c r="E569" i="18"/>
  <c r="H569" i="18" s="1"/>
  <c r="E925" i="47"/>
  <c r="L925" i="10"/>
  <c r="I925" i="47" s="1"/>
  <c r="K926" i="10"/>
  <c r="D569" i="18"/>
  <c r="F926" i="10"/>
  <c r="G925" i="10"/>
  <c r="G925" i="47" s="1"/>
  <c r="J402" i="18"/>
  <c r="G570" i="18"/>
  <c r="Q451" i="18"/>
  <c r="N450" i="18"/>
  <c r="B806" i="47" s="1"/>
  <c r="L321" i="18"/>
  <c r="K322" i="18"/>
  <c r="M322" i="18" s="1"/>
  <c r="C678" i="47" s="1"/>
  <c r="O493" i="18"/>
  <c r="I569" i="18" l="1"/>
  <c r="E570" i="18"/>
  <c r="H570" i="18" s="1"/>
  <c r="E926" i="47"/>
  <c r="L926" i="10"/>
  <c r="I926" i="47" s="1"/>
  <c r="K927" i="10"/>
  <c r="D570" i="18"/>
  <c r="G926" i="10"/>
  <c r="G926" i="47" s="1"/>
  <c r="F927" i="10"/>
  <c r="J403" i="18"/>
  <c r="G571" i="18"/>
  <c r="Q452" i="18"/>
  <c r="N451" i="18"/>
  <c r="B807" i="47" s="1"/>
  <c r="K323" i="18"/>
  <c r="M323" i="18" s="1"/>
  <c r="C679" i="47" s="1"/>
  <c r="L322" i="18"/>
  <c r="O494" i="18"/>
  <c r="I570" i="18" l="1"/>
  <c r="E571" i="18"/>
  <c r="H571" i="18" s="1"/>
  <c r="E927" i="47"/>
  <c r="L927" i="10"/>
  <c r="I927" i="47" s="1"/>
  <c r="K928" i="10"/>
  <c r="D571" i="18"/>
  <c r="G927" i="10"/>
  <c r="G927" i="47" s="1"/>
  <c r="F928" i="10"/>
  <c r="J404" i="18"/>
  <c r="G572" i="18"/>
  <c r="Q453" i="18"/>
  <c r="N452" i="18"/>
  <c r="B808" i="47" s="1"/>
  <c r="K324" i="18"/>
  <c r="M324" i="18" s="1"/>
  <c r="C680" i="47" s="1"/>
  <c r="L323" i="18"/>
  <c r="O495" i="18"/>
  <c r="I571" i="18" l="1"/>
  <c r="E572" i="18"/>
  <c r="H572" i="18" s="1"/>
  <c r="E928" i="47"/>
  <c r="L928" i="10"/>
  <c r="I928" i="47" s="1"/>
  <c r="K929" i="10"/>
  <c r="D572" i="18"/>
  <c r="F929" i="10"/>
  <c r="G928" i="10"/>
  <c r="G928" i="47" s="1"/>
  <c r="J405" i="18"/>
  <c r="G573" i="18"/>
  <c r="Q454" i="18"/>
  <c r="N453" i="18"/>
  <c r="B809" i="47" s="1"/>
  <c r="L324" i="18"/>
  <c r="K325" i="18"/>
  <c r="M325" i="18" s="1"/>
  <c r="C681" i="47" s="1"/>
  <c r="O496" i="18"/>
  <c r="I572" i="18" l="1"/>
  <c r="E573" i="18"/>
  <c r="H573" i="18" s="1"/>
  <c r="E929" i="47"/>
  <c r="L929" i="10"/>
  <c r="I929" i="47" s="1"/>
  <c r="K930" i="10"/>
  <c r="D573" i="18"/>
  <c r="G929" i="10"/>
  <c r="G929" i="47" s="1"/>
  <c r="F930" i="10"/>
  <c r="J406" i="18"/>
  <c r="G574" i="18"/>
  <c r="Q455" i="18"/>
  <c r="N454" i="18"/>
  <c r="B810" i="47" s="1"/>
  <c r="K326" i="18"/>
  <c r="M326" i="18" s="1"/>
  <c r="C682" i="47" s="1"/>
  <c r="L325" i="18"/>
  <c r="O497" i="18"/>
  <c r="I573" i="18" l="1"/>
  <c r="E574" i="18"/>
  <c r="H574" i="18" s="1"/>
  <c r="E930" i="47"/>
  <c r="K931" i="10"/>
  <c r="L930" i="10"/>
  <c r="I930" i="47" s="1"/>
  <c r="D574" i="18"/>
  <c r="F931" i="10"/>
  <c r="G930" i="10"/>
  <c r="G930" i="47" s="1"/>
  <c r="J407" i="18"/>
  <c r="G575" i="18"/>
  <c r="Q456" i="18"/>
  <c r="N455" i="18"/>
  <c r="B811" i="47" s="1"/>
  <c r="K327" i="18"/>
  <c r="M327" i="18" s="1"/>
  <c r="C683" i="47" s="1"/>
  <c r="L326" i="18"/>
  <c r="O498" i="18"/>
  <c r="I574" i="18" l="1"/>
  <c r="E575" i="18"/>
  <c r="H575" i="18" s="1"/>
  <c r="E931" i="47"/>
  <c r="L931" i="10"/>
  <c r="I931" i="47" s="1"/>
  <c r="K932" i="10"/>
  <c r="D575" i="18"/>
  <c r="G931" i="10"/>
  <c r="G931" i="47" s="1"/>
  <c r="F932" i="10"/>
  <c r="J408" i="18"/>
  <c r="G576" i="18"/>
  <c r="Q457" i="18"/>
  <c r="N456" i="18"/>
  <c r="B812" i="47" s="1"/>
  <c r="L327" i="18"/>
  <c r="K328" i="18"/>
  <c r="M328" i="18" s="1"/>
  <c r="C684" i="47" s="1"/>
  <c r="O499" i="18"/>
  <c r="I575" i="18" l="1"/>
  <c r="E576" i="18"/>
  <c r="H576" i="18" s="1"/>
  <c r="E932" i="47"/>
  <c r="L932" i="10"/>
  <c r="I932" i="47" s="1"/>
  <c r="K933" i="10"/>
  <c r="D576" i="18"/>
  <c r="G932" i="10"/>
  <c r="G932" i="47" s="1"/>
  <c r="F933" i="10"/>
  <c r="J409" i="18"/>
  <c r="G577" i="18"/>
  <c r="Q458" i="18"/>
  <c r="N457" i="18"/>
  <c r="B813" i="47" s="1"/>
  <c r="K329" i="18"/>
  <c r="M329" i="18" s="1"/>
  <c r="C685" i="47" s="1"/>
  <c r="L328" i="18"/>
  <c r="O500" i="18"/>
  <c r="I576" i="18" l="1"/>
  <c r="E577" i="18"/>
  <c r="H577" i="18" s="1"/>
  <c r="E933" i="47"/>
  <c r="K934" i="10"/>
  <c r="L933" i="10"/>
  <c r="I933" i="47" s="1"/>
  <c r="D577" i="18"/>
  <c r="G933" i="10"/>
  <c r="G933" i="47" s="1"/>
  <c r="F934" i="10"/>
  <c r="J410" i="18"/>
  <c r="G578" i="18"/>
  <c r="Q459" i="18"/>
  <c r="N458" i="18"/>
  <c r="B814" i="47" s="1"/>
  <c r="K330" i="18"/>
  <c r="M330" i="18" s="1"/>
  <c r="C686" i="47" s="1"/>
  <c r="L329" i="18"/>
  <c r="O501" i="18"/>
  <c r="I577" i="18" l="1"/>
  <c r="E578" i="18"/>
  <c r="H578" i="18" s="1"/>
  <c r="E934" i="47"/>
  <c r="L934" i="10"/>
  <c r="I934" i="47" s="1"/>
  <c r="K935" i="10"/>
  <c r="D578" i="18"/>
  <c r="G934" i="10"/>
  <c r="G934" i="47" s="1"/>
  <c r="F935" i="10"/>
  <c r="J411" i="18"/>
  <c r="G579" i="18"/>
  <c r="Q460" i="18"/>
  <c r="N459" i="18"/>
  <c r="B815" i="47" s="1"/>
  <c r="K331" i="18"/>
  <c r="M331" i="18" s="1"/>
  <c r="C687" i="47" s="1"/>
  <c r="L330" i="18"/>
  <c r="O502" i="18"/>
  <c r="I578" i="18" l="1"/>
  <c r="E579" i="18"/>
  <c r="H579" i="18" s="1"/>
  <c r="E935" i="47"/>
  <c r="L935" i="10"/>
  <c r="I935" i="47" s="1"/>
  <c r="K936" i="10"/>
  <c r="D579" i="18"/>
  <c r="G935" i="10"/>
  <c r="G935" i="47" s="1"/>
  <c r="F936" i="10"/>
  <c r="J412" i="18"/>
  <c r="G580" i="18"/>
  <c r="Q461" i="18"/>
  <c r="N460" i="18"/>
  <c r="B816" i="47" s="1"/>
  <c r="L331" i="18"/>
  <c r="K332" i="18"/>
  <c r="M332" i="18" s="1"/>
  <c r="C688" i="47" s="1"/>
  <c r="O503" i="18"/>
  <c r="I579" i="18" l="1"/>
  <c r="E580" i="18"/>
  <c r="H580" i="18" s="1"/>
  <c r="E936" i="47"/>
  <c r="L936" i="10"/>
  <c r="I936" i="47" s="1"/>
  <c r="K937" i="10"/>
  <c r="D580" i="18"/>
  <c r="F937" i="10"/>
  <c r="G936" i="10"/>
  <c r="G936" i="47" s="1"/>
  <c r="J413" i="18"/>
  <c r="G581" i="18"/>
  <c r="Q462" i="18"/>
  <c r="N461" i="18"/>
  <c r="B817" i="47" s="1"/>
  <c r="L332" i="18"/>
  <c r="K333" i="18"/>
  <c r="M333" i="18" s="1"/>
  <c r="C689" i="47" s="1"/>
  <c r="O504" i="18"/>
  <c r="I580" i="18" l="1"/>
  <c r="E581" i="18"/>
  <c r="H581" i="18" s="1"/>
  <c r="E937" i="47"/>
  <c r="K938" i="10"/>
  <c r="L937" i="10"/>
  <c r="I937" i="47" s="1"/>
  <c r="D581" i="18"/>
  <c r="F938" i="10"/>
  <c r="G937" i="10"/>
  <c r="G937" i="47" s="1"/>
  <c r="J414" i="18"/>
  <c r="G582" i="18"/>
  <c r="Q463" i="18"/>
  <c r="N462" i="18"/>
  <c r="B818" i="47" s="1"/>
  <c r="L333" i="18"/>
  <c r="K334" i="18"/>
  <c r="M334" i="18" s="1"/>
  <c r="C690" i="47" s="1"/>
  <c r="O505" i="18"/>
  <c r="I581" i="18" l="1"/>
  <c r="E582" i="18"/>
  <c r="H582" i="18" s="1"/>
  <c r="E938" i="47"/>
  <c r="L938" i="10"/>
  <c r="I938" i="47" s="1"/>
  <c r="K939" i="10"/>
  <c r="D582" i="18"/>
  <c r="G938" i="10"/>
  <c r="G938" i="47" s="1"/>
  <c r="F939" i="10"/>
  <c r="J415" i="18"/>
  <c r="G583" i="18"/>
  <c r="Q464" i="18"/>
  <c r="N463" i="18"/>
  <c r="B819" i="47" s="1"/>
  <c r="L334" i="18"/>
  <c r="K335" i="18"/>
  <c r="M335" i="18" s="1"/>
  <c r="C691" i="47" s="1"/>
  <c r="O506" i="18"/>
  <c r="I582" i="18" l="1"/>
  <c r="E583" i="18"/>
  <c r="H583" i="18" s="1"/>
  <c r="E939" i="47"/>
  <c r="L939" i="10"/>
  <c r="I939" i="47" s="1"/>
  <c r="K940" i="10"/>
  <c r="D583" i="18"/>
  <c r="G939" i="10"/>
  <c r="G939" i="47" s="1"/>
  <c r="F940" i="10"/>
  <c r="J416" i="18"/>
  <c r="G584" i="18"/>
  <c r="Q465" i="18"/>
  <c r="N464" i="18"/>
  <c r="B820" i="47" s="1"/>
  <c r="L335" i="18"/>
  <c r="K336" i="18"/>
  <c r="M336" i="18" s="1"/>
  <c r="C692" i="47" s="1"/>
  <c r="O507" i="18"/>
  <c r="I583" i="18" l="1"/>
  <c r="E584" i="18"/>
  <c r="H584" i="18" s="1"/>
  <c r="E940" i="47"/>
  <c r="L940" i="10"/>
  <c r="I940" i="47" s="1"/>
  <c r="K941" i="10"/>
  <c r="D584" i="18"/>
  <c r="F941" i="10"/>
  <c r="G940" i="10"/>
  <c r="G940" i="47" s="1"/>
  <c r="J417" i="18"/>
  <c r="G585" i="18"/>
  <c r="Q466" i="18"/>
  <c r="N465" i="18"/>
  <c r="B821" i="47" s="1"/>
  <c r="L336" i="18"/>
  <c r="K337" i="18"/>
  <c r="M337" i="18" s="1"/>
  <c r="C693" i="47" s="1"/>
  <c r="O508" i="18"/>
  <c r="I584" i="18" l="1"/>
  <c r="E585" i="18"/>
  <c r="H585" i="18" s="1"/>
  <c r="E941" i="47"/>
  <c r="L941" i="10"/>
  <c r="I941" i="47" s="1"/>
  <c r="K942" i="10"/>
  <c r="D585" i="18"/>
  <c r="F942" i="10"/>
  <c r="G941" i="10"/>
  <c r="G941" i="47" s="1"/>
  <c r="J418" i="18"/>
  <c r="G586" i="18"/>
  <c r="Q467" i="18"/>
  <c r="N466" i="18"/>
  <c r="B822" i="47" s="1"/>
  <c r="L337" i="18"/>
  <c r="K338" i="18"/>
  <c r="M338" i="18" s="1"/>
  <c r="C694" i="47" s="1"/>
  <c r="O509" i="18"/>
  <c r="I585" i="18" l="1"/>
  <c r="E586" i="18"/>
  <c r="H586" i="18" s="1"/>
  <c r="E942" i="47"/>
  <c r="L942" i="10"/>
  <c r="I942" i="47" s="1"/>
  <c r="K943" i="10"/>
  <c r="D586" i="18"/>
  <c r="G942" i="10"/>
  <c r="G942" i="47" s="1"/>
  <c r="F943" i="10"/>
  <c r="J419" i="18"/>
  <c r="G587" i="18"/>
  <c r="Q468" i="18"/>
  <c r="N467" i="18"/>
  <c r="B823" i="47" s="1"/>
  <c r="L338" i="18"/>
  <c r="K339" i="18"/>
  <c r="M339" i="18" s="1"/>
  <c r="C695" i="47" s="1"/>
  <c r="O510" i="18"/>
  <c r="I586" i="18" l="1"/>
  <c r="E587" i="18"/>
  <c r="H587" i="18" s="1"/>
  <c r="E943" i="47"/>
  <c r="L943" i="10"/>
  <c r="I943" i="47" s="1"/>
  <c r="K944" i="10"/>
  <c r="D587" i="18"/>
  <c r="G943" i="10"/>
  <c r="G943" i="47" s="1"/>
  <c r="F944" i="10"/>
  <c r="J420" i="18"/>
  <c r="G588" i="18"/>
  <c r="Q469" i="18"/>
  <c r="N468" i="18"/>
  <c r="B824" i="47" s="1"/>
  <c r="L339" i="18"/>
  <c r="K340" i="18"/>
  <c r="M340" i="18" s="1"/>
  <c r="C696" i="47" s="1"/>
  <c r="O511" i="18"/>
  <c r="I587" i="18" l="1"/>
  <c r="E588" i="18"/>
  <c r="H588" i="18" s="1"/>
  <c r="E944" i="47"/>
  <c r="L944" i="10"/>
  <c r="I944" i="47" s="1"/>
  <c r="K945" i="10"/>
  <c r="D588" i="18"/>
  <c r="F945" i="10"/>
  <c r="G944" i="10"/>
  <c r="G944" i="47" s="1"/>
  <c r="J421" i="18"/>
  <c r="G589" i="18"/>
  <c r="E945" i="47" s="1"/>
  <c r="Q470" i="18"/>
  <c r="N469" i="18"/>
  <c r="B825" i="47" s="1"/>
  <c r="L340" i="18"/>
  <c r="K341" i="18"/>
  <c r="M341" i="18" s="1"/>
  <c r="C697" i="47" s="1"/>
  <c r="O512" i="18"/>
  <c r="D589" i="18" l="1"/>
  <c r="D590" i="18" s="1"/>
  <c r="D591" i="18" s="1"/>
  <c r="D592" i="18" s="1"/>
  <c r="D593" i="18" s="1"/>
  <c r="D594" i="18" s="1"/>
  <c r="D595" i="18" s="1"/>
  <c r="E589" i="18"/>
  <c r="H589" i="18" s="1"/>
  <c r="I588" i="18"/>
  <c r="L945" i="10"/>
  <c r="I945" i="47" s="1"/>
  <c r="K946" i="10"/>
  <c r="F946" i="10"/>
  <c r="G945" i="10"/>
  <c r="G945" i="47" s="1"/>
  <c r="J422" i="18"/>
  <c r="G590" i="18"/>
  <c r="E946" i="47" s="1"/>
  <c r="I589" i="18"/>
  <c r="Q471" i="18"/>
  <c r="N470" i="18"/>
  <c r="B826" i="47" s="1"/>
  <c r="L341" i="18"/>
  <c r="K342" i="18"/>
  <c r="M342" i="18" s="1"/>
  <c r="C698" i="47" s="1"/>
  <c r="O513" i="18"/>
  <c r="D596" i="18" l="1"/>
  <c r="E596" i="18"/>
  <c r="H596" i="18" s="1"/>
  <c r="K947" i="10"/>
  <c r="L946" i="10"/>
  <c r="I946" i="47" s="1"/>
  <c r="G946" i="10"/>
  <c r="G946" i="47" s="1"/>
  <c r="F947" i="10"/>
  <c r="J423" i="18"/>
  <c r="G591" i="18"/>
  <c r="E947" i="47" s="1"/>
  <c r="I590" i="18"/>
  <c r="Q472" i="18"/>
  <c r="N471" i="18"/>
  <c r="B827" i="47" s="1"/>
  <c r="L342" i="18"/>
  <c r="K343" i="18"/>
  <c r="M343" i="18" s="1"/>
  <c r="C699" i="47" s="1"/>
  <c r="O514" i="18"/>
  <c r="D597" i="18" l="1"/>
  <c r="D598" i="18" s="1"/>
  <c r="D599" i="18" s="1"/>
  <c r="D600" i="18" s="1"/>
  <c r="D601" i="18" s="1"/>
  <c r="D602" i="18" s="1"/>
  <c r="E597" i="18"/>
  <c r="H597" i="18" s="1"/>
  <c r="L947" i="10"/>
  <c r="I947" i="47" s="1"/>
  <c r="K948" i="10"/>
  <c r="F948" i="10"/>
  <c r="G947" i="10"/>
  <c r="G947" i="47" s="1"/>
  <c r="J424" i="18"/>
  <c r="G592" i="18"/>
  <c r="E948" i="47" s="1"/>
  <c r="I591" i="18"/>
  <c r="Q473" i="18"/>
  <c r="N472" i="18"/>
  <c r="B828" i="47" s="1"/>
  <c r="L343" i="18"/>
  <c r="K344" i="18"/>
  <c r="M344" i="18" s="1"/>
  <c r="C700" i="47" s="1"/>
  <c r="O515" i="18"/>
  <c r="D603" i="18" l="1"/>
  <c r="E603" i="18"/>
  <c r="H603" i="18" s="1"/>
  <c r="L948" i="10"/>
  <c r="I948" i="47" s="1"/>
  <c r="K949" i="10"/>
  <c r="F949" i="10"/>
  <c r="G948" i="10"/>
  <c r="G948" i="47" s="1"/>
  <c r="J425" i="18"/>
  <c r="G593" i="18"/>
  <c r="E949" i="47" s="1"/>
  <c r="I592" i="18"/>
  <c r="Q474" i="18"/>
  <c r="N473" i="18"/>
  <c r="B829" i="47" s="1"/>
  <c r="L344" i="18"/>
  <c r="K345" i="18"/>
  <c r="M345" i="18" s="1"/>
  <c r="C701" i="47" s="1"/>
  <c r="O516" i="18"/>
  <c r="D604" i="18" l="1"/>
  <c r="E604" i="18"/>
  <c r="H604" i="18" s="1"/>
  <c r="L949" i="10"/>
  <c r="I949" i="47" s="1"/>
  <c r="K950" i="10"/>
  <c r="F950" i="10"/>
  <c r="G949" i="10"/>
  <c r="G949" i="47" s="1"/>
  <c r="J426" i="18"/>
  <c r="G594" i="18"/>
  <c r="E950" i="47" s="1"/>
  <c r="I593" i="18"/>
  <c r="Q475" i="18"/>
  <c r="N474" i="18"/>
  <c r="B830" i="47" s="1"/>
  <c r="L345" i="18"/>
  <c r="K346" i="18"/>
  <c r="M346" i="18" s="1"/>
  <c r="C702" i="47" s="1"/>
  <c r="O517" i="18"/>
  <c r="D605" i="18" l="1"/>
  <c r="D606" i="18" s="1"/>
  <c r="D607" i="18" s="1"/>
  <c r="D608" i="18" s="1"/>
  <c r="D609" i="18" s="1"/>
  <c r="E605" i="18"/>
  <c r="H605" i="18" s="1"/>
  <c r="K951" i="10"/>
  <c r="L950" i="10"/>
  <c r="I950" i="47" s="1"/>
  <c r="G950" i="10"/>
  <c r="G950" i="47" s="1"/>
  <c r="F951" i="10"/>
  <c r="J427" i="18"/>
  <c r="G595" i="18"/>
  <c r="E951" i="47" s="1"/>
  <c r="I594" i="18"/>
  <c r="Q476" i="18"/>
  <c r="N475" i="18"/>
  <c r="B831" i="47" s="1"/>
  <c r="L346" i="18"/>
  <c r="K347" i="18"/>
  <c r="M347" i="18" s="1"/>
  <c r="C703" i="47" s="1"/>
  <c r="O518" i="18"/>
  <c r="D610" i="18" l="1"/>
  <c r="E610" i="18"/>
  <c r="H610" i="18" s="1"/>
  <c r="K952" i="10"/>
  <c r="L951" i="10"/>
  <c r="I951" i="47" s="1"/>
  <c r="F952" i="10"/>
  <c r="G951" i="10"/>
  <c r="G951" i="47" s="1"/>
  <c r="J428" i="18"/>
  <c r="G596" i="18"/>
  <c r="E952" i="47" s="1"/>
  <c r="I595" i="18"/>
  <c r="Q477" i="18"/>
  <c r="N476" i="18"/>
  <c r="B832" i="47" s="1"/>
  <c r="L347" i="18"/>
  <c r="K348" i="18"/>
  <c r="M348" i="18" s="1"/>
  <c r="C704" i="47" s="1"/>
  <c r="O519" i="18"/>
  <c r="D611" i="18" l="1"/>
  <c r="D612" i="18" s="1"/>
  <c r="D613" i="18" s="1"/>
  <c r="E611" i="18"/>
  <c r="H611" i="18" s="1"/>
  <c r="L952" i="10"/>
  <c r="I952" i="47" s="1"/>
  <c r="K953" i="10"/>
  <c r="F953" i="10"/>
  <c r="G952" i="10"/>
  <c r="G952" i="47" s="1"/>
  <c r="J429" i="18"/>
  <c r="G597" i="18"/>
  <c r="E953" i="47" s="1"/>
  <c r="I596" i="18"/>
  <c r="Q478" i="18"/>
  <c r="N477" i="18"/>
  <c r="B833" i="47" s="1"/>
  <c r="L348" i="18"/>
  <c r="K349" i="18"/>
  <c r="M349" i="18" s="1"/>
  <c r="C705" i="47" s="1"/>
  <c r="O520" i="18"/>
  <c r="D614" i="18" l="1"/>
  <c r="D615" i="18" s="1"/>
  <c r="D616" i="18" s="1"/>
  <c r="D617" i="18" s="1"/>
  <c r="E614" i="18"/>
  <c r="H614" i="18" s="1"/>
  <c r="K954" i="10"/>
  <c r="L953" i="10"/>
  <c r="I953" i="47" s="1"/>
  <c r="G953" i="10"/>
  <c r="G953" i="47" s="1"/>
  <c r="F954" i="10"/>
  <c r="J430" i="18"/>
  <c r="G598" i="18"/>
  <c r="E954" i="47" s="1"/>
  <c r="I597" i="18"/>
  <c r="Q479" i="18"/>
  <c r="N478" i="18"/>
  <c r="B834" i="47" s="1"/>
  <c r="L349" i="18"/>
  <c r="K350" i="18"/>
  <c r="M350" i="18" s="1"/>
  <c r="C706" i="47" s="1"/>
  <c r="O521" i="18"/>
  <c r="D618" i="18" l="1"/>
  <c r="D619" i="18" s="1"/>
  <c r="D620" i="18" s="1"/>
  <c r="E618" i="18"/>
  <c r="H618" i="18" s="1"/>
  <c r="L954" i="10"/>
  <c r="I954" i="47" s="1"/>
  <c r="K955" i="10"/>
  <c r="G954" i="10"/>
  <c r="G954" i="47" s="1"/>
  <c r="F955" i="10"/>
  <c r="J431" i="18"/>
  <c r="G599" i="18"/>
  <c r="E955" i="47" s="1"/>
  <c r="I598" i="18"/>
  <c r="Q480" i="18"/>
  <c r="N479" i="18"/>
  <c r="B835" i="47" s="1"/>
  <c r="L350" i="18"/>
  <c r="K351" i="18"/>
  <c r="M351" i="18" s="1"/>
  <c r="C707" i="47" s="1"/>
  <c r="O522" i="18"/>
  <c r="D621" i="18" l="1"/>
  <c r="D622" i="18" s="1"/>
  <c r="D623" i="18" s="1"/>
  <c r="E621" i="18"/>
  <c r="H621" i="18" s="1"/>
  <c r="L955" i="10"/>
  <c r="I955" i="47" s="1"/>
  <c r="K956" i="10"/>
  <c r="G955" i="10"/>
  <c r="G955" i="47" s="1"/>
  <c r="F956" i="10"/>
  <c r="J432" i="18"/>
  <c r="G600" i="18"/>
  <c r="E956" i="47" s="1"/>
  <c r="I599" i="18"/>
  <c r="Q481" i="18"/>
  <c r="N480" i="18"/>
  <c r="B836" i="47" s="1"/>
  <c r="L351" i="18"/>
  <c r="K352" i="18"/>
  <c r="M352" i="18" s="1"/>
  <c r="C708" i="47" s="1"/>
  <c r="O523" i="18"/>
  <c r="D624" i="18" l="1"/>
  <c r="D625" i="18" s="1"/>
  <c r="D626" i="18" s="1"/>
  <c r="D627" i="18" s="1"/>
  <c r="D628" i="18" s="1"/>
  <c r="D629" i="18" s="1"/>
  <c r="D630" i="18" s="1"/>
  <c r="E624" i="18"/>
  <c r="H624" i="18" s="1"/>
  <c r="K957" i="10"/>
  <c r="L956" i="10"/>
  <c r="I956" i="47" s="1"/>
  <c r="G956" i="10"/>
  <c r="G956" i="47" s="1"/>
  <c r="F957" i="10"/>
  <c r="J433" i="18"/>
  <c r="G601" i="18"/>
  <c r="E957" i="47" s="1"/>
  <c r="I600" i="18"/>
  <c r="Q482" i="18"/>
  <c r="N481" i="18"/>
  <c r="B837" i="47" s="1"/>
  <c r="L352" i="18"/>
  <c r="K353" i="18"/>
  <c r="M353" i="18" s="1"/>
  <c r="C709" i="47" s="1"/>
  <c r="O524" i="18"/>
  <c r="D631" i="18" l="1"/>
  <c r="E631" i="18"/>
  <c r="H631" i="18" s="1"/>
  <c r="K958" i="10"/>
  <c r="L957" i="10"/>
  <c r="I957" i="47" s="1"/>
  <c r="G957" i="10"/>
  <c r="G957" i="47" s="1"/>
  <c r="F958" i="10"/>
  <c r="J434" i="18"/>
  <c r="G602" i="18"/>
  <c r="E958" i="47" s="1"/>
  <c r="I601" i="18"/>
  <c r="Q483" i="18"/>
  <c r="N482" i="18"/>
  <c r="B838" i="47" s="1"/>
  <c r="L353" i="18"/>
  <c r="K354" i="18"/>
  <c r="M354" i="18" s="1"/>
  <c r="C710" i="47" s="1"/>
  <c r="O525" i="18"/>
  <c r="D632" i="18" l="1"/>
  <c r="D633" i="18" s="1"/>
  <c r="E632" i="18"/>
  <c r="H632" i="18" s="1"/>
  <c r="K959" i="10"/>
  <c r="L958" i="10"/>
  <c r="I958" i="47" s="1"/>
  <c r="G958" i="10"/>
  <c r="G958" i="47" s="1"/>
  <c r="F959" i="10"/>
  <c r="J435" i="18"/>
  <c r="I602" i="18"/>
  <c r="G603" i="18"/>
  <c r="E959" i="47" s="1"/>
  <c r="Q484" i="18"/>
  <c r="N483" i="18"/>
  <c r="B839" i="47" s="1"/>
  <c r="L354" i="18"/>
  <c r="K355" i="18"/>
  <c r="M355" i="18" s="1"/>
  <c r="C711" i="47" s="1"/>
  <c r="O526" i="18"/>
  <c r="D634" i="18" l="1"/>
  <c r="E634" i="18"/>
  <c r="H634" i="18" s="1"/>
  <c r="K960" i="10"/>
  <c r="L959" i="10"/>
  <c r="I959" i="47" s="1"/>
  <c r="G959" i="10"/>
  <c r="G959" i="47" s="1"/>
  <c r="F960" i="10"/>
  <c r="J436" i="18"/>
  <c r="I603" i="18"/>
  <c r="G604" i="18"/>
  <c r="E960" i="47" s="1"/>
  <c r="Q485" i="18"/>
  <c r="N484" i="18"/>
  <c r="B840" i="47" s="1"/>
  <c r="L355" i="18"/>
  <c r="K356" i="18"/>
  <c r="M356" i="18" s="1"/>
  <c r="C712" i="47" s="1"/>
  <c r="O527" i="18"/>
  <c r="D635" i="18" l="1"/>
  <c r="D636" i="18" s="1"/>
  <c r="D637" i="18" s="1"/>
  <c r="E635" i="18"/>
  <c r="H635" i="18" s="1"/>
  <c r="K961" i="10"/>
  <c r="L960" i="10"/>
  <c r="I960" i="47" s="1"/>
  <c r="G960" i="10"/>
  <c r="G960" i="47" s="1"/>
  <c r="F961" i="10"/>
  <c r="J437" i="18"/>
  <c r="I604" i="18"/>
  <c r="G605" i="18"/>
  <c r="E961" i="47" s="1"/>
  <c r="O528" i="18"/>
  <c r="Q486" i="18"/>
  <c r="N485" i="18"/>
  <c r="B841" i="47" s="1"/>
  <c r="L356" i="18"/>
  <c r="K357" i="18"/>
  <c r="M357" i="18" s="1"/>
  <c r="C713" i="47" s="1"/>
  <c r="D638" i="18" l="1"/>
  <c r="D639" i="18" s="1"/>
  <c r="E638" i="18"/>
  <c r="H638" i="18" s="1"/>
  <c r="K962" i="10"/>
  <c r="L961" i="10"/>
  <c r="I961" i="47" s="1"/>
  <c r="G961" i="10"/>
  <c r="G961" i="47" s="1"/>
  <c r="F962" i="10"/>
  <c r="J438" i="18"/>
  <c r="I605" i="18"/>
  <c r="G606" i="18"/>
  <c r="E962" i="47" s="1"/>
  <c r="Q487" i="18"/>
  <c r="N486" i="18"/>
  <c r="B842" i="47" s="1"/>
  <c r="O529" i="18"/>
  <c r="O530" i="18" s="1"/>
  <c r="O531" i="18" s="1"/>
  <c r="L357" i="18"/>
  <c r="K358" i="18"/>
  <c r="M358" i="18" s="1"/>
  <c r="C714" i="47" s="1"/>
  <c r="D640" i="18" l="1"/>
  <c r="E640" i="18"/>
  <c r="H640" i="18" s="1"/>
  <c r="K963" i="10"/>
  <c r="L962" i="10"/>
  <c r="I962" i="47" s="1"/>
  <c r="G962" i="10"/>
  <c r="G962" i="47" s="1"/>
  <c r="F963" i="10"/>
  <c r="J439" i="18"/>
  <c r="G607" i="18"/>
  <c r="E963" i="47" s="1"/>
  <c r="I606" i="18"/>
  <c r="O532" i="18"/>
  <c r="Q488" i="18"/>
  <c r="N487" i="18"/>
  <c r="B843" i="47" s="1"/>
  <c r="L358" i="18"/>
  <c r="K359" i="18"/>
  <c r="M359" i="18" s="1"/>
  <c r="C715" i="47" s="1"/>
  <c r="D641" i="18" l="1"/>
  <c r="E641" i="18"/>
  <c r="H641" i="18" s="1"/>
  <c r="K964" i="10"/>
  <c r="L963" i="10"/>
  <c r="I963" i="47" s="1"/>
  <c r="G963" i="10"/>
  <c r="G963" i="47" s="1"/>
  <c r="F964" i="10"/>
  <c r="J440" i="18"/>
  <c r="O533" i="18"/>
  <c r="I607" i="18"/>
  <c r="G608" i="18"/>
  <c r="E964" i="47" s="1"/>
  <c r="Q489" i="18"/>
  <c r="N488" i="18"/>
  <c r="B844" i="47" s="1"/>
  <c r="L359" i="18"/>
  <c r="K360" i="18"/>
  <c r="M360" i="18" s="1"/>
  <c r="C716" i="47" s="1"/>
  <c r="D642" i="18" l="1"/>
  <c r="D643" i="18" s="1"/>
  <c r="D644" i="18" s="1"/>
  <c r="E642" i="18"/>
  <c r="H642" i="18" s="1"/>
  <c r="K965" i="10"/>
  <c r="L964" i="10"/>
  <c r="I964" i="47" s="1"/>
  <c r="G964" i="10"/>
  <c r="G964" i="47" s="1"/>
  <c r="F965" i="10"/>
  <c r="J441" i="18"/>
  <c r="I608" i="18"/>
  <c r="G609" i="18"/>
  <c r="E965" i="47" s="1"/>
  <c r="O534" i="18"/>
  <c r="Q490" i="18"/>
  <c r="N489" i="18"/>
  <c r="B845" i="47" s="1"/>
  <c r="L360" i="18"/>
  <c r="K361" i="18"/>
  <c r="M361" i="18" s="1"/>
  <c r="C717" i="47" s="1"/>
  <c r="D645" i="18" l="1"/>
  <c r="D646" i="18" s="1"/>
  <c r="E645" i="18"/>
  <c r="H645" i="18" s="1"/>
  <c r="K966" i="10"/>
  <c r="L965" i="10"/>
  <c r="I965" i="47" s="1"/>
  <c r="G965" i="10"/>
  <c r="G965" i="47" s="1"/>
  <c r="F966" i="10"/>
  <c r="J442" i="18"/>
  <c r="O535" i="18"/>
  <c r="I609" i="18"/>
  <c r="G610" i="18"/>
  <c r="E966" i="47" s="1"/>
  <c r="Q491" i="18"/>
  <c r="N490" i="18"/>
  <c r="B846" i="47" s="1"/>
  <c r="K362" i="18"/>
  <c r="M362" i="18" s="1"/>
  <c r="C718" i="47" s="1"/>
  <c r="L361" i="18"/>
  <c r="D647" i="18" l="1"/>
  <c r="E647" i="18"/>
  <c r="H647" i="18" s="1"/>
  <c r="L966" i="10"/>
  <c r="I966" i="47" s="1"/>
  <c r="K967" i="10"/>
  <c r="G966" i="10"/>
  <c r="G966" i="47" s="1"/>
  <c r="F967" i="10"/>
  <c r="J443" i="18"/>
  <c r="O536" i="18"/>
  <c r="I610" i="18"/>
  <c r="G611" i="18"/>
  <c r="E967" i="47" s="1"/>
  <c r="Q492" i="18"/>
  <c r="N491" i="18"/>
  <c r="B847" i="47" s="1"/>
  <c r="L362" i="18"/>
  <c r="K363" i="18"/>
  <c r="M363" i="18" s="1"/>
  <c r="C719" i="47" s="1"/>
  <c r="D648" i="18" l="1"/>
  <c r="D649" i="18" s="1"/>
  <c r="D650" i="18" s="1"/>
  <c r="D651" i="18" s="1"/>
  <c r="E648" i="18"/>
  <c r="H648" i="18" s="1"/>
  <c r="K968" i="10"/>
  <c r="L967" i="10"/>
  <c r="I967" i="47" s="1"/>
  <c r="G967" i="10"/>
  <c r="G967" i="47" s="1"/>
  <c r="F968" i="10"/>
  <c r="J444" i="18"/>
  <c r="O537" i="18"/>
  <c r="G612" i="18"/>
  <c r="E968" i="47" s="1"/>
  <c r="I611" i="18"/>
  <c r="Q493" i="18"/>
  <c r="N492" i="18"/>
  <c r="B848" i="47" s="1"/>
  <c r="L363" i="18"/>
  <c r="K364" i="18"/>
  <c r="M364" i="18" s="1"/>
  <c r="C720" i="47" s="1"/>
  <c r="D652" i="18" l="1"/>
  <c r="E652" i="18"/>
  <c r="H652" i="18" s="1"/>
  <c r="K969" i="10"/>
  <c r="L968" i="10"/>
  <c r="I968" i="47" s="1"/>
  <c r="F969" i="10"/>
  <c r="G968" i="10"/>
  <c r="G968" i="47" s="1"/>
  <c r="J445" i="18"/>
  <c r="I612" i="18"/>
  <c r="G613" i="18"/>
  <c r="E969" i="47" s="1"/>
  <c r="O538" i="18"/>
  <c r="Q494" i="18"/>
  <c r="N493" i="18"/>
  <c r="B849" i="47" s="1"/>
  <c r="L364" i="18"/>
  <c r="K365" i="18"/>
  <c r="M365" i="18" s="1"/>
  <c r="C721" i="47" s="1"/>
  <c r="D653" i="18" l="1"/>
  <c r="E653" i="18"/>
  <c r="H653" i="18" s="1"/>
  <c r="K970" i="10"/>
  <c r="L969" i="10"/>
  <c r="I969" i="47" s="1"/>
  <c r="F970" i="10"/>
  <c r="G969" i="10"/>
  <c r="G969" i="47" s="1"/>
  <c r="J446" i="18"/>
  <c r="O539" i="18"/>
  <c r="I613" i="18"/>
  <c r="G614" i="18"/>
  <c r="E970" i="47" s="1"/>
  <c r="Q495" i="18"/>
  <c r="N494" i="18"/>
  <c r="B850" i="47" s="1"/>
  <c r="L365" i="18"/>
  <c r="K366" i="18"/>
  <c r="M366" i="18" s="1"/>
  <c r="C722" i="47" s="1"/>
  <c r="D654" i="18" l="1"/>
  <c r="E654" i="18"/>
  <c r="H654" i="18" s="1"/>
  <c r="K971" i="10"/>
  <c r="L970" i="10"/>
  <c r="I970" i="47" s="1"/>
  <c r="F971" i="10"/>
  <c r="G970" i="10"/>
  <c r="G970" i="47" s="1"/>
  <c r="J447" i="18"/>
  <c r="O540" i="18"/>
  <c r="I614" i="18"/>
  <c r="G615" i="18"/>
  <c r="E971" i="47" s="1"/>
  <c r="Q496" i="18"/>
  <c r="N495" i="18"/>
  <c r="B851" i="47" s="1"/>
  <c r="L366" i="18"/>
  <c r="K367" i="18"/>
  <c r="M367" i="18" s="1"/>
  <c r="C723" i="47" s="1"/>
  <c r="D655" i="18" l="1"/>
  <c r="D656" i="18" s="1"/>
  <c r="D657" i="18" s="1"/>
  <c r="D658" i="18" s="1"/>
  <c r="E655" i="18"/>
  <c r="H655" i="18" s="1"/>
  <c r="L971" i="10"/>
  <c r="I971" i="47" s="1"/>
  <c r="K972" i="10"/>
  <c r="F972" i="10"/>
  <c r="G971" i="10"/>
  <c r="G971" i="47" s="1"/>
  <c r="J448" i="18"/>
  <c r="O541" i="18"/>
  <c r="G616" i="18"/>
  <c r="E972" i="47" s="1"/>
  <c r="I615" i="18"/>
  <c r="Q497" i="18"/>
  <c r="N496" i="18"/>
  <c r="B852" i="47" s="1"/>
  <c r="L367" i="18"/>
  <c r="K368" i="18"/>
  <c r="M368" i="18" s="1"/>
  <c r="C724" i="47" s="1"/>
  <c r="D659" i="18" l="1"/>
  <c r="D660" i="18" s="1"/>
  <c r="E659" i="18"/>
  <c r="H659" i="18" s="1"/>
  <c r="L972" i="10"/>
  <c r="K973" i="10"/>
  <c r="F973" i="10"/>
  <c r="G972" i="10"/>
  <c r="J449" i="18"/>
  <c r="G617" i="18"/>
  <c r="E973" i="47" s="1"/>
  <c r="I616" i="18"/>
  <c r="O542" i="18"/>
  <c r="Q498" i="18"/>
  <c r="N497" i="18"/>
  <c r="B853" i="47" s="1"/>
  <c r="L368" i="18"/>
  <c r="K369" i="18"/>
  <c r="M369" i="18" s="1"/>
  <c r="C725" i="47" s="1"/>
  <c r="D661" i="18" l="1"/>
  <c r="E661" i="18"/>
  <c r="H661" i="18" s="1"/>
  <c r="L973" i="10"/>
  <c r="K974" i="10"/>
  <c r="G973" i="10"/>
  <c r="F974" i="10"/>
  <c r="J450" i="18"/>
  <c r="O543" i="18"/>
  <c r="I617" i="18"/>
  <c r="G618" i="18"/>
  <c r="E974" i="47" s="1"/>
  <c r="Q499" i="18"/>
  <c r="N498" i="18"/>
  <c r="B854" i="47" s="1"/>
  <c r="L369" i="18"/>
  <c r="K370" i="18"/>
  <c r="M370" i="18" s="1"/>
  <c r="C726" i="47" s="1"/>
  <c r="D662" i="18" l="1"/>
  <c r="E662" i="18"/>
  <c r="H662" i="18" s="1"/>
  <c r="K975" i="10"/>
  <c r="L974" i="10"/>
  <c r="I974" i="47" s="1"/>
  <c r="F975" i="10"/>
  <c r="G974" i="10"/>
  <c r="G974" i="47" s="1"/>
  <c r="J451" i="18"/>
  <c r="I618" i="18"/>
  <c r="G619" i="18"/>
  <c r="E975" i="47" s="1"/>
  <c r="O544" i="18"/>
  <c r="Q500" i="18"/>
  <c r="N499" i="18"/>
  <c r="B855" i="47" s="1"/>
  <c r="L370" i="18"/>
  <c r="K371" i="18"/>
  <c r="M371" i="18" s="1"/>
  <c r="C727" i="47" s="1"/>
  <c r="D663" i="18" l="1"/>
  <c r="D664" i="18" s="1"/>
  <c r="D665" i="18" s="1"/>
  <c r="E663" i="18"/>
  <c r="H663" i="18" s="1"/>
  <c r="K976" i="10"/>
  <c r="L975" i="10"/>
  <c r="I975" i="47" s="1"/>
  <c r="F976" i="10"/>
  <c r="G975" i="10"/>
  <c r="G975" i="47" s="1"/>
  <c r="J452" i="18"/>
  <c r="I619" i="18"/>
  <c r="G620" i="18"/>
  <c r="E976" i="47" s="1"/>
  <c r="O545" i="18"/>
  <c r="Q501" i="18"/>
  <c r="N500" i="18"/>
  <c r="B856" i="47" s="1"/>
  <c r="K372" i="18"/>
  <c r="M372" i="18" s="1"/>
  <c r="C728" i="47" s="1"/>
  <c r="L371" i="18"/>
  <c r="D666" i="18" l="1"/>
  <c r="E666" i="18"/>
  <c r="H666" i="18" s="1"/>
  <c r="K977" i="10"/>
  <c r="L976" i="10"/>
  <c r="I976" i="47" s="1"/>
  <c r="F977" i="10"/>
  <c r="G976" i="10"/>
  <c r="G976" i="47" s="1"/>
  <c r="J453" i="18"/>
  <c r="G621" i="18"/>
  <c r="E977" i="47" s="1"/>
  <c r="I620" i="18"/>
  <c r="O546" i="18"/>
  <c r="Q502" i="18"/>
  <c r="N501" i="18"/>
  <c r="B857" i="47" s="1"/>
  <c r="L372" i="18"/>
  <c r="K373" i="18"/>
  <c r="M373" i="18" s="1"/>
  <c r="C729" i="47" s="1"/>
  <c r="D667" i="18" l="1"/>
  <c r="E667" i="18"/>
  <c r="H667" i="18" s="1"/>
  <c r="K978" i="10"/>
  <c r="L977" i="10"/>
  <c r="I977" i="47" s="1"/>
  <c r="G977" i="10"/>
  <c r="G977" i="47" s="1"/>
  <c r="F978" i="10"/>
  <c r="J454" i="18"/>
  <c r="O547" i="18"/>
  <c r="G622" i="18"/>
  <c r="E978" i="47" s="1"/>
  <c r="I621" i="18"/>
  <c r="Q503" i="18"/>
  <c r="N502" i="18"/>
  <c r="B858" i="47" s="1"/>
  <c r="K374" i="18"/>
  <c r="M374" i="18" s="1"/>
  <c r="C730" i="47" s="1"/>
  <c r="L373" i="18"/>
  <c r="D668" i="18" l="1"/>
  <c r="E668" i="18"/>
  <c r="H668" i="18" s="1"/>
  <c r="K979" i="10"/>
  <c r="L978" i="10"/>
  <c r="I978" i="47" s="1"/>
  <c r="F979" i="10"/>
  <c r="G978" i="10"/>
  <c r="G978" i="47" s="1"/>
  <c r="J455" i="18"/>
  <c r="G623" i="18"/>
  <c r="E979" i="47" s="1"/>
  <c r="I622" i="18"/>
  <c r="O548" i="18"/>
  <c r="Q504" i="18"/>
  <c r="N503" i="18"/>
  <c r="B859" i="47" s="1"/>
  <c r="L374" i="18"/>
  <c r="K375" i="18"/>
  <c r="M375" i="18" s="1"/>
  <c r="C731" i="47" s="1"/>
  <c r="D669" i="18" l="1"/>
  <c r="D670" i="18" s="1"/>
  <c r="D671" i="18" s="1"/>
  <c r="D672" i="18" s="1"/>
  <c r="E669" i="18"/>
  <c r="H669" i="18" s="1"/>
  <c r="K980" i="10"/>
  <c r="L979" i="10"/>
  <c r="I979" i="47" s="1"/>
  <c r="G979" i="10"/>
  <c r="G979" i="47" s="1"/>
  <c r="F980" i="10"/>
  <c r="J456" i="18"/>
  <c r="O549" i="18"/>
  <c r="G624" i="18"/>
  <c r="E980" i="47" s="1"/>
  <c r="I623" i="18"/>
  <c r="Q505" i="18"/>
  <c r="N504" i="18"/>
  <c r="B860" i="47" s="1"/>
  <c r="L375" i="18"/>
  <c r="K376" i="18"/>
  <c r="M376" i="18" s="1"/>
  <c r="C732" i="47" s="1"/>
  <c r="D673" i="18" l="1"/>
  <c r="E673" i="18"/>
  <c r="H673" i="18" s="1"/>
  <c r="K981" i="10"/>
  <c r="L980" i="10"/>
  <c r="I980" i="47" s="1"/>
  <c r="F981" i="10"/>
  <c r="G980" i="10"/>
  <c r="G980" i="47" s="1"/>
  <c r="J457" i="18"/>
  <c r="G625" i="18"/>
  <c r="E981" i="47" s="1"/>
  <c r="I624" i="18"/>
  <c r="O550" i="18"/>
  <c r="Q506" i="18"/>
  <c r="N505" i="18"/>
  <c r="B861" i="47" s="1"/>
  <c r="L376" i="18"/>
  <c r="K377" i="18"/>
  <c r="M377" i="18" s="1"/>
  <c r="C733" i="47" s="1"/>
  <c r="D674" i="18" l="1"/>
  <c r="D675" i="18" s="1"/>
  <c r="E674" i="18"/>
  <c r="H674" i="18" s="1"/>
  <c r="K982" i="10"/>
  <c r="L981" i="10"/>
  <c r="I981" i="47" s="1"/>
  <c r="F982" i="10"/>
  <c r="G981" i="10"/>
  <c r="G981" i="47" s="1"/>
  <c r="J458" i="18"/>
  <c r="O551" i="18"/>
  <c r="G626" i="18"/>
  <c r="E982" i="47" s="1"/>
  <c r="I625" i="18"/>
  <c r="Q507" i="18"/>
  <c r="N506" i="18"/>
  <c r="B862" i="47" s="1"/>
  <c r="L377" i="18"/>
  <c r="K378" i="18"/>
  <c r="M378" i="18" s="1"/>
  <c r="C734" i="47" s="1"/>
  <c r="D676" i="18" l="1"/>
  <c r="D677" i="18" s="1"/>
  <c r="D678" i="18" s="1"/>
  <c r="D679" i="18" s="1"/>
  <c r="E676" i="18"/>
  <c r="H676" i="18" s="1"/>
  <c r="L982" i="10"/>
  <c r="I982" i="47" s="1"/>
  <c r="K983" i="10"/>
  <c r="G982" i="10"/>
  <c r="G982" i="47" s="1"/>
  <c r="F983" i="10"/>
  <c r="J459" i="18"/>
  <c r="G627" i="18"/>
  <c r="E983" i="47" s="1"/>
  <c r="I626" i="18"/>
  <c r="O552" i="18"/>
  <c r="Q508" i="18"/>
  <c r="N507" i="18"/>
  <c r="B863" i="47" s="1"/>
  <c r="L378" i="18"/>
  <c r="K379" i="18"/>
  <c r="M379" i="18" s="1"/>
  <c r="C735" i="47" s="1"/>
  <c r="D680" i="18" l="1"/>
  <c r="E680" i="18"/>
  <c r="H680" i="18" s="1"/>
  <c r="K984" i="10"/>
  <c r="L983" i="10"/>
  <c r="I983" i="47" s="1"/>
  <c r="G983" i="10"/>
  <c r="G983" i="47" s="1"/>
  <c r="F984" i="10"/>
  <c r="J460" i="18"/>
  <c r="O553" i="18"/>
  <c r="G628" i="18"/>
  <c r="E984" i="47" s="1"/>
  <c r="I627" i="18"/>
  <c r="Q509" i="18"/>
  <c r="N508" i="18"/>
  <c r="B864" i="47" s="1"/>
  <c r="K380" i="18"/>
  <c r="M380" i="18" s="1"/>
  <c r="C736" i="47" s="1"/>
  <c r="L379" i="18"/>
  <c r="D681" i="18" l="1"/>
  <c r="E681" i="18"/>
  <c r="H681" i="18" s="1"/>
  <c r="K985" i="10"/>
  <c r="L984" i="10"/>
  <c r="I984" i="47" s="1"/>
  <c r="G984" i="10"/>
  <c r="G984" i="47" s="1"/>
  <c r="F985" i="10"/>
  <c r="J461" i="18"/>
  <c r="G629" i="18"/>
  <c r="E985" i="47" s="1"/>
  <c r="I628" i="18"/>
  <c r="O554" i="18"/>
  <c r="Q510" i="18"/>
  <c r="N509" i="18"/>
  <c r="B865" i="47" s="1"/>
  <c r="K381" i="18"/>
  <c r="M381" i="18" s="1"/>
  <c r="C737" i="47" s="1"/>
  <c r="L380" i="18"/>
  <c r="D682" i="18" l="1"/>
  <c r="D683" i="18" s="1"/>
  <c r="D684" i="18" s="1"/>
  <c r="D685" i="18" s="1"/>
  <c r="D686" i="18" s="1"/>
  <c r="E682" i="18"/>
  <c r="H682" i="18" s="1"/>
  <c r="K986" i="10"/>
  <c r="L985" i="10"/>
  <c r="I985" i="47" s="1"/>
  <c r="G985" i="10"/>
  <c r="G985" i="47" s="1"/>
  <c r="F986" i="10"/>
  <c r="J462" i="18"/>
  <c r="O555" i="18"/>
  <c r="G630" i="18"/>
  <c r="E986" i="47" s="1"/>
  <c r="I629" i="18"/>
  <c r="Q511" i="18"/>
  <c r="N510" i="18"/>
  <c r="B866" i="47" s="1"/>
  <c r="L381" i="18"/>
  <c r="K382" i="18"/>
  <c r="M382" i="18" s="1"/>
  <c r="C738" i="47" s="1"/>
  <c r="D687" i="18" l="1"/>
  <c r="D688" i="18" s="1"/>
  <c r="E687" i="18"/>
  <c r="H687" i="18" s="1"/>
  <c r="K987" i="10"/>
  <c r="L986" i="10"/>
  <c r="I986" i="47" s="1"/>
  <c r="G986" i="10"/>
  <c r="G986" i="47" s="1"/>
  <c r="F987" i="10"/>
  <c r="J463" i="18"/>
  <c r="G631" i="18"/>
  <c r="E987" i="47" s="1"/>
  <c r="I630" i="18"/>
  <c r="O556" i="18"/>
  <c r="Q512" i="18"/>
  <c r="N511" i="18"/>
  <c r="B867" i="47" s="1"/>
  <c r="K383" i="18"/>
  <c r="M383" i="18" s="1"/>
  <c r="C739" i="47" s="1"/>
  <c r="L382" i="18"/>
  <c r="D689" i="18" l="1"/>
  <c r="E689" i="18"/>
  <c r="H689" i="18" s="1"/>
  <c r="K988" i="10"/>
  <c r="L987" i="10"/>
  <c r="I987" i="47" s="1"/>
  <c r="G987" i="10"/>
  <c r="G987" i="47" s="1"/>
  <c r="F988" i="10"/>
  <c r="J464" i="18"/>
  <c r="O557" i="18"/>
  <c r="I631" i="18"/>
  <c r="G632" i="18"/>
  <c r="E988" i="47" s="1"/>
  <c r="Q513" i="18"/>
  <c r="N512" i="18"/>
  <c r="B868" i="47" s="1"/>
  <c r="K384" i="18"/>
  <c r="M384" i="18" s="1"/>
  <c r="C740" i="47" s="1"/>
  <c r="L383" i="18"/>
  <c r="D690" i="18" l="1"/>
  <c r="D691" i="18" s="1"/>
  <c r="D692" i="18" s="1"/>
  <c r="D693" i="18" s="1"/>
  <c r="E690" i="18"/>
  <c r="H690" i="18" s="1"/>
  <c r="K989" i="10"/>
  <c r="L988" i="10"/>
  <c r="I988" i="47" s="1"/>
  <c r="G988" i="10"/>
  <c r="G988" i="47" s="1"/>
  <c r="F989" i="10"/>
  <c r="J465" i="18"/>
  <c r="G633" i="18"/>
  <c r="E989" i="47" s="1"/>
  <c r="I632" i="18"/>
  <c r="O558" i="18"/>
  <c r="Q514" i="18"/>
  <c r="N513" i="18"/>
  <c r="B869" i="47" s="1"/>
  <c r="L384" i="18"/>
  <c r="K385" i="18"/>
  <c r="M385" i="18" s="1"/>
  <c r="C741" i="47" s="1"/>
  <c r="D694" i="18" l="1"/>
  <c r="E694" i="18"/>
  <c r="H694" i="18" s="1"/>
  <c r="K990" i="10"/>
  <c r="L989" i="10"/>
  <c r="I989" i="47" s="1"/>
  <c r="F990" i="10"/>
  <c r="G989" i="10"/>
  <c r="G989" i="47" s="1"/>
  <c r="J466" i="18"/>
  <c r="O559" i="18"/>
  <c r="G634" i="18"/>
  <c r="E990" i="47" s="1"/>
  <c r="I633" i="18"/>
  <c r="Q515" i="18"/>
  <c r="N514" i="18"/>
  <c r="B870" i="47" s="1"/>
  <c r="L385" i="18"/>
  <c r="K386" i="18"/>
  <c r="M386" i="18" s="1"/>
  <c r="C742" i="47" s="1"/>
  <c r="D695" i="18" l="1"/>
  <c r="D696" i="18" s="1"/>
  <c r="E695" i="18"/>
  <c r="H695" i="18" s="1"/>
  <c r="K991" i="10"/>
  <c r="L990" i="10"/>
  <c r="I990" i="47" s="1"/>
  <c r="F991" i="10"/>
  <c r="G990" i="10"/>
  <c r="G990" i="47" s="1"/>
  <c r="J467" i="18"/>
  <c r="G635" i="18"/>
  <c r="E991" i="47" s="1"/>
  <c r="I634" i="18"/>
  <c r="O560" i="18"/>
  <c r="Q516" i="18"/>
  <c r="N515" i="18"/>
  <c r="B871" i="47" s="1"/>
  <c r="L386" i="18"/>
  <c r="K387" i="18"/>
  <c r="M387" i="18" s="1"/>
  <c r="C743" i="47" s="1"/>
  <c r="D697" i="18" l="1"/>
  <c r="E697" i="18"/>
  <c r="H697" i="18" s="1"/>
  <c r="K992" i="10"/>
  <c r="L991" i="10"/>
  <c r="I991" i="47" s="1"/>
  <c r="G991" i="10"/>
  <c r="G991" i="47" s="1"/>
  <c r="F992" i="10"/>
  <c r="J468" i="18"/>
  <c r="O561" i="18"/>
  <c r="G636" i="18"/>
  <c r="E992" i="47" s="1"/>
  <c r="I635" i="18"/>
  <c r="Q517" i="18"/>
  <c r="N516" i="18"/>
  <c r="B872" i="47" s="1"/>
  <c r="L387" i="18"/>
  <c r="K388" i="18"/>
  <c r="M388" i="18" s="1"/>
  <c r="C744" i="47" s="1"/>
  <c r="D698" i="18" l="1"/>
  <c r="D699" i="18" s="1"/>
  <c r="D700" i="18" s="1"/>
  <c r="E698" i="18"/>
  <c r="H698" i="18" s="1"/>
  <c r="K993" i="10"/>
  <c r="L992" i="10"/>
  <c r="I992" i="47" s="1"/>
  <c r="G992" i="10"/>
  <c r="G992" i="47" s="1"/>
  <c r="F993" i="10"/>
  <c r="J469" i="18"/>
  <c r="O562" i="18"/>
  <c r="G637" i="18"/>
  <c r="E993" i="47" s="1"/>
  <c r="I636" i="18"/>
  <c r="Q518" i="18"/>
  <c r="N517" i="18"/>
  <c r="B873" i="47" s="1"/>
  <c r="K389" i="18"/>
  <c r="M389" i="18" s="1"/>
  <c r="C745" i="47" s="1"/>
  <c r="L388" i="18"/>
  <c r="D701" i="18" l="1"/>
  <c r="E701" i="18"/>
  <c r="H701" i="18" s="1"/>
  <c r="K994" i="10"/>
  <c r="L993" i="10"/>
  <c r="I993" i="47" s="1"/>
  <c r="F994" i="10"/>
  <c r="G993" i="10"/>
  <c r="G993" i="47" s="1"/>
  <c r="J470" i="18"/>
  <c r="O563" i="18"/>
  <c r="G638" i="18"/>
  <c r="E994" i="47" s="1"/>
  <c r="I637" i="18"/>
  <c r="Q519" i="18"/>
  <c r="N518" i="18"/>
  <c r="B874" i="47" s="1"/>
  <c r="K390" i="18"/>
  <c r="M390" i="18" s="1"/>
  <c r="C746" i="47" s="1"/>
  <c r="L389" i="18"/>
  <c r="D702" i="18" l="1"/>
  <c r="E702" i="18"/>
  <c r="H702" i="18" s="1"/>
  <c r="K995" i="10"/>
  <c r="L994" i="10"/>
  <c r="I994" i="47" s="1"/>
  <c r="G994" i="10"/>
  <c r="G994" i="47" s="1"/>
  <c r="F995" i="10"/>
  <c r="J471" i="18"/>
  <c r="G639" i="18"/>
  <c r="E995" i="47" s="1"/>
  <c r="I638" i="18"/>
  <c r="O564" i="18"/>
  <c r="Q520" i="18"/>
  <c r="N519" i="18"/>
  <c r="B875" i="47" s="1"/>
  <c r="L390" i="18"/>
  <c r="K391" i="18"/>
  <c r="M391" i="18" s="1"/>
  <c r="C747" i="47" s="1"/>
  <c r="D703" i="18" l="1"/>
  <c r="D704" i="18" s="1"/>
  <c r="D705" i="18" s="1"/>
  <c r="D706" i="18" s="1"/>
  <c r="D707" i="18" s="1"/>
  <c r="E703" i="18"/>
  <c r="H703" i="18" s="1"/>
  <c r="K996" i="10"/>
  <c r="L995" i="10"/>
  <c r="I995" i="47" s="1"/>
  <c r="F996" i="10"/>
  <c r="G995" i="10"/>
  <c r="G995" i="47" s="1"/>
  <c r="J472" i="18"/>
  <c r="G640" i="18"/>
  <c r="E996" i="47" s="1"/>
  <c r="I639" i="18"/>
  <c r="O565" i="18"/>
  <c r="Q521" i="18"/>
  <c r="N520" i="18"/>
  <c r="B876" i="47" s="1"/>
  <c r="L391" i="18"/>
  <c r="K392" i="18"/>
  <c r="M392" i="18" s="1"/>
  <c r="C748" i="47" s="1"/>
  <c r="D708" i="18" l="1"/>
  <c r="D709" i="18" s="1"/>
  <c r="E708" i="18"/>
  <c r="H708" i="18" s="1"/>
  <c r="K997" i="10"/>
  <c r="L996" i="10"/>
  <c r="I996" i="47" s="1"/>
  <c r="G996" i="10"/>
  <c r="G996" i="47" s="1"/>
  <c r="F997" i="10"/>
  <c r="J473" i="18"/>
  <c r="O566" i="18"/>
  <c r="G641" i="18"/>
  <c r="E997" i="47" s="1"/>
  <c r="I640" i="18"/>
  <c r="Q522" i="18"/>
  <c r="N521" i="18"/>
  <c r="B877" i="47" s="1"/>
  <c r="K393" i="18"/>
  <c r="M393" i="18" s="1"/>
  <c r="C749" i="47" s="1"/>
  <c r="L392" i="18"/>
  <c r="D710" i="18" l="1"/>
  <c r="E710" i="18"/>
  <c r="H710" i="18" s="1"/>
  <c r="K998" i="10"/>
  <c r="L997" i="10"/>
  <c r="I997" i="47" s="1"/>
  <c r="F998" i="10"/>
  <c r="G997" i="10"/>
  <c r="G997" i="47" s="1"/>
  <c r="J474" i="18"/>
  <c r="O567" i="18"/>
  <c r="G642" i="18"/>
  <c r="E998" i="47" s="1"/>
  <c r="I641" i="18"/>
  <c r="Q523" i="18"/>
  <c r="N522" i="18"/>
  <c r="B878" i="47" s="1"/>
  <c r="L393" i="18"/>
  <c r="K394" i="18"/>
  <c r="M394" i="18" s="1"/>
  <c r="C750" i="47" s="1"/>
  <c r="D711" i="18" l="1"/>
  <c r="D712" i="18" s="1"/>
  <c r="D713" i="18" s="1"/>
  <c r="D714" i="18" s="1"/>
  <c r="E711" i="18"/>
  <c r="H711" i="18" s="1"/>
  <c r="K999" i="10"/>
  <c r="L998" i="10"/>
  <c r="I998" i="47" s="1"/>
  <c r="G998" i="10"/>
  <c r="G998" i="47" s="1"/>
  <c r="F999" i="10"/>
  <c r="J475" i="18"/>
  <c r="G643" i="18"/>
  <c r="E999" i="47" s="1"/>
  <c r="I642" i="18"/>
  <c r="O568" i="18"/>
  <c r="Q524" i="18"/>
  <c r="N523" i="18"/>
  <c r="B879" i="47" s="1"/>
  <c r="L394" i="18"/>
  <c r="K395" i="18"/>
  <c r="M395" i="18" s="1"/>
  <c r="C751" i="47" s="1"/>
  <c r="D715" i="18" l="1"/>
  <c r="D716" i="18" s="1"/>
  <c r="D717" i="18" s="1"/>
  <c r="E715" i="18"/>
  <c r="H715" i="18" s="1"/>
  <c r="K1000" i="10"/>
  <c r="L999" i="10"/>
  <c r="I999" i="47" s="1"/>
  <c r="G999" i="10"/>
  <c r="G999" i="47" s="1"/>
  <c r="F1000" i="10"/>
  <c r="J476" i="18"/>
  <c r="O569" i="18"/>
  <c r="I643" i="18"/>
  <c r="G644" i="18"/>
  <c r="E1000" i="47" s="1"/>
  <c r="Q525" i="18"/>
  <c r="N524" i="18"/>
  <c r="B880" i="47" s="1"/>
  <c r="L395" i="18"/>
  <c r="K396" i="18"/>
  <c r="M396" i="18" s="1"/>
  <c r="C752" i="47" s="1"/>
  <c r="D718" i="18" l="1"/>
  <c r="E718" i="18"/>
  <c r="H718" i="18" s="1"/>
  <c r="K1001" i="10"/>
  <c r="L1000" i="10"/>
  <c r="I1000" i="47" s="1"/>
  <c r="G1000" i="10"/>
  <c r="G1000" i="47" s="1"/>
  <c r="F1001" i="10"/>
  <c r="J477" i="18"/>
  <c r="G645" i="18"/>
  <c r="E1001" i="47" s="1"/>
  <c r="I644" i="18"/>
  <c r="O570" i="18"/>
  <c r="Q526" i="18"/>
  <c r="N525" i="18"/>
  <c r="B881" i="47" s="1"/>
  <c r="K397" i="18"/>
  <c r="M397" i="18" s="1"/>
  <c r="C753" i="47" s="1"/>
  <c r="L396" i="18"/>
  <c r="D719" i="18" l="1"/>
  <c r="D720" i="18" s="1"/>
  <c r="D721" i="18" s="1"/>
  <c r="E719" i="18"/>
  <c r="H719" i="18" s="1"/>
  <c r="K1002" i="10"/>
  <c r="L1001" i="10"/>
  <c r="I1001" i="47" s="1"/>
  <c r="F1002" i="10"/>
  <c r="G1001" i="10"/>
  <c r="G1001" i="47" s="1"/>
  <c r="J478" i="18"/>
  <c r="O571" i="18"/>
  <c r="G646" i="18"/>
  <c r="E1002" i="47" s="1"/>
  <c r="I645" i="18"/>
  <c r="Q527" i="18"/>
  <c r="N526" i="18"/>
  <c r="B882" i="47" s="1"/>
  <c r="L397" i="18"/>
  <c r="K398" i="18"/>
  <c r="M398" i="18" s="1"/>
  <c r="C754" i="47" s="1"/>
  <c r="D722" i="18" l="1"/>
  <c r="E722" i="18"/>
  <c r="H722" i="18" s="1"/>
  <c r="K1003" i="10"/>
  <c r="L1002" i="10"/>
  <c r="I1002" i="47" s="1"/>
  <c r="G1002" i="10"/>
  <c r="G1002" i="47" s="1"/>
  <c r="F1003" i="10"/>
  <c r="J479" i="18"/>
  <c r="G647" i="18"/>
  <c r="E1003" i="47" s="1"/>
  <c r="I646" i="18"/>
  <c r="O572" i="18"/>
  <c r="Q528" i="18"/>
  <c r="N527" i="18"/>
  <c r="B883" i="47" s="1"/>
  <c r="L398" i="18"/>
  <c r="K399" i="18"/>
  <c r="M399" i="18" s="1"/>
  <c r="C755" i="47" s="1"/>
  <c r="D723" i="18" l="1"/>
  <c r="D724" i="18" s="1"/>
  <c r="E723" i="18"/>
  <c r="H723" i="18" s="1"/>
  <c r="K1004" i="10"/>
  <c r="L1003" i="10"/>
  <c r="I1003" i="47" s="1"/>
  <c r="G1003" i="10"/>
  <c r="G1003" i="47" s="1"/>
  <c r="F1004" i="10"/>
  <c r="J480" i="18"/>
  <c r="O573" i="18"/>
  <c r="G648" i="18"/>
  <c r="E1004" i="47" s="1"/>
  <c r="I647" i="18"/>
  <c r="Q529" i="18"/>
  <c r="N528" i="18"/>
  <c r="B884" i="47" s="1"/>
  <c r="K400" i="18"/>
  <c r="M400" i="18" s="1"/>
  <c r="C756" i="47" s="1"/>
  <c r="L399" i="18"/>
  <c r="D725" i="18" l="1"/>
  <c r="E725" i="18"/>
  <c r="H725" i="18" s="1"/>
  <c r="K1005" i="10"/>
  <c r="L1004" i="10"/>
  <c r="I1004" i="47" s="1"/>
  <c r="G1004" i="10"/>
  <c r="G1004" i="47" s="1"/>
  <c r="F1005" i="10"/>
  <c r="J481" i="18"/>
  <c r="O574" i="18"/>
  <c r="G649" i="18"/>
  <c r="E1005" i="47" s="1"/>
  <c r="I648" i="18"/>
  <c r="N529" i="18"/>
  <c r="B885" i="47" s="1"/>
  <c r="Q530" i="18"/>
  <c r="L400" i="18"/>
  <c r="K401" i="18"/>
  <c r="M401" i="18" s="1"/>
  <c r="C757" i="47" s="1"/>
  <c r="D726" i="18" l="1"/>
  <c r="D727" i="18" s="1"/>
  <c r="D728" i="18" s="1"/>
  <c r="E726" i="18"/>
  <c r="H726" i="18" s="1"/>
  <c r="L1005" i="10"/>
  <c r="I1005" i="47" s="1"/>
  <c r="K1006" i="10"/>
  <c r="F1006" i="10"/>
  <c r="G1005" i="10"/>
  <c r="G1005" i="47" s="1"/>
  <c r="J482" i="18"/>
  <c r="G650" i="18"/>
  <c r="E1006" i="47" s="1"/>
  <c r="I649" i="18"/>
  <c r="N530" i="18"/>
  <c r="B886" i="47" s="1"/>
  <c r="Q531" i="18"/>
  <c r="O575" i="18"/>
  <c r="K402" i="18"/>
  <c r="M402" i="18" s="1"/>
  <c r="C758" i="47" s="1"/>
  <c r="L401" i="18"/>
  <c r="D729" i="18" l="1"/>
  <c r="E729" i="18"/>
  <c r="H729" i="18" s="1"/>
  <c r="K1007" i="10"/>
  <c r="L1006" i="10"/>
  <c r="I1006" i="47" s="1"/>
  <c r="G1006" i="10"/>
  <c r="G1006" i="47" s="1"/>
  <c r="F1007" i="10"/>
  <c r="J483" i="18"/>
  <c r="O576" i="18"/>
  <c r="Q532" i="18"/>
  <c r="N531" i="18"/>
  <c r="B887" i="47" s="1"/>
  <c r="G651" i="18"/>
  <c r="E1007" i="47" s="1"/>
  <c r="I650" i="18"/>
  <c r="K403" i="18"/>
  <c r="M403" i="18" s="1"/>
  <c r="C759" i="47" s="1"/>
  <c r="L402" i="18"/>
  <c r="D730" i="18" l="1"/>
  <c r="E730" i="18"/>
  <c r="H730" i="18" s="1"/>
  <c r="L1007" i="10"/>
  <c r="I1007" i="47" s="1"/>
  <c r="K1008" i="10"/>
  <c r="G1007" i="10"/>
  <c r="G1007" i="47" s="1"/>
  <c r="F1008" i="10"/>
  <c r="J484" i="18"/>
  <c r="O577" i="18"/>
  <c r="Q533" i="18"/>
  <c r="N532" i="18"/>
  <c r="B888" i="47" s="1"/>
  <c r="G652" i="18"/>
  <c r="E1008" i="47" s="1"/>
  <c r="I651" i="18"/>
  <c r="L403" i="18"/>
  <c r="K404" i="18"/>
  <c r="M404" i="18" s="1"/>
  <c r="C760" i="47" s="1"/>
  <c r="D731" i="18" l="1"/>
  <c r="E731" i="18"/>
  <c r="H731" i="18" s="1"/>
  <c r="L1008" i="10"/>
  <c r="I1008" i="47" s="1"/>
  <c r="K1009" i="10"/>
  <c r="G1008" i="10"/>
  <c r="G1008" i="47" s="1"/>
  <c r="F1009" i="10"/>
  <c r="J485" i="18"/>
  <c r="Q534" i="18"/>
  <c r="N533" i="18"/>
  <c r="B889" i="47" s="1"/>
  <c r="O578" i="18"/>
  <c r="G653" i="18"/>
  <c r="E1009" i="47" s="1"/>
  <c r="I652" i="18"/>
  <c r="L404" i="18"/>
  <c r="K405" i="18"/>
  <c r="M405" i="18" s="1"/>
  <c r="C761" i="47" s="1"/>
  <c r="D732" i="18" l="1"/>
  <c r="E732" i="18"/>
  <c r="H732" i="18" s="1"/>
  <c r="L1009" i="10"/>
  <c r="I1009" i="47" s="1"/>
  <c r="K1010" i="10"/>
  <c r="F1010" i="10"/>
  <c r="G1009" i="10"/>
  <c r="G1009" i="47" s="1"/>
  <c r="J486" i="18"/>
  <c r="O579" i="18"/>
  <c r="G654" i="18"/>
  <c r="E1010" i="47" s="1"/>
  <c r="I653" i="18"/>
  <c r="Q535" i="18"/>
  <c r="N534" i="18"/>
  <c r="B890" i="47" s="1"/>
  <c r="K406" i="18"/>
  <c r="M406" i="18" s="1"/>
  <c r="C762" i="47" s="1"/>
  <c r="L405" i="18"/>
  <c r="D733" i="18" l="1"/>
  <c r="D734" i="18" s="1"/>
  <c r="D735" i="18" s="1"/>
  <c r="D736" i="18" s="1"/>
  <c r="D737" i="18" s="1"/>
  <c r="E733" i="18"/>
  <c r="H733" i="18" s="1"/>
  <c r="L1010" i="10"/>
  <c r="I1010" i="47" s="1"/>
  <c r="K1011" i="10"/>
  <c r="G1010" i="10"/>
  <c r="G1010" i="47" s="1"/>
  <c r="F1011" i="10"/>
  <c r="J487" i="18"/>
  <c r="I654" i="18"/>
  <c r="G655" i="18"/>
  <c r="E1011" i="47" s="1"/>
  <c r="O580" i="18"/>
  <c r="Q536" i="18"/>
  <c r="N535" i="18"/>
  <c r="B891" i="47" s="1"/>
  <c r="L406" i="18"/>
  <c r="K407" i="18"/>
  <c r="M407" i="18" s="1"/>
  <c r="C763" i="47" s="1"/>
  <c r="D738" i="18" l="1"/>
  <c r="D739" i="18" s="1"/>
  <c r="D740" i="18" s="1"/>
  <c r="D741" i="18" s="1"/>
  <c r="E738" i="18"/>
  <c r="H738" i="18" s="1"/>
  <c r="L1011" i="10"/>
  <c r="I1011" i="47" s="1"/>
  <c r="K1012" i="10"/>
  <c r="G1011" i="47"/>
  <c r="F1012" i="10"/>
  <c r="J488" i="18"/>
  <c r="O581" i="18"/>
  <c r="G656" i="18"/>
  <c r="E1012" i="47" s="1"/>
  <c r="I655" i="18"/>
  <c r="Q537" i="18"/>
  <c r="N536" i="18"/>
  <c r="B892" i="47" s="1"/>
  <c r="K408" i="18"/>
  <c r="M408" i="18" s="1"/>
  <c r="C764" i="47" s="1"/>
  <c r="L407" i="18"/>
  <c r="K1013" i="10" l="1"/>
  <c r="L1012" i="10"/>
  <c r="I1012" i="47" s="1"/>
  <c r="G1012" i="10"/>
  <c r="G1012" i="47" s="1"/>
  <c r="F1013" i="10"/>
  <c r="J489" i="18"/>
  <c r="O582" i="18"/>
  <c r="I656" i="18"/>
  <c r="G657" i="18"/>
  <c r="E1013" i="47" s="1"/>
  <c r="Q538" i="18"/>
  <c r="N537" i="18"/>
  <c r="B893" i="47" s="1"/>
  <c r="L408" i="18"/>
  <c r="K409" i="18"/>
  <c r="M409" i="18" s="1"/>
  <c r="C765" i="47" s="1"/>
  <c r="K1014" i="10" l="1"/>
  <c r="L1013" i="10"/>
  <c r="I1013" i="47" s="1"/>
  <c r="G1013" i="10"/>
  <c r="G1013" i="47" s="1"/>
  <c r="F1014" i="10"/>
  <c r="J490" i="18"/>
  <c r="I657" i="18"/>
  <c r="G658" i="18"/>
  <c r="E1014" i="47" s="1"/>
  <c r="O583" i="18"/>
  <c r="Q539" i="18"/>
  <c r="N538" i="18"/>
  <c r="B894" i="47" s="1"/>
  <c r="K410" i="18"/>
  <c r="M410" i="18" s="1"/>
  <c r="C766" i="47" s="1"/>
  <c r="L409" i="18"/>
  <c r="K1015" i="10" l="1"/>
  <c r="L1014" i="10"/>
  <c r="I1014" i="47" s="1"/>
  <c r="F1015" i="10"/>
  <c r="G1014" i="10"/>
  <c r="G1014" i="47" s="1"/>
  <c r="J491" i="18"/>
  <c r="O584" i="18"/>
  <c r="I658" i="18"/>
  <c r="G659" i="18"/>
  <c r="E1015" i="47" s="1"/>
  <c r="Q540" i="18"/>
  <c r="N539" i="18"/>
  <c r="B895" i="47" s="1"/>
  <c r="K411" i="18"/>
  <c r="M411" i="18" s="1"/>
  <c r="C767" i="47" s="1"/>
  <c r="L410" i="18"/>
  <c r="K1016" i="10" l="1"/>
  <c r="L1015" i="10"/>
  <c r="I1015" i="47" s="1"/>
  <c r="F1016" i="10"/>
  <c r="G1015" i="10"/>
  <c r="G1015" i="47" s="1"/>
  <c r="J492" i="18"/>
  <c r="I659" i="18"/>
  <c r="G660" i="18"/>
  <c r="E1016" i="47" s="1"/>
  <c r="O585" i="18"/>
  <c r="Q541" i="18"/>
  <c r="N540" i="18"/>
  <c r="B896" i="47" s="1"/>
  <c r="L411" i="18"/>
  <c r="K412" i="18"/>
  <c r="M412" i="18" s="1"/>
  <c r="C768" i="47" s="1"/>
  <c r="K1017" i="10" l="1"/>
  <c r="L1016" i="10"/>
  <c r="I1016" i="47" s="1"/>
  <c r="F1017" i="10"/>
  <c r="G1016" i="10"/>
  <c r="G1016" i="47" s="1"/>
  <c r="J493" i="18"/>
  <c r="I660" i="18"/>
  <c r="G661" i="18"/>
  <c r="E1017" i="47" s="1"/>
  <c r="O586" i="18"/>
  <c r="Q542" i="18"/>
  <c r="N541" i="18"/>
  <c r="B897" i="47" s="1"/>
  <c r="K413" i="18"/>
  <c r="M413" i="18" s="1"/>
  <c r="C769" i="47" s="1"/>
  <c r="L412" i="18"/>
  <c r="K1018" i="10" l="1"/>
  <c r="L1017" i="10"/>
  <c r="I1017" i="47" s="1"/>
  <c r="G1017" i="10"/>
  <c r="G1017" i="47" s="1"/>
  <c r="F1018" i="10"/>
  <c r="J494" i="18"/>
  <c r="O587" i="18"/>
  <c r="I661" i="18"/>
  <c r="G662" i="18"/>
  <c r="E1018" i="47" s="1"/>
  <c r="Q543" i="18"/>
  <c r="N542" i="18"/>
  <c r="B898" i="47" s="1"/>
  <c r="L413" i="18"/>
  <c r="K414" i="18"/>
  <c r="M414" i="18" s="1"/>
  <c r="C770" i="47" s="1"/>
  <c r="K1019" i="10" l="1"/>
  <c r="L1018" i="10"/>
  <c r="I1018" i="47" s="1"/>
  <c r="G1018" i="10"/>
  <c r="G1018" i="47" s="1"/>
  <c r="F1019" i="10"/>
  <c r="J495" i="18"/>
  <c r="O588" i="18"/>
  <c r="I662" i="18"/>
  <c r="G663" i="18"/>
  <c r="E1019" i="47" s="1"/>
  <c r="Q544" i="18"/>
  <c r="N543" i="18"/>
  <c r="B899" i="47" s="1"/>
  <c r="K415" i="18"/>
  <c r="M415" i="18" s="1"/>
  <c r="C771" i="47" s="1"/>
  <c r="L414" i="18"/>
  <c r="K1020" i="10" l="1"/>
  <c r="L1019" i="10"/>
  <c r="I1019" i="47" s="1"/>
  <c r="F1020" i="10"/>
  <c r="G1019" i="10"/>
  <c r="G1019" i="47" s="1"/>
  <c r="J496" i="18"/>
  <c r="I663" i="18"/>
  <c r="G664" i="18"/>
  <c r="E1020" i="47" s="1"/>
  <c r="Q545" i="18"/>
  <c r="N544" i="18"/>
  <c r="B900" i="47" s="1"/>
  <c r="O589" i="18"/>
  <c r="L415" i="18"/>
  <c r="K416" i="18"/>
  <c r="M416" i="18" s="1"/>
  <c r="C772" i="47" s="1"/>
  <c r="K1021" i="10" l="1"/>
  <c r="L1020" i="10"/>
  <c r="I1020" i="47" s="1"/>
  <c r="G1020" i="10"/>
  <c r="G1020" i="47" s="1"/>
  <c r="F1021" i="10"/>
  <c r="J497" i="18"/>
  <c r="O590" i="18"/>
  <c r="I664" i="18"/>
  <c r="G665" i="18"/>
  <c r="E1021" i="47" s="1"/>
  <c r="Q546" i="18"/>
  <c r="N545" i="18"/>
  <c r="B901" i="47" s="1"/>
  <c r="K417" i="18"/>
  <c r="M417" i="18" s="1"/>
  <c r="C773" i="47" s="1"/>
  <c r="L416" i="18"/>
  <c r="K1022" i="10" l="1"/>
  <c r="L1021" i="10"/>
  <c r="I1021" i="47" s="1"/>
  <c r="G1021" i="10"/>
  <c r="G1021" i="47" s="1"/>
  <c r="F1022" i="10"/>
  <c r="J498" i="18"/>
  <c r="G666" i="18"/>
  <c r="E1022" i="47" s="1"/>
  <c r="I665" i="18"/>
  <c r="O591" i="18"/>
  <c r="Q547" i="18"/>
  <c r="N546" i="18"/>
  <c r="B902" i="47" s="1"/>
  <c r="K418" i="18"/>
  <c r="M418" i="18" s="1"/>
  <c r="C774" i="47" s="1"/>
  <c r="L417" i="18"/>
  <c r="K1023" i="10" l="1"/>
  <c r="L1022" i="10"/>
  <c r="I1022" i="47" s="1"/>
  <c r="G1022" i="10"/>
  <c r="G1022" i="47" s="1"/>
  <c r="F1023" i="10"/>
  <c r="J499" i="18"/>
  <c r="O592" i="18"/>
  <c r="Q548" i="18"/>
  <c r="N547" i="18"/>
  <c r="B903" i="47" s="1"/>
  <c r="G667" i="18"/>
  <c r="E1023" i="47" s="1"/>
  <c r="I666" i="18"/>
  <c r="K419" i="18"/>
  <c r="M419" i="18" s="1"/>
  <c r="C775" i="47" s="1"/>
  <c r="L418" i="18"/>
  <c r="K1024" i="10" l="1"/>
  <c r="L1023" i="10"/>
  <c r="I1023" i="47" s="1"/>
  <c r="F1024" i="10"/>
  <c r="G1023" i="10"/>
  <c r="G1023" i="47" s="1"/>
  <c r="J500" i="18"/>
  <c r="Q549" i="18"/>
  <c r="N548" i="18"/>
  <c r="B904" i="47" s="1"/>
  <c r="O593" i="18"/>
  <c r="I667" i="18"/>
  <c r="G668" i="18"/>
  <c r="E1024" i="47" s="1"/>
  <c r="K420" i="18"/>
  <c r="M420" i="18" s="1"/>
  <c r="C776" i="47" s="1"/>
  <c r="L419" i="18"/>
  <c r="K1025" i="10" l="1"/>
  <c r="L1024" i="10"/>
  <c r="I1024" i="47" s="1"/>
  <c r="F1025" i="10"/>
  <c r="G1024" i="10"/>
  <c r="G1024" i="47" s="1"/>
  <c r="J501" i="18"/>
  <c r="O594" i="18"/>
  <c r="G669" i="18"/>
  <c r="E1025" i="47" s="1"/>
  <c r="I668" i="18"/>
  <c r="Q550" i="18"/>
  <c r="N549" i="18"/>
  <c r="B905" i="47" s="1"/>
  <c r="K421" i="18"/>
  <c r="M421" i="18" s="1"/>
  <c r="C777" i="47" s="1"/>
  <c r="L420" i="18"/>
  <c r="K1026" i="10" l="1"/>
  <c r="L1025" i="10"/>
  <c r="I1025" i="47" s="1"/>
  <c r="G1025" i="10"/>
  <c r="G1025" i="47" s="1"/>
  <c r="F1026" i="10"/>
  <c r="J502" i="18"/>
  <c r="G670" i="18"/>
  <c r="E1026" i="47" s="1"/>
  <c r="I669" i="18"/>
  <c r="Q551" i="18"/>
  <c r="N550" i="18"/>
  <c r="B906" i="47" s="1"/>
  <c r="O595" i="18"/>
  <c r="K422" i="18"/>
  <c r="M422" i="18" s="1"/>
  <c r="C778" i="47" s="1"/>
  <c r="L421" i="18"/>
  <c r="K1027" i="10" l="1"/>
  <c r="L1026" i="10"/>
  <c r="I1026" i="47" s="1"/>
  <c r="G1026" i="10"/>
  <c r="G1026" i="47" s="1"/>
  <c r="F1027" i="10"/>
  <c r="J503" i="18"/>
  <c r="Q552" i="18"/>
  <c r="N551" i="18"/>
  <c r="B907" i="47" s="1"/>
  <c r="O596" i="18"/>
  <c r="G671" i="18"/>
  <c r="E1027" i="47" s="1"/>
  <c r="I670" i="18"/>
  <c r="K423" i="18"/>
  <c r="M423" i="18" s="1"/>
  <c r="C779" i="47" s="1"/>
  <c r="L422" i="18"/>
  <c r="K1028" i="10" l="1"/>
  <c r="L1027" i="10"/>
  <c r="I1027" i="47" s="1"/>
  <c r="F1028" i="10"/>
  <c r="G1027" i="10"/>
  <c r="G1027" i="47" s="1"/>
  <c r="J504" i="18"/>
  <c r="O597" i="18"/>
  <c r="I671" i="18"/>
  <c r="G672" i="18"/>
  <c r="E1028" i="47" s="1"/>
  <c r="Q553" i="18"/>
  <c r="N552" i="18"/>
  <c r="B908" i="47" s="1"/>
  <c r="K424" i="18"/>
  <c r="M424" i="18" s="1"/>
  <c r="C780" i="47" s="1"/>
  <c r="L423" i="18"/>
  <c r="L1028" i="10" l="1"/>
  <c r="I1028" i="47" s="1"/>
  <c r="K1029" i="10"/>
  <c r="F1029" i="10"/>
  <c r="G1028" i="10"/>
  <c r="G1028" i="47" s="1"/>
  <c r="J505" i="18"/>
  <c r="I672" i="18"/>
  <c r="G673" i="18"/>
  <c r="E1029" i="47" s="1"/>
  <c r="Q554" i="18"/>
  <c r="N553" i="18"/>
  <c r="B909" i="47" s="1"/>
  <c r="O598" i="18"/>
  <c r="K425" i="18"/>
  <c r="M425" i="18" s="1"/>
  <c r="C781" i="47" s="1"/>
  <c r="L424" i="18"/>
  <c r="K1030" i="10" l="1"/>
  <c r="L1029" i="10"/>
  <c r="I1029" i="47" s="1"/>
  <c r="G1029" i="10"/>
  <c r="G1029" i="47" s="1"/>
  <c r="F1030" i="10"/>
  <c r="J506" i="18"/>
  <c r="Q555" i="18"/>
  <c r="N554" i="18"/>
  <c r="B910" i="47" s="1"/>
  <c r="G674" i="18"/>
  <c r="E1030" i="47" s="1"/>
  <c r="I673" i="18"/>
  <c r="O599" i="18"/>
  <c r="K426" i="18"/>
  <c r="M426" i="18" s="1"/>
  <c r="C782" i="47" s="1"/>
  <c r="L425" i="18"/>
  <c r="K1031" i="10" l="1"/>
  <c r="L1030" i="10"/>
  <c r="I1030" i="47" s="1"/>
  <c r="G1030" i="10"/>
  <c r="G1030" i="47" s="1"/>
  <c r="F1031" i="10"/>
  <c r="J507" i="18"/>
  <c r="O600" i="18"/>
  <c r="G675" i="18"/>
  <c r="E1031" i="47" s="1"/>
  <c r="I674" i="18"/>
  <c r="Q556" i="18"/>
  <c r="N555" i="18"/>
  <c r="B911" i="47" s="1"/>
  <c r="K427" i="18"/>
  <c r="M427" i="18" s="1"/>
  <c r="C783" i="47" s="1"/>
  <c r="L426" i="18"/>
  <c r="K1032" i="10" l="1"/>
  <c r="L1031" i="10"/>
  <c r="I1031" i="47" s="1"/>
  <c r="F1032" i="10"/>
  <c r="G1031" i="10"/>
  <c r="G1031" i="47" s="1"/>
  <c r="J508" i="18"/>
  <c r="G676" i="18"/>
  <c r="E1032" i="47" s="1"/>
  <c r="I675" i="18"/>
  <c r="Q557" i="18"/>
  <c r="N556" i="18"/>
  <c r="B912" i="47" s="1"/>
  <c r="O601" i="18"/>
  <c r="L427" i="18"/>
  <c r="K428" i="18"/>
  <c r="M428" i="18" s="1"/>
  <c r="C784" i="47" s="1"/>
  <c r="K1033" i="10" l="1"/>
  <c r="L1032" i="10"/>
  <c r="I1032" i="47" s="1"/>
  <c r="F1033" i="10"/>
  <c r="G1032" i="10"/>
  <c r="G1032" i="47" s="1"/>
  <c r="J509" i="18"/>
  <c r="Q558" i="18"/>
  <c r="N557" i="18"/>
  <c r="B913" i="47" s="1"/>
  <c r="O602" i="18"/>
  <c r="G677" i="18"/>
  <c r="E1033" i="47" s="1"/>
  <c r="I676" i="18"/>
  <c r="K429" i="18"/>
  <c r="M429" i="18" s="1"/>
  <c r="C785" i="47" s="1"/>
  <c r="L428" i="18"/>
  <c r="K1034" i="10" l="1"/>
  <c r="L1033" i="10"/>
  <c r="I1033" i="47" s="1"/>
  <c r="G1033" i="10"/>
  <c r="G1033" i="47" s="1"/>
  <c r="F1034" i="10"/>
  <c r="J510" i="18"/>
  <c r="O603" i="18"/>
  <c r="G678" i="18"/>
  <c r="E1034" i="47" s="1"/>
  <c r="I677" i="18"/>
  <c r="Q559" i="18"/>
  <c r="N558" i="18"/>
  <c r="B914" i="47" s="1"/>
  <c r="L429" i="18"/>
  <c r="K430" i="18"/>
  <c r="M430" i="18" s="1"/>
  <c r="C786" i="47" s="1"/>
  <c r="K1035" i="10" l="1"/>
  <c r="L1034" i="10"/>
  <c r="I1034" i="47" s="1"/>
  <c r="G1034" i="10"/>
  <c r="G1034" i="47" s="1"/>
  <c r="F1035" i="10"/>
  <c r="J511" i="18"/>
  <c r="G679" i="18"/>
  <c r="E1035" i="47" s="1"/>
  <c r="I678" i="18"/>
  <c r="Q560" i="18"/>
  <c r="N559" i="18"/>
  <c r="B915" i="47" s="1"/>
  <c r="O604" i="18"/>
  <c r="K431" i="18"/>
  <c r="M431" i="18" s="1"/>
  <c r="C787" i="47" s="1"/>
  <c r="L430" i="18"/>
  <c r="K1036" i="10" l="1"/>
  <c r="L1035" i="10"/>
  <c r="I1035" i="47" s="1"/>
  <c r="F1036" i="10"/>
  <c r="G1035" i="10"/>
  <c r="G1035" i="47" s="1"/>
  <c r="J512" i="18"/>
  <c r="Q561" i="18"/>
  <c r="N560" i="18"/>
  <c r="B916" i="47" s="1"/>
  <c r="O605" i="18"/>
  <c r="G680" i="18"/>
  <c r="E1036" i="47" s="1"/>
  <c r="I679" i="18"/>
  <c r="K432" i="18"/>
  <c r="M432" i="18" s="1"/>
  <c r="C788" i="47" s="1"/>
  <c r="L431" i="18"/>
  <c r="L1036" i="10" l="1"/>
  <c r="I1036" i="47" s="1"/>
  <c r="K1037" i="10"/>
  <c r="F1037" i="10"/>
  <c r="G1036" i="10"/>
  <c r="G1036" i="47" s="1"/>
  <c r="J513" i="18"/>
  <c r="O606" i="18"/>
  <c r="G681" i="18"/>
  <c r="E1037" i="47" s="1"/>
  <c r="I680" i="18"/>
  <c r="Q562" i="18"/>
  <c r="N561" i="18"/>
  <c r="B917" i="47" s="1"/>
  <c r="L432" i="18"/>
  <c r="K433" i="18"/>
  <c r="M433" i="18" s="1"/>
  <c r="C789" i="47" s="1"/>
  <c r="L1037" i="10" l="1"/>
  <c r="I1037" i="47" s="1"/>
  <c r="K1038" i="10"/>
  <c r="G1037" i="47"/>
  <c r="F1038" i="10"/>
  <c r="J514" i="18"/>
  <c r="G682" i="18"/>
  <c r="E1038" i="47" s="1"/>
  <c r="I681" i="18"/>
  <c r="O607" i="18"/>
  <c r="Q563" i="18"/>
  <c r="N562" i="18"/>
  <c r="B918" i="47" s="1"/>
  <c r="L433" i="18"/>
  <c r="K434" i="18"/>
  <c r="M434" i="18" s="1"/>
  <c r="C790" i="47" s="1"/>
  <c r="K1039" i="10" l="1"/>
  <c r="L1038" i="10"/>
  <c r="I1038" i="47" s="1"/>
  <c r="G1038" i="10"/>
  <c r="G1038" i="47" s="1"/>
  <c r="F1039" i="10"/>
  <c r="J515" i="18"/>
  <c r="O608" i="18"/>
  <c r="Q564" i="18"/>
  <c r="N563" i="18"/>
  <c r="B919" i="47" s="1"/>
  <c r="G683" i="18"/>
  <c r="E1039" i="47" s="1"/>
  <c r="I682" i="18"/>
  <c r="L434" i="18"/>
  <c r="K435" i="18"/>
  <c r="M435" i="18" s="1"/>
  <c r="C791" i="47" s="1"/>
  <c r="K1040" i="10" l="1"/>
  <c r="L1039" i="10"/>
  <c r="I1039" i="47" s="1"/>
  <c r="F1040" i="10"/>
  <c r="G1039" i="10"/>
  <c r="G1039" i="47" s="1"/>
  <c r="J516" i="18"/>
  <c r="Q565" i="18"/>
  <c r="N564" i="18"/>
  <c r="B920" i="47" s="1"/>
  <c r="G684" i="18"/>
  <c r="E1040" i="47" s="1"/>
  <c r="I683" i="18"/>
  <c r="O609" i="18"/>
  <c r="K436" i="18"/>
  <c r="M436" i="18" s="1"/>
  <c r="C792" i="47" s="1"/>
  <c r="L435" i="18"/>
  <c r="K1041" i="10" l="1"/>
  <c r="L1040" i="10"/>
  <c r="I1040" i="47" s="1"/>
  <c r="F1041" i="10"/>
  <c r="G1040" i="10"/>
  <c r="G1040" i="47" s="1"/>
  <c r="J517" i="18"/>
  <c r="G685" i="18"/>
  <c r="E1041" i="47" s="1"/>
  <c r="I684" i="18"/>
  <c r="O610" i="18"/>
  <c r="Q566" i="18"/>
  <c r="N565" i="18"/>
  <c r="B921" i="47" s="1"/>
  <c r="K437" i="18"/>
  <c r="M437" i="18" s="1"/>
  <c r="C793" i="47" s="1"/>
  <c r="L436" i="18"/>
  <c r="K1042" i="10" l="1"/>
  <c r="L1041" i="10"/>
  <c r="I1041" i="47" s="1"/>
  <c r="G1041" i="10"/>
  <c r="G1041" i="47" s="1"/>
  <c r="F1042" i="10"/>
  <c r="J518" i="18"/>
  <c r="O611" i="18"/>
  <c r="Q567" i="18"/>
  <c r="N566" i="18"/>
  <c r="B922" i="47" s="1"/>
  <c r="G686" i="18"/>
  <c r="E1042" i="47" s="1"/>
  <c r="I685" i="18"/>
  <c r="K438" i="18"/>
  <c r="M438" i="18" s="1"/>
  <c r="C794" i="47" s="1"/>
  <c r="L437" i="18"/>
  <c r="K1043" i="10" l="1"/>
  <c r="L1042" i="10"/>
  <c r="I1042" i="47" s="1"/>
  <c r="G1042" i="10"/>
  <c r="G1042" i="47" s="1"/>
  <c r="F1043" i="10"/>
  <c r="J519" i="18"/>
  <c r="Q568" i="18"/>
  <c r="N567" i="18"/>
  <c r="B923" i="47" s="1"/>
  <c r="O612" i="18"/>
  <c r="G687" i="18"/>
  <c r="E1043" i="47" s="1"/>
  <c r="I686" i="18"/>
  <c r="L438" i="18"/>
  <c r="K439" i="18"/>
  <c r="M439" i="18" s="1"/>
  <c r="C795" i="47" s="1"/>
  <c r="K1044" i="10" l="1"/>
  <c r="L1043" i="10"/>
  <c r="I1043" i="47" s="1"/>
  <c r="F1044" i="10"/>
  <c r="G1043" i="10"/>
  <c r="G1043" i="47" s="1"/>
  <c r="J520" i="18"/>
  <c r="O613" i="18"/>
  <c r="G688" i="18"/>
  <c r="E1044" i="47" s="1"/>
  <c r="I687" i="18"/>
  <c r="Q569" i="18"/>
  <c r="N568" i="18"/>
  <c r="B924" i="47" s="1"/>
  <c r="K440" i="18"/>
  <c r="M440" i="18" s="1"/>
  <c r="C796" i="47" s="1"/>
  <c r="L439" i="18"/>
  <c r="K1045" i="10" l="1"/>
  <c r="L1044" i="10"/>
  <c r="I1044" i="47" s="1"/>
  <c r="F1045" i="10"/>
  <c r="G1044" i="10"/>
  <c r="G1044" i="47" s="1"/>
  <c r="J521" i="18"/>
  <c r="O614" i="18"/>
  <c r="G689" i="18"/>
  <c r="E1045" i="47" s="1"/>
  <c r="I688" i="18"/>
  <c r="Q570" i="18"/>
  <c r="N569" i="18"/>
  <c r="B925" i="47" s="1"/>
  <c r="L440" i="18"/>
  <c r="K441" i="18"/>
  <c r="M441" i="18" s="1"/>
  <c r="C797" i="47" s="1"/>
  <c r="K1046" i="10" l="1"/>
  <c r="L1045" i="10"/>
  <c r="I1045" i="47" s="1"/>
  <c r="G1045" i="10"/>
  <c r="G1045" i="47" s="1"/>
  <c r="F1046" i="10"/>
  <c r="J522" i="18"/>
  <c r="G690" i="18"/>
  <c r="E1046" i="47" s="1"/>
  <c r="I689" i="18"/>
  <c r="O615" i="18"/>
  <c r="Q571" i="18"/>
  <c r="N570" i="18"/>
  <c r="B926" i="47" s="1"/>
  <c r="K442" i="18"/>
  <c r="M442" i="18" s="1"/>
  <c r="C798" i="47" s="1"/>
  <c r="L441" i="18"/>
  <c r="K1047" i="10" l="1"/>
  <c r="L1046" i="10"/>
  <c r="I1046" i="47" s="1"/>
  <c r="G1046" i="10"/>
  <c r="G1046" i="47" s="1"/>
  <c r="F1047" i="10"/>
  <c r="J523" i="18"/>
  <c r="O616" i="18"/>
  <c r="Q572" i="18"/>
  <c r="N571" i="18"/>
  <c r="B927" i="47" s="1"/>
  <c r="G691" i="18"/>
  <c r="E1047" i="47" s="1"/>
  <c r="I690" i="18"/>
  <c r="K443" i="18"/>
  <c r="M443" i="18" s="1"/>
  <c r="C799" i="47" s="1"/>
  <c r="L442" i="18"/>
  <c r="K1048" i="10" l="1"/>
  <c r="L1047" i="10"/>
  <c r="I1047" i="47" s="1"/>
  <c r="F1048" i="10"/>
  <c r="G1047" i="10"/>
  <c r="G1047" i="47" s="1"/>
  <c r="J524" i="18"/>
  <c r="Q573" i="18"/>
  <c r="N572" i="18"/>
  <c r="B928" i="47" s="1"/>
  <c r="O617" i="18"/>
  <c r="G692" i="18"/>
  <c r="E1048" i="47" s="1"/>
  <c r="I691" i="18"/>
  <c r="L443" i="18"/>
  <c r="K444" i="18"/>
  <c r="M444" i="18" s="1"/>
  <c r="C800" i="47" s="1"/>
  <c r="K1049" i="10" l="1"/>
  <c r="L1048" i="10"/>
  <c r="I1048" i="47" s="1"/>
  <c r="F1049" i="10"/>
  <c r="G1048" i="10"/>
  <c r="G1048" i="47" s="1"/>
  <c r="J525" i="18"/>
  <c r="O618" i="18"/>
  <c r="G693" i="18"/>
  <c r="E1049" i="47" s="1"/>
  <c r="I692" i="18"/>
  <c r="Q574" i="18"/>
  <c r="N573" i="18"/>
  <c r="B929" i="47" s="1"/>
  <c r="K445" i="18"/>
  <c r="M445" i="18" s="1"/>
  <c r="C801" i="47" s="1"/>
  <c r="L444" i="18"/>
  <c r="K1050" i="10" l="1"/>
  <c r="L1049" i="10"/>
  <c r="I1049" i="47" s="1"/>
  <c r="G1049" i="10"/>
  <c r="G1049" i="47" s="1"/>
  <c r="F1050" i="10"/>
  <c r="J526" i="18"/>
  <c r="I693" i="18"/>
  <c r="G694" i="18"/>
  <c r="E1050" i="47" s="1"/>
  <c r="O619" i="18"/>
  <c r="Q575" i="18"/>
  <c r="N574" i="18"/>
  <c r="B930" i="47" s="1"/>
  <c r="K446" i="18"/>
  <c r="M446" i="18" s="1"/>
  <c r="C802" i="47" s="1"/>
  <c r="L445" i="18"/>
  <c r="K1051" i="10" l="1"/>
  <c r="L1050" i="10"/>
  <c r="I1050" i="47" s="1"/>
  <c r="G1050" i="10"/>
  <c r="G1050" i="47" s="1"/>
  <c r="F1051" i="10"/>
  <c r="J527" i="18"/>
  <c r="G695" i="18"/>
  <c r="E1051" i="47" s="1"/>
  <c r="I694" i="18"/>
  <c r="O620" i="18"/>
  <c r="Q576" i="18"/>
  <c r="N575" i="18"/>
  <c r="B931" i="47" s="1"/>
  <c r="K447" i="18"/>
  <c r="M447" i="18" s="1"/>
  <c r="C803" i="47" s="1"/>
  <c r="L446" i="18"/>
  <c r="K1052" i="10" l="1"/>
  <c r="L1051" i="10"/>
  <c r="I1051" i="47" s="1"/>
  <c r="F1052" i="10"/>
  <c r="G1051" i="10"/>
  <c r="G1051" i="47" s="1"/>
  <c r="J528" i="18"/>
  <c r="O621" i="18"/>
  <c r="Q577" i="18"/>
  <c r="N576" i="18"/>
  <c r="B932" i="47" s="1"/>
  <c r="I695" i="18"/>
  <c r="G696" i="18"/>
  <c r="E1052" i="47" s="1"/>
  <c r="L447" i="18"/>
  <c r="K448" i="18"/>
  <c r="M448" i="18" s="1"/>
  <c r="C804" i="47" s="1"/>
  <c r="K1053" i="10" l="1"/>
  <c r="L1052" i="10"/>
  <c r="I1052" i="47" s="1"/>
  <c r="F1053" i="10"/>
  <c r="G1052" i="10"/>
  <c r="G1052" i="47" s="1"/>
  <c r="J529" i="18"/>
  <c r="Q578" i="18"/>
  <c r="N577" i="18"/>
  <c r="B933" i="47" s="1"/>
  <c r="G697" i="18"/>
  <c r="E1053" i="47" s="1"/>
  <c r="I696" i="18"/>
  <c r="O622" i="18"/>
  <c r="L448" i="18"/>
  <c r="K449" i="18"/>
  <c r="M449" i="18" s="1"/>
  <c r="C805" i="47" s="1"/>
  <c r="K1054" i="10" l="1"/>
  <c r="L1053" i="10"/>
  <c r="I1053" i="47" s="1"/>
  <c r="G1053" i="10"/>
  <c r="G1053" i="47" s="1"/>
  <c r="F1054" i="10"/>
  <c r="J530" i="18"/>
  <c r="G698" i="18"/>
  <c r="E1054" i="47" s="1"/>
  <c r="I697" i="18"/>
  <c r="O623" i="18"/>
  <c r="Q579" i="18"/>
  <c r="N578" i="18"/>
  <c r="B934" i="47" s="1"/>
  <c r="L449" i="18"/>
  <c r="K450" i="18"/>
  <c r="M450" i="18" s="1"/>
  <c r="C806" i="47" s="1"/>
  <c r="K1055" i="10" l="1"/>
  <c r="L1054" i="10"/>
  <c r="I1054" i="47" s="1"/>
  <c r="G1054" i="10"/>
  <c r="G1054" i="47" s="1"/>
  <c r="F1055" i="10"/>
  <c r="J531" i="18"/>
  <c r="O624" i="18"/>
  <c r="Q580" i="18"/>
  <c r="N579" i="18"/>
  <c r="B935" i="47" s="1"/>
  <c r="G699" i="18"/>
  <c r="E1055" i="47" s="1"/>
  <c r="I698" i="18"/>
  <c r="L450" i="18"/>
  <c r="K451" i="18"/>
  <c r="M451" i="18" s="1"/>
  <c r="C807" i="47" s="1"/>
  <c r="K1056" i="10" l="1"/>
  <c r="L1055" i="10"/>
  <c r="I1055" i="47" s="1"/>
  <c r="F1056" i="10"/>
  <c r="G1055" i="10"/>
  <c r="G1055" i="47" s="1"/>
  <c r="J532" i="18"/>
  <c r="Q581" i="18"/>
  <c r="N580" i="18"/>
  <c r="B936" i="47" s="1"/>
  <c r="O625" i="18"/>
  <c r="G700" i="18"/>
  <c r="E1056" i="47" s="1"/>
  <c r="I699" i="18"/>
  <c r="K452" i="18"/>
  <c r="M452" i="18" s="1"/>
  <c r="C808" i="47" s="1"/>
  <c r="L451" i="18"/>
  <c r="K1057" i="10" l="1"/>
  <c r="L1056" i="10"/>
  <c r="I1056" i="47" s="1"/>
  <c r="G1056" i="10"/>
  <c r="G1056" i="47" s="1"/>
  <c r="F1057" i="10"/>
  <c r="J533" i="18"/>
  <c r="O626" i="18"/>
  <c r="G701" i="18"/>
  <c r="E1057" i="47" s="1"/>
  <c r="I700" i="18"/>
  <c r="Q582" i="18"/>
  <c r="N581" i="18"/>
  <c r="B937" i="47" s="1"/>
  <c r="K453" i="18"/>
  <c r="M453" i="18" s="1"/>
  <c r="C809" i="47" s="1"/>
  <c r="L452" i="18"/>
  <c r="K1058" i="10" l="1"/>
  <c r="L1057" i="10"/>
  <c r="I1057" i="47" s="1"/>
  <c r="G1057" i="10"/>
  <c r="G1057" i="47" s="1"/>
  <c r="F1058" i="10"/>
  <c r="J534" i="18"/>
  <c r="O627" i="18"/>
  <c r="G702" i="18"/>
  <c r="E1058" i="47" s="1"/>
  <c r="I701" i="18"/>
  <c r="Q583" i="18"/>
  <c r="N582" i="18"/>
  <c r="B938" i="47" s="1"/>
  <c r="L453" i="18"/>
  <c r="K454" i="18"/>
  <c r="M454" i="18" s="1"/>
  <c r="C810" i="47" s="1"/>
  <c r="K1059" i="10" l="1"/>
  <c r="L1058" i="10"/>
  <c r="I1058" i="47" s="1"/>
  <c r="G1058" i="10"/>
  <c r="G1058" i="47" s="1"/>
  <c r="F1059" i="10"/>
  <c r="J535" i="18"/>
  <c r="Q584" i="18"/>
  <c r="N583" i="18"/>
  <c r="B939" i="47" s="1"/>
  <c r="G703" i="18"/>
  <c r="E1059" i="47" s="1"/>
  <c r="I702" i="18"/>
  <c r="O628" i="18"/>
  <c r="L454" i="18"/>
  <c r="K455" i="18"/>
  <c r="M455" i="18" s="1"/>
  <c r="C811" i="47" s="1"/>
  <c r="K1060" i="10" l="1"/>
  <c r="L1059" i="10"/>
  <c r="I1059" i="47" s="1"/>
  <c r="F1060" i="10"/>
  <c r="G1059" i="10"/>
  <c r="G1059" i="47" s="1"/>
  <c r="J536" i="18"/>
  <c r="G704" i="18"/>
  <c r="E1060" i="47" s="1"/>
  <c r="I703" i="18"/>
  <c r="O629" i="18"/>
  <c r="Q585" i="18"/>
  <c r="N584" i="18"/>
  <c r="B940" i="47" s="1"/>
  <c r="K456" i="18"/>
  <c r="M456" i="18" s="1"/>
  <c r="C812" i="47" s="1"/>
  <c r="L455" i="18"/>
  <c r="K1061" i="10" l="1"/>
  <c r="L1060" i="10"/>
  <c r="I1060" i="47" s="1"/>
  <c r="G1060" i="10"/>
  <c r="G1060" i="47" s="1"/>
  <c r="F1061" i="10"/>
  <c r="J537" i="18"/>
  <c r="O630" i="18"/>
  <c r="Q586" i="18"/>
  <c r="N585" i="18"/>
  <c r="B941" i="47" s="1"/>
  <c r="G705" i="18"/>
  <c r="E1061" i="47" s="1"/>
  <c r="I704" i="18"/>
  <c r="L456" i="18"/>
  <c r="K457" i="18"/>
  <c r="M457" i="18" s="1"/>
  <c r="C813" i="47" s="1"/>
  <c r="K1062" i="10" l="1"/>
  <c r="L1061" i="10"/>
  <c r="I1061" i="47" s="1"/>
  <c r="G1061" i="10"/>
  <c r="G1061" i="47" s="1"/>
  <c r="F1062" i="10"/>
  <c r="J538" i="18"/>
  <c r="Q587" i="18"/>
  <c r="N586" i="18"/>
  <c r="B942" i="47" s="1"/>
  <c r="O631" i="18"/>
  <c r="G706" i="18"/>
  <c r="E1062" i="47" s="1"/>
  <c r="I705" i="18"/>
  <c r="L457" i="18"/>
  <c r="K458" i="18"/>
  <c r="M458" i="18" s="1"/>
  <c r="C814" i="47" s="1"/>
  <c r="K1063" i="10" l="1"/>
  <c r="L1062" i="10"/>
  <c r="I1062" i="47" s="1"/>
  <c r="G1062" i="10"/>
  <c r="G1062" i="47" s="1"/>
  <c r="F1063" i="10"/>
  <c r="J539" i="18"/>
  <c r="O632" i="18"/>
  <c r="G707" i="18"/>
  <c r="E1063" i="47" s="1"/>
  <c r="I706" i="18"/>
  <c r="Q588" i="18"/>
  <c r="N587" i="18"/>
  <c r="B943" i="47" s="1"/>
  <c r="L458" i="18"/>
  <c r="K459" i="18"/>
  <c r="M459" i="18" s="1"/>
  <c r="C815" i="47" s="1"/>
  <c r="L1063" i="10" l="1"/>
  <c r="I1063" i="47" s="1"/>
  <c r="K1064" i="10"/>
  <c r="G1063" i="10"/>
  <c r="G1063" i="47" s="1"/>
  <c r="F1064" i="10"/>
  <c r="J540" i="18"/>
  <c r="G708" i="18"/>
  <c r="E1064" i="47" s="1"/>
  <c r="I707" i="18"/>
  <c r="O633" i="18"/>
  <c r="Q589" i="18"/>
  <c r="N588" i="18"/>
  <c r="B944" i="47" s="1"/>
  <c r="L459" i="18"/>
  <c r="K460" i="18"/>
  <c r="M460" i="18" s="1"/>
  <c r="C816" i="47" s="1"/>
  <c r="K1065" i="10" l="1"/>
  <c r="L1064" i="10"/>
  <c r="I1064" i="47" s="1"/>
  <c r="G1064" i="10"/>
  <c r="G1064" i="47" s="1"/>
  <c r="F1065" i="10"/>
  <c r="J541" i="18"/>
  <c r="O634" i="18"/>
  <c r="Q590" i="18"/>
  <c r="N589" i="18"/>
  <c r="B945" i="47" s="1"/>
  <c r="G709" i="18"/>
  <c r="E1065" i="47" s="1"/>
  <c r="I708" i="18"/>
  <c r="K461" i="18"/>
  <c r="M461" i="18" s="1"/>
  <c r="C817" i="47" s="1"/>
  <c r="L460" i="18"/>
  <c r="K1066" i="10" l="1"/>
  <c r="L1065" i="10"/>
  <c r="I1065" i="47" s="1"/>
  <c r="G1065" i="10"/>
  <c r="G1065" i="47" s="1"/>
  <c r="F1066" i="10"/>
  <c r="J542" i="18"/>
  <c r="G710" i="18"/>
  <c r="E1066" i="47" s="1"/>
  <c r="I709" i="18"/>
  <c r="Q591" i="18"/>
  <c r="N590" i="18"/>
  <c r="B946" i="47" s="1"/>
  <c r="O635" i="18"/>
  <c r="L461" i="18"/>
  <c r="K462" i="18"/>
  <c r="M462" i="18" s="1"/>
  <c r="C818" i="47" s="1"/>
  <c r="K1067" i="10" l="1"/>
  <c r="L1066" i="10"/>
  <c r="I1066" i="47" s="1"/>
  <c r="F1067" i="10"/>
  <c r="G1066" i="10"/>
  <c r="G1066" i="47" s="1"/>
  <c r="J543" i="18"/>
  <c r="O636" i="18"/>
  <c r="Q592" i="18"/>
  <c r="N591" i="18"/>
  <c r="B947" i="47" s="1"/>
  <c r="G711" i="18"/>
  <c r="E1067" i="47" s="1"/>
  <c r="I710" i="18"/>
  <c r="K463" i="18"/>
  <c r="M463" i="18" s="1"/>
  <c r="C819" i="47" s="1"/>
  <c r="L462" i="18"/>
  <c r="K1068" i="10" l="1"/>
  <c r="L1067" i="10"/>
  <c r="I1067" i="47" s="1"/>
  <c r="G1067" i="10"/>
  <c r="G1067" i="47" s="1"/>
  <c r="F1068" i="10"/>
  <c r="J544" i="18"/>
  <c r="Q593" i="18"/>
  <c r="N592" i="18"/>
  <c r="B948" i="47" s="1"/>
  <c r="O637" i="18"/>
  <c r="I711" i="18"/>
  <c r="G712" i="18"/>
  <c r="E1068" i="47" s="1"/>
  <c r="L463" i="18"/>
  <c r="K464" i="18"/>
  <c r="M464" i="18" s="1"/>
  <c r="C820" i="47" s="1"/>
  <c r="K1069" i="10" l="1"/>
  <c r="L1068" i="10"/>
  <c r="I1068" i="47" s="1"/>
  <c r="G1068" i="10"/>
  <c r="G1068" i="47" s="1"/>
  <c r="F1069" i="10"/>
  <c r="J545" i="18"/>
  <c r="O638" i="18"/>
  <c r="G713" i="18"/>
  <c r="E1069" i="47" s="1"/>
  <c r="I712" i="18"/>
  <c r="Q594" i="18"/>
  <c r="N593" i="18"/>
  <c r="B949" i="47" s="1"/>
  <c r="L464" i="18"/>
  <c r="K465" i="18"/>
  <c r="M465" i="18" s="1"/>
  <c r="C821" i="47" s="1"/>
  <c r="K1070" i="10" l="1"/>
  <c r="L1069" i="10"/>
  <c r="I1069" i="47" s="1"/>
  <c r="G1069" i="10"/>
  <c r="G1069" i="47" s="1"/>
  <c r="F1070" i="10"/>
  <c r="J546" i="18"/>
  <c r="G714" i="18"/>
  <c r="E1070" i="47" s="1"/>
  <c r="I713" i="18"/>
  <c r="O639" i="18"/>
  <c r="Q595" i="18"/>
  <c r="N594" i="18"/>
  <c r="B950" i="47" s="1"/>
  <c r="L465" i="18"/>
  <c r="K466" i="18"/>
  <c r="M466" i="18" s="1"/>
  <c r="C822" i="47" s="1"/>
  <c r="K1071" i="10" l="1"/>
  <c r="L1070" i="10"/>
  <c r="I1070" i="47" s="1"/>
  <c r="G1070" i="10"/>
  <c r="G1070" i="47" s="1"/>
  <c r="F1071" i="10"/>
  <c r="J547" i="18"/>
  <c r="O640" i="18"/>
  <c r="Q596" i="18"/>
  <c r="N595" i="18"/>
  <c r="B951" i="47" s="1"/>
  <c r="G715" i="18"/>
  <c r="E1071" i="47" s="1"/>
  <c r="I714" i="18"/>
  <c r="K467" i="18"/>
  <c r="M467" i="18" s="1"/>
  <c r="C823" i="47" s="1"/>
  <c r="L466" i="18"/>
  <c r="K1072" i="10" l="1"/>
  <c r="L1071" i="10"/>
  <c r="I1071" i="47" s="1"/>
  <c r="G1071" i="10"/>
  <c r="G1071" i="47" s="1"/>
  <c r="F1072" i="10"/>
  <c r="J548" i="18"/>
  <c r="O641" i="18"/>
  <c r="Q597" i="18"/>
  <c r="N596" i="18"/>
  <c r="B952" i="47" s="1"/>
  <c r="G716" i="18"/>
  <c r="E1072" i="47" s="1"/>
  <c r="I715" i="18"/>
  <c r="L467" i="18"/>
  <c r="K468" i="18"/>
  <c r="M468" i="18" s="1"/>
  <c r="C824" i="47" s="1"/>
  <c r="K1073" i="10" l="1"/>
  <c r="L1072" i="10"/>
  <c r="I1072" i="47" s="1"/>
  <c r="G1072" i="10"/>
  <c r="G1072" i="47" s="1"/>
  <c r="F1073" i="10"/>
  <c r="J549" i="18"/>
  <c r="Q598" i="18"/>
  <c r="N597" i="18"/>
  <c r="B953" i="47" s="1"/>
  <c r="O642" i="18"/>
  <c r="G717" i="18"/>
  <c r="E1073" i="47" s="1"/>
  <c r="I716" i="18"/>
  <c r="L468" i="18"/>
  <c r="K469" i="18"/>
  <c r="M469" i="18" s="1"/>
  <c r="C825" i="47" s="1"/>
  <c r="K1074" i="10" l="1"/>
  <c r="L1073" i="10"/>
  <c r="I1073" i="47" s="1"/>
  <c r="G1073" i="10"/>
  <c r="G1073" i="47" s="1"/>
  <c r="F1074" i="10"/>
  <c r="J550" i="18"/>
  <c r="O643" i="18"/>
  <c r="G718" i="18"/>
  <c r="E1074" i="47" s="1"/>
  <c r="I717" i="18"/>
  <c r="Q599" i="18"/>
  <c r="N598" i="18"/>
  <c r="B954" i="47" s="1"/>
  <c r="K470" i="18"/>
  <c r="M470" i="18" s="1"/>
  <c r="C826" i="47" s="1"/>
  <c r="L469" i="18"/>
  <c r="K1075" i="10" l="1"/>
  <c r="L1074" i="10"/>
  <c r="I1074" i="47" s="1"/>
  <c r="G1074" i="10"/>
  <c r="G1074" i="47" s="1"/>
  <c r="F1075" i="10"/>
  <c r="J551" i="18"/>
  <c r="G719" i="18"/>
  <c r="E1075" i="47" s="1"/>
  <c r="I718" i="18"/>
  <c r="O644" i="18"/>
  <c r="Q600" i="18"/>
  <c r="N599" i="18"/>
  <c r="B955" i="47" s="1"/>
  <c r="L470" i="18"/>
  <c r="K471" i="18"/>
  <c r="M471" i="18" s="1"/>
  <c r="C827" i="47" s="1"/>
  <c r="K1076" i="10" l="1"/>
  <c r="L1075" i="10"/>
  <c r="I1075" i="47" s="1"/>
  <c r="F1076" i="10"/>
  <c r="G1075" i="10"/>
  <c r="G1075" i="47" s="1"/>
  <c r="J552" i="18"/>
  <c r="O645" i="18"/>
  <c r="Q601" i="18"/>
  <c r="N600" i="18"/>
  <c r="B956" i="47" s="1"/>
  <c r="G720" i="18"/>
  <c r="E1076" i="47" s="1"/>
  <c r="I719" i="18"/>
  <c r="K472" i="18"/>
  <c r="M472" i="18" s="1"/>
  <c r="C828" i="47" s="1"/>
  <c r="L471" i="18"/>
  <c r="K1077" i="10" l="1"/>
  <c r="L1076" i="10"/>
  <c r="I1076" i="47" s="1"/>
  <c r="G1076" i="10"/>
  <c r="G1076" i="47" s="1"/>
  <c r="F1077" i="10"/>
  <c r="J553" i="18"/>
  <c r="Q602" i="18"/>
  <c r="N601" i="18"/>
  <c r="B957" i="47" s="1"/>
  <c r="O646" i="18"/>
  <c r="G721" i="18"/>
  <c r="E1077" i="47" s="1"/>
  <c r="I720" i="18"/>
  <c r="L472" i="18"/>
  <c r="K473" i="18"/>
  <c r="M473" i="18" s="1"/>
  <c r="C829" i="47" s="1"/>
  <c r="K1078" i="10" l="1"/>
  <c r="L1077" i="10"/>
  <c r="I1077" i="47" s="1"/>
  <c r="G1077" i="10"/>
  <c r="G1077" i="47" s="1"/>
  <c r="F1078" i="10"/>
  <c r="J554" i="18"/>
  <c r="O647" i="18"/>
  <c r="G722" i="18"/>
  <c r="E1078" i="47" s="1"/>
  <c r="I721" i="18"/>
  <c r="Q603" i="18"/>
  <c r="N602" i="18"/>
  <c r="B958" i="47" s="1"/>
  <c r="L473" i="18"/>
  <c r="K474" i="18"/>
  <c r="M474" i="18" s="1"/>
  <c r="C830" i="47" s="1"/>
  <c r="K1079" i="10" l="1"/>
  <c r="L1078" i="10"/>
  <c r="I1078" i="47" s="1"/>
  <c r="G1078" i="10"/>
  <c r="G1078" i="47" s="1"/>
  <c r="F1079" i="10"/>
  <c r="J555" i="18"/>
  <c r="G723" i="18"/>
  <c r="E1079" i="47" s="1"/>
  <c r="I722" i="18"/>
  <c r="Q604" i="18"/>
  <c r="N603" i="18"/>
  <c r="B959" i="47" s="1"/>
  <c r="O648" i="18"/>
  <c r="K475" i="18"/>
  <c r="M475" i="18" s="1"/>
  <c r="C831" i="47" s="1"/>
  <c r="L474" i="18"/>
  <c r="K1080" i="10" l="1"/>
  <c r="L1079" i="10"/>
  <c r="I1079" i="47" s="1"/>
  <c r="G1079" i="10"/>
  <c r="G1079" i="47" s="1"/>
  <c r="F1080" i="10"/>
  <c r="J556" i="18"/>
  <c r="Q605" i="18"/>
  <c r="N604" i="18"/>
  <c r="B960" i="47" s="1"/>
  <c r="O649" i="18"/>
  <c r="G724" i="18"/>
  <c r="E1080" i="47" s="1"/>
  <c r="I723" i="18"/>
  <c r="L475" i="18"/>
  <c r="K476" i="18"/>
  <c r="M476" i="18" s="1"/>
  <c r="C832" i="47" s="1"/>
  <c r="K1081" i="10" l="1"/>
  <c r="L1080" i="10"/>
  <c r="I1080" i="47" s="1"/>
  <c r="G1080" i="10"/>
  <c r="G1080" i="47" s="1"/>
  <c r="F1081" i="10"/>
  <c r="J557" i="18"/>
  <c r="O650" i="18"/>
  <c r="G725" i="18"/>
  <c r="E1081" i="47" s="1"/>
  <c r="I724" i="18"/>
  <c r="Q606" i="18"/>
  <c r="N605" i="18"/>
  <c r="B961" i="47" s="1"/>
  <c r="L476" i="18"/>
  <c r="K477" i="18"/>
  <c r="M477" i="18" s="1"/>
  <c r="C833" i="47" s="1"/>
  <c r="K1082" i="10" l="1"/>
  <c r="L1081" i="10"/>
  <c r="I1081" i="47" s="1"/>
  <c r="G1081" i="10"/>
  <c r="G1081" i="47" s="1"/>
  <c r="F1082" i="10"/>
  <c r="J558" i="18"/>
  <c r="G726" i="18"/>
  <c r="E1082" i="47" s="1"/>
  <c r="I725" i="18"/>
  <c r="O651" i="18"/>
  <c r="Q607" i="18"/>
  <c r="N606" i="18"/>
  <c r="B962" i="47" s="1"/>
  <c r="K478" i="18"/>
  <c r="M478" i="18" s="1"/>
  <c r="C834" i="47" s="1"/>
  <c r="L477" i="18"/>
  <c r="K1083" i="10" l="1"/>
  <c r="L1082" i="10"/>
  <c r="I1082" i="47" s="1"/>
  <c r="G1082" i="10"/>
  <c r="G1082" i="47" s="1"/>
  <c r="F1083" i="10"/>
  <c r="J559" i="18"/>
  <c r="O652" i="18"/>
  <c r="Q608" i="18"/>
  <c r="N607" i="18"/>
  <c r="B963" i="47" s="1"/>
  <c r="I726" i="18"/>
  <c r="G727" i="18"/>
  <c r="E1083" i="47" s="1"/>
  <c r="L478" i="18"/>
  <c r="K479" i="18"/>
  <c r="M479" i="18" s="1"/>
  <c r="C835" i="47" s="1"/>
  <c r="K1084" i="10" l="1"/>
  <c r="L1083" i="10"/>
  <c r="I1083" i="47" s="1"/>
  <c r="G1083" i="10"/>
  <c r="G1083" i="47" s="1"/>
  <c r="F1084" i="10"/>
  <c r="J560" i="18"/>
  <c r="Q609" i="18"/>
  <c r="N608" i="18"/>
  <c r="B964" i="47" s="1"/>
  <c r="I727" i="18"/>
  <c r="G728" i="18"/>
  <c r="E1084" i="47" s="1"/>
  <c r="O653" i="18"/>
  <c r="K480" i="18"/>
  <c r="M480" i="18" s="1"/>
  <c r="C836" i="47" s="1"/>
  <c r="L479" i="18"/>
  <c r="L1084" i="10" l="1"/>
  <c r="I1084" i="47" s="1"/>
  <c r="K1085" i="10"/>
  <c r="G1084" i="10"/>
  <c r="G1084" i="47" s="1"/>
  <c r="F1085" i="10"/>
  <c r="J561" i="18"/>
  <c r="I728" i="18"/>
  <c r="G729" i="18"/>
  <c r="E1085" i="47" s="1"/>
  <c r="O654" i="18"/>
  <c r="Q610" i="18"/>
  <c r="N609" i="18"/>
  <c r="B965" i="47" s="1"/>
  <c r="L480" i="18"/>
  <c r="K481" i="18"/>
  <c r="M481" i="18" s="1"/>
  <c r="C837" i="47" s="1"/>
  <c r="L1085" i="10" l="1"/>
  <c r="I1085" i="47" s="1"/>
  <c r="K1086" i="10"/>
  <c r="F1086" i="10"/>
  <c r="G1085" i="10"/>
  <c r="G1085" i="47" s="1"/>
  <c r="J562" i="18"/>
  <c r="O655" i="18"/>
  <c r="I729" i="18"/>
  <c r="G730" i="18"/>
  <c r="E1086" i="47" s="1"/>
  <c r="Q611" i="18"/>
  <c r="N610" i="18"/>
  <c r="B966" i="47" s="1"/>
  <c r="K482" i="18"/>
  <c r="M482" i="18" s="1"/>
  <c r="C838" i="47" s="1"/>
  <c r="L481" i="18"/>
  <c r="L1086" i="10" l="1"/>
  <c r="I1086" i="47" s="1"/>
  <c r="K1087" i="10"/>
  <c r="F1087" i="10"/>
  <c r="G1086" i="10"/>
  <c r="G1086" i="47" s="1"/>
  <c r="J563" i="18"/>
  <c r="I730" i="18"/>
  <c r="G731" i="18"/>
  <c r="E1087" i="47" s="1"/>
  <c r="Q612" i="18"/>
  <c r="N611" i="18"/>
  <c r="B967" i="47" s="1"/>
  <c r="O656" i="18"/>
  <c r="L482" i="18"/>
  <c r="K483" i="18"/>
  <c r="M483" i="18" s="1"/>
  <c r="C839" i="47" s="1"/>
  <c r="L1087" i="10" l="1"/>
  <c r="I1087" i="47" s="1"/>
  <c r="K1088" i="10"/>
  <c r="F1088" i="10"/>
  <c r="G1087" i="10"/>
  <c r="G1087" i="47" s="1"/>
  <c r="J564" i="18"/>
  <c r="Q613" i="18"/>
  <c r="N613" i="18" s="1"/>
  <c r="N612" i="18"/>
  <c r="B968" i="47" s="1"/>
  <c r="I731" i="18"/>
  <c r="G732" i="18"/>
  <c r="E1088" i="47" s="1"/>
  <c r="O657" i="18"/>
  <c r="L483" i="18"/>
  <c r="K484" i="18"/>
  <c r="M484" i="18" s="1"/>
  <c r="C840" i="47" s="1"/>
  <c r="L1088" i="10" l="1"/>
  <c r="I1088" i="47" s="1"/>
  <c r="K1089" i="10"/>
  <c r="F1089" i="10"/>
  <c r="G1088" i="10"/>
  <c r="G1088" i="47" s="1"/>
  <c r="J565" i="18"/>
  <c r="I732" i="18"/>
  <c r="G733" i="18"/>
  <c r="E1089" i="47" s="1"/>
  <c r="O658" i="18"/>
  <c r="Q614" i="18"/>
  <c r="B969" i="47"/>
  <c r="K485" i="18"/>
  <c r="M485" i="18" s="1"/>
  <c r="C841" i="47" s="1"/>
  <c r="L484" i="18"/>
  <c r="L1089" i="10" l="1"/>
  <c r="I1089" i="47" s="1"/>
  <c r="K1090" i="10"/>
  <c r="F1090" i="10"/>
  <c r="G1089" i="10"/>
  <c r="G1089" i="47" s="1"/>
  <c r="J566" i="18"/>
  <c r="I733" i="18"/>
  <c r="G734" i="18"/>
  <c r="E1090" i="47" s="1"/>
  <c r="O659" i="18"/>
  <c r="Q615" i="18"/>
  <c r="N614" i="18"/>
  <c r="B970" i="47" s="1"/>
  <c r="L485" i="18"/>
  <c r="K486" i="18"/>
  <c r="M486" i="18" s="1"/>
  <c r="C842" i="47" s="1"/>
  <c r="L1090" i="10" l="1"/>
  <c r="I1090" i="47" s="1"/>
  <c r="K1091" i="10"/>
  <c r="F1091" i="10"/>
  <c r="G1090" i="10"/>
  <c r="G1090" i="47" s="1"/>
  <c r="J567" i="18"/>
  <c r="I734" i="18"/>
  <c r="G735" i="18"/>
  <c r="E1091" i="47" s="1"/>
  <c r="O660" i="18"/>
  <c r="Q616" i="18"/>
  <c r="N615" i="18"/>
  <c r="B971" i="47" s="1"/>
  <c r="K487" i="18"/>
  <c r="M487" i="18" s="1"/>
  <c r="C843" i="47" s="1"/>
  <c r="L486" i="18"/>
  <c r="K1092" i="10" l="1"/>
  <c r="L1091" i="10"/>
  <c r="I1091" i="47" s="1"/>
  <c r="F1092" i="10"/>
  <c r="G1091" i="10"/>
  <c r="G1091" i="47" s="1"/>
  <c r="J568" i="18"/>
  <c r="O661" i="18"/>
  <c r="I735" i="18"/>
  <c r="G736" i="18"/>
  <c r="E1092" i="47" s="1"/>
  <c r="Q617" i="18"/>
  <c r="N616" i="18"/>
  <c r="B972" i="47" s="1"/>
  <c r="L487" i="18"/>
  <c r="K488" i="18"/>
  <c r="M488" i="18" s="1"/>
  <c r="C844" i="47" s="1"/>
  <c r="L1092" i="10" l="1"/>
  <c r="I1092" i="47" s="1"/>
  <c r="K1093" i="10"/>
  <c r="F1093" i="10"/>
  <c r="G1092" i="10"/>
  <c r="G1092" i="47" s="1"/>
  <c r="J569" i="18"/>
  <c r="O662" i="18"/>
  <c r="I736" i="18"/>
  <c r="G737" i="18"/>
  <c r="E1093" i="47" s="1"/>
  <c r="Q618" i="18"/>
  <c r="N617" i="18"/>
  <c r="B973" i="47" s="1"/>
  <c r="K489" i="18"/>
  <c r="M489" i="18" s="1"/>
  <c r="C845" i="47" s="1"/>
  <c r="L488" i="18"/>
  <c r="L1093" i="10" l="1"/>
  <c r="I1093" i="47" s="1"/>
  <c r="K1094" i="10"/>
  <c r="F1094" i="10"/>
  <c r="G1093" i="10"/>
  <c r="G1093" i="47" s="1"/>
  <c r="J570" i="18"/>
  <c r="I737" i="18"/>
  <c r="G738" i="18"/>
  <c r="E1094" i="47" s="1"/>
  <c r="O663" i="18"/>
  <c r="Q619" i="18"/>
  <c r="N618" i="18"/>
  <c r="B974" i="47" s="1"/>
  <c r="L489" i="18"/>
  <c r="K490" i="18"/>
  <c r="M490" i="18" s="1"/>
  <c r="C846" i="47" s="1"/>
  <c r="K1095" i="10" l="1"/>
  <c r="L1094" i="10"/>
  <c r="I1094" i="47" s="1"/>
  <c r="F1095" i="10"/>
  <c r="G1094" i="10"/>
  <c r="G1094" i="47" s="1"/>
  <c r="J571" i="18"/>
  <c r="I738" i="18"/>
  <c r="G739" i="18"/>
  <c r="E1095" i="47" s="1"/>
  <c r="O664" i="18"/>
  <c r="Q620" i="18"/>
  <c r="N619" i="18"/>
  <c r="B975" i="47" s="1"/>
  <c r="K491" i="18"/>
  <c r="M491" i="18" s="1"/>
  <c r="C847" i="47" s="1"/>
  <c r="L490" i="18"/>
  <c r="K1096" i="10" l="1"/>
  <c r="L1095" i="10"/>
  <c r="I1095" i="47" s="1"/>
  <c r="F1096" i="10"/>
  <c r="G1095" i="10"/>
  <c r="G1095" i="47" s="1"/>
  <c r="J572" i="18"/>
  <c r="G740" i="18"/>
  <c r="E1096" i="47" s="1"/>
  <c r="I739" i="18"/>
  <c r="O665" i="18"/>
  <c r="Q621" i="18"/>
  <c r="N620" i="18"/>
  <c r="B976" i="47" s="1"/>
  <c r="L491" i="18"/>
  <c r="K492" i="18"/>
  <c r="M492" i="18" s="1"/>
  <c r="C848" i="47" s="1"/>
  <c r="L1096" i="10" l="1"/>
  <c r="I1096" i="47" s="1"/>
  <c r="K1097" i="10"/>
  <c r="F1097" i="10"/>
  <c r="G1097" i="10" s="1"/>
  <c r="G1097" i="47" s="1"/>
  <c r="G1096" i="10"/>
  <c r="G1096" i="47" s="1"/>
  <c r="J573" i="18"/>
  <c r="O666" i="18"/>
  <c r="Q622" i="18"/>
  <c r="N621" i="18"/>
  <c r="B977" i="47" s="1"/>
  <c r="G741" i="18"/>
  <c r="I740" i="18"/>
  <c r="K493" i="18"/>
  <c r="M493" i="18" s="1"/>
  <c r="C849" i="47" s="1"/>
  <c r="L492" i="18"/>
  <c r="L1097" i="10" l="1"/>
  <c r="I1097" i="47" s="1"/>
  <c r="K1098" i="10"/>
  <c r="I741" i="18"/>
  <c r="E1097" i="47"/>
  <c r="J574" i="18"/>
  <c r="Q623" i="18"/>
  <c r="N622" i="18"/>
  <c r="B978" i="47" s="1"/>
  <c r="O667" i="18"/>
  <c r="L493" i="18"/>
  <c r="K494" i="18"/>
  <c r="M494" i="18" s="1"/>
  <c r="C850" i="47" s="1"/>
  <c r="L1098" i="10" l="1"/>
  <c r="K1099" i="10"/>
  <c r="J575" i="18"/>
  <c r="O668" i="18"/>
  <c r="Q624" i="18"/>
  <c r="N623" i="18"/>
  <c r="B979" i="47" s="1"/>
  <c r="L494" i="18"/>
  <c r="K495" i="18"/>
  <c r="M495" i="18" s="1"/>
  <c r="C851" i="47" s="1"/>
  <c r="K1100" i="10" l="1"/>
  <c r="L1099" i="10"/>
  <c r="J576" i="18"/>
  <c r="Q625" i="18"/>
  <c r="N624" i="18"/>
  <c r="B980" i="47" s="1"/>
  <c r="O669" i="18"/>
  <c r="L495" i="18"/>
  <c r="K496" i="18"/>
  <c r="M496" i="18" s="1"/>
  <c r="C852" i="47" s="1"/>
  <c r="L1100" i="10" l="1"/>
  <c r="I1100" i="47" s="1"/>
  <c r="K1101" i="10"/>
  <c r="J577" i="18"/>
  <c r="O670" i="18"/>
  <c r="Q626" i="18"/>
  <c r="N625" i="18"/>
  <c r="B981" i="47" s="1"/>
  <c r="L496" i="18"/>
  <c r="K497" i="18"/>
  <c r="M497" i="18" s="1"/>
  <c r="C853" i="47" s="1"/>
  <c r="K1102" i="10" l="1"/>
  <c r="L1101" i="10"/>
  <c r="I1101" i="47" s="1"/>
  <c r="J578" i="18"/>
  <c r="Q627" i="18"/>
  <c r="N626" i="18"/>
  <c r="B982" i="47" s="1"/>
  <c r="O671" i="18"/>
  <c r="L497" i="18"/>
  <c r="K498" i="18"/>
  <c r="M498" i="18" s="1"/>
  <c r="C854" i="47" s="1"/>
  <c r="K1103" i="10" l="1"/>
  <c r="L1102" i="10"/>
  <c r="I1102" i="47" s="1"/>
  <c r="J579" i="18"/>
  <c r="O672" i="18"/>
  <c r="Q628" i="18"/>
  <c r="N627" i="18"/>
  <c r="B983" i="47" s="1"/>
  <c r="K499" i="18"/>
  <c r="M499" i="18" s="1"/>
  <c r="C855" i="47" s="1"/>
  <c r="L498" i="18"/>
  <c r="K1104" i="10" l="1"/>
  <c r="L1103" i="10"/>
  <c r="I1103" i="47" s="1"/>
  <c r="J580" i="18"/>
  <c r="Q629" i="18"/>
  <c r="N628" i="18"/>
  <c r="B984" i="47" s="1"/>
  <c r="O673" i="18"/>
  <c r="K500" i="18"/>
  <c r="M500" i="18" s="1"/>
  <c r="C856" i="47" s="1"/>
  <c r="L499" i="18"/>
  <c r="K1105" i="10" l="1"/>
  <c r="L1104" i="10"/>
  <c r="I1104" i="47" s="1"/>
  <c r="J581" i="18"/>
  <c r="O674" i="18"/>
  <c r="Q630" i="18"/>
  <c r="N629" i="18"/>
  <c r="B985" i="47" s="1"/>
  <c r="K501" i="18"/>
  <c r="M501" i="18" s="1"/>
  <c r="C857" i="47" s="1"/>
  <c r="L500" i="18"/>
  <c r="K1106" i="10" l="1"/>
  <c r="L1105" i="10"/>
  <c r="I1105" i="47" s="1"/>
  <c r="J582" i="18"/>
  <c r="Q631" i="18"/>
  <c r="N630" i="18"/>
  <c r="B986" i="47" s="1"/>
  <c r="O675" i="18"/>
  <c r="L501" i="18"/>
  <c r="K502" i="18"/>
  <c r="M502" i="18" s="1"/>
  <c r="C858" i="47" s="1"/>
  <c r="L1106" i="10" l="1"/>
  <c r="I1106" i="47" s="1"/>
  <c r="K1107" i="10"/>
  <c r="J583" i="18"/>
  <c r="O676" i="18"/>
  <c r="Q632" i="18"/>
  <c r="N631" i="18"/>
  <c r="B987" i="47" s="1"/>
  <c r="L502" i="18"/>
  <c r="K503" i="18"/>
  <c r="M503" i="18" s="1"/>
  <c r="C859" i="47" s="1"/>
  <c r="K1108" i="10" l="1"/>
  <c r="L1107" i="10"/>
  <c r="I1107" i="47" s="1"/>
  <c r="J584" i="18"/>
  <c r="Q633" i="18"/>
  <c r="N632" i="18"/>
  <c r="B988" i="47" s="1"/>
  <c r="O677" i="18"/>
  <c r="L503" i="18"/>
  <c r="K504" i="18"/>
  <c r="M504" i="18" s="1"/>
  <c r="C860" i="47" s="1"/>
  <c r="L1108" i="10" l="1"/>
  <c r="I1108" i="47" s="1"/>
  <c r="K1109" i="10"/>
  <c r="J585" i="18"/>
  <c r="O678" i="18"/>
  <c r="Q634" i="18"/>
  <c r="N633" i="18"/>
  <c r="B989" i="47" s="1"/>
  <c r="K505" i="18"/>
  <c r="M505" i="18" s="1"/>
  <c r="C861" i="47" s="1"/>
  <c r="L504" i="18"/>
  <c r="L1109" i="10" l="1"/>
  <c r="I1109" i="47" s="1"/>
  <c r="K1110" i="10"/>
  <c r="J586" i="18"/>
  <c r="Q635" i="18"/>
  <c r="N634" i="18"/>
  <c r="B990" i="47" s="1"/>
  <c r="O679" i="18"/>
  <c r="L505" i="18"/>
  <c r="K506" i="18"/>
  <c r="M506" i="18" s="1"/>
  <c r="C862" i="47" s="1"/>
  <c r="K1111" i="10" l="1"/>
  <c r="L1110" i="10"/>
  <c r="I1110" i="47" s="1"/>
  <c r="J587" i="18"/>
  <c r="O680" i="18"/>
  <c r="Q636" i="18"/>
  <c r="N635" i="18"/>
  <c r="B991" i="47" s="1"/>
  <c r="K507" i="18"/>
  <c r="M507" i="18" s="1"/>
  <c r="C863" i="47" s="1"/>
  <c r="L506" i="18"/>
  <c r="L1111" i="10" l="1"/>
  <c r="I1111" i="47" s="1"/>
  <c r="K1112" i="10"/>
  <c r="J588" i="18"/>
  <c r="Q637" i="18"/>
  <c r="N636" i="18"/>
  <c r="B992" i="47" s="1"/>
  <c r="O681" i="18"/>
  <c r="L507" i="18"/>
  <c r="K508" i="18"/>
  <c r="M508" i="18" s="1"/>
  <c r="C864" i="47" s="1"/>
  <c r="L1112" i="10" l="1"/>
  <c r="I1112" i="47" s="1"/>
  <c r="K1113" i="10"/>
  <c r="J589" i="18"/>
  <c r="O682" i="18"/>
  <c r="Q638" i="18"/>
  <c r="N637" i="18"/>
  <c r="B993" i="47" s="1"/>
  <c r="K509" i="18"/>
  <c r="M509" i="18" s="1"/>
  <c r="C865" i="47" s="1"/>
  <c r="L508" i="18"/>
  <c r="L1113" i="10" l="1"/>
  <c r="I1113" i="47" s="1"/>
  <c r="K1114" i="10"/>
  <c r="J590" i="18"/>
  <c r="O683" i="18"/>
  <c r="Q639" i="18"/>
  <c r="N638" i="18"/>
  <c r="B994" i="47" s="1"/>
  <c r="L509" i="18"/>
  <c r="K510" i="18"/>
  <c r="M510" i="18" s="1"/>
  <c r="C866" i="47" s="1"/>
  <c r="K1115" i="10" l="1"/>
  <c r="L1114" i="10"/>
  <c r="I1114" i="47" s="1"/>
  <c r="J591" i="18"/>
  <c r="Q640" i="18"/>
  <c r="N639" i="18"/>
  <c r="B995" i="47" s="1"/>
  <c r="O684" i="18"/>
  <c r="K511" i="18"/>
  <c r="M511" i="18" s="1"/>
  <c r="C867" i="47" s="1"/>
  <c r="L510" i="18"/>
  <c r="L1115" i="10" l="1"/>
  <c r="I1115" i="47" s="1"/>
  <c r="K1116" i="10"/>
  <c r="J592" i="18"/>
  <c r="O685" i="18"/>
  <c r="Q641" i="18"/>
  <c r="N640" i="18"/>
  <c r="B996" i="47" s="1"/>
  <c r="L511" i="18"/>
  <c r="K512" i="18"/>
  <c r="M512" i="18" s="1"/>
  <c r="C868" i="47" s="1"/>
  <c r="L1116" i="10" l="1"/>
  <c r="I1116" i="47" s="1"/>
  <c r="K1117" i="10"/>
  <c r="J593" i="18"/>
  <c r="Q642" i="18"/>
  <c r="N641" i="18"/>
  <c r="B997" i="47" s="1"/>
  <c r="O686" i="18"/>
  <c r="K513" i="18"/>
  <c r="M513" i="18" s="1"/>
  <c r="C869" i="47" s="1"/>
  <c r="L512" i="18"/>
  <c r="L1117" i="10" l="1"/>
  <c r="I1117" i="47" s="1"/>
  <c r="K1118" i="10"/>
  <c r="J594" i="18"/>
  <c r="O687" i="18"/>
  <c r="Q643" i="18"/>
  <c r="N642" i="18"/>
  <c r="B998" i="47" s="1"/>
  <c r="K514" i="18"/>
  <c r="M514" i="18" s="1"/>
  <c r="C870" i="47" s="1"/>
  <c r="L513" i="18"/>
  <c r="K1119" i="10" l="1"/>
  <c r="L1118" i="10"/>
  <c r="I1118" i="47" s="1"/>
  <c r="J595" i="18"/>
  <c r="Q644" i="18"/>
  <c r="N643" i="18"/>
  <c r="B999" i="47" s="1"/>
  <c r="O688" i="18"/>
  <c r="K515" i="18"/>
  <c r="M515" i="18" s="1"/>
  <c r="C871" i="47" s="1"/>
  <c r="L514" i="18"/>
  <c r="L1119" i="10" l="1"/>
  <c r="I1119" i="47" s="1"/>
  <c r="K1120" i="10"/>
  <c r="J596" i="18"/>
  <c r="O689" i="18"/>
  <c r="Q645" i="18"/>
  <c r="N644" i="18"/>
  <c r="B1000" i="47" s="1"/>
  <c r="K516" i="18"/>
  <c r="M516" i="18" s="1"/>
  <c r="C872" i="47" s="1"/>
  <c r="L515" i="18"/>
  <c r="L1120" i="10" l="1"/>
  <c r="I1120" i="47" s="1"/>
  <c r="K1121" i="10"/>
  <c r="J597" i="18"/>
  <c r="Q646" i="18"/>
  <c r="N645" i="18"/>
  <c r="B1001" i="47" s="1"/>
  <c r="O690" i="18"/>
  <c r="K517" i="18"/>
  <c r="M517" i="18" s="1"/>
  <c r="C873" i="47" s="1"/>
  <c r="L516" i="18"/>
  <c r="L1121" i="10" l="1"/>
  <c r="I1121" i="47" s="1"/>
  <c r="K1122" i="10"/>
  <c r="J598" i="18"/>
  <c r="O691" i="18"/>
  <c r="Q647" i="18"/>
  <c r="N646" i="18"/>
  <c r="B1002" i="47" s="1"/>
  <c r="L517" i="18"/>
  <c r="K518" i="18"/>
  <c r="M518" i="18" s="1"/>
  <c r="C874" i="47" s="1"/>
  <c r="K1123" i="10" l="1"/>
  <c r="L1122" i="10"/>
  <c r="I1122" i="47" s="1"/>
  <c r="J599" i="18"/>
  <c r="Q648" i="18"/>
  <c r="N647" i="18"/>
  <c r="B1003" i="47" s="1"/>
  <c r="O692" i="18"/>
  <c r="K519" i="18"/>
  <c r="M519" i="18" s="1"/>
  <c r="C875" i="47" s="1"/>
  <c r="L518" i="18"/>
  <c r="K1124" i="10" l="1"/>
  <c r="L1123" i="10"/>
  <c r="I1123" i="47" s="1"/>
  <c r="J600" i="18"/>
  <c r="O693" i="18"/>
  <c r="Q649" i="18"/>
  <c r="N648" i="18"/>
  <c r="B1004" i="47" s="1"/>
  <c r="L519" i="18"/>
  <c r="K520" i="18"/>
  <c r="M520" i="18" s="1"/>
  <c r="C876" i="47" s="1"/>
  <c r="K1125" i="10" l="1"/>
  <c r="L1124" i="10"/>
  <c r="I1124" i="47" s="1"/>
  <c r="J601" i="18"/>
  <c r="O694" i="18"/>
  <c r="Q650" i="18"/>
  <c r="N649" i="18"/>
  <c r="B1005" i="47" s="1"/>
  <c r="K521" i="18"/>
  <c r="M521" i="18" s="1"/>
  <c r="C877" i="47" s="1"/>
  <c r="L520" i="18"/>
  <c r="K1126" i="10" l="1"/>
  <c r="L1125" i="10"/>
  <c r="I1125" i="47" s="1"/>
  <c r="J602" i="18"/>
  <c r="Q651" i="18"/>
  <c r="N650" i="18"/>
  <c r="B1006" i="47" s="1"/>
  <c r="O695" i="18"/>
  <c r="L521" i="18"/>
  <c r="K522" i="18"/>
  <c r="M522" i="18" s="1"/>
  <c r="C878" i="47" s="1"/>
  <c r="L1126" i="10" l="1"/>
  <c r="I1126" i="47" s="1"/>
  <c r="K1127" i="10"/>
  <c r="J603" i="18"/>
  <c r="O696" i="18"/>
  <c r="Q652" i="18"/>
  <c r="N651" i="18"/>
  <c r="B1007" i="47" s="1"/>
  <c r="K523" i="18"/>
  <c r="M523" i="18" s="1"/>
  <c r="C879" i="47" s="1"/>
  <c r="L522" i="18"/>
  <c r="K1128" i="10" l="1"/>
  <c r="L1127" i="10"/>
  <c r="I1127" i="47" s="1"/>
  <c r="J604" i="18"/>
  <c r="Q653" i="18"/>
  <c r="N652" i="18"/>
  <c r="B1008" i="47" s="1"/>
  <c r="O697" i="18"/>
  <c r="L523" i="18"/>
  <c r="K524" i="18"/>
  <c r="M524" i="18" s="1"/>
  <c r="C880" i="47" s="1"/>
  <c r="K1129" i="10" l="1"/>
  <c r="L1128" i="10"/>
  <c r="I1128" i="47" s="1"/>
  <c r="J605" i="18"/>
  <c r="O698" i="18"/>
  <c r="Q654" i="18"/>
  <c r="N653" i="18"/>
  <c r="B1009" i="47" s="1"/>
  <c r="K525" i="18"/>
  <c r="M525" i="18" s="1"/>
  <c r="C881" i="47" s="1"/>
  <c r="L524" i="18"/>
  <c r="L1129" i="10" l="1"/>
  <c r="I1129" i="47" s="1"/>
  <c r="K1130" i="10"/>
  <c r="J606" i="18"/>
  <c r="Q655" i="18"/>
  <c r="N654" i="18"/>
  <c r="B1010" i="47" s="1"/>
  <c r="O699" i="18"/>
  <c r="L525" i="18"/>
  <c r="K526" i="18"/>
  <c r="M526" i="18" s="1"/>
  <c r="C882" i="47" s="1"/>
  <c r="K1131" i="10" l="1"/>
  <c r="L1130" i="10"/>
  <c r="I1130" i="47" s="1"/>
  <c r="J607" i="18"/>
  <c r="O700" i="18"/>
  <c r="Q656" i="18"/>
  <c r="N655" i="18"/>
  <c r="B1011" i="47" s="1"/>
  <c r="L526" i="18"/>
  <c r="K527" i="18"/>
  <c r="M527" i="18" s="1"/>
  <c r="C883" i="47" s="1"/>
  <c r="K1132" i="10" l="1"/>
  <c r="L1131" i="10"/>
  <c r="I1131" i="47" s="1"/>
  <c r="J608" i="18"/>
  <c r="Q657" i="18"/>
  <c r="N656" i="18"/>
  <c r="B1012" i="47" s="1"/>
  <c r="O701" i="18"/>
  <c r="L527" i="18"/>
  <c r="K528" i="18"/>
  <c r="M528" i="18" s="1"/>
  <c r="C884" i="47" s="1"/>
  <c r="K1133" i="10" l="1"/>
  <c r="L1132" i="10"/>
  <c r="I1132" i="47" s="1"/>
  <c r="J609" i="18"/>
  <c r="O702" i="18"/>
  <c r="Q658" i="18"/>
  <c r="N657" i="18"/>
  <c r="B1013" i="47" s="1"/>
  <c r="L528" i="18"/>
  <c r="K529" i="18"/>
  <c r="M529" i="18" s="1"/>
  <c r="C885" i="47" s="1"/>
  <c r="L1133" i="10" l="1"/>
  <c r="I1133" i="47" s="1"/>
  <c r="K1134" i="10"/>
  <c r="J610" i="18"/>
  <c r="Q659" i="18"/>
  <c r="N658" i="18"/>
  <c r="B1014" i="47" s="1"/>
  <c r="O703" i="18"/>
  <c r="L529" i="18"/>
  <c r="K530" i="18"/>
  <c r="M530" i="18" s="1"/>
  <c r="C886" i="47" s="1"/>
  <c r="K1135" i="10" l="1"/>
  <c r="L1134" i="10"/>
  <c r="I1134" i="47" s="1"/>
  <c r="J611" i="18"/>
  <c r="L530" i="18"/>
  <c r="K531" i="18"/>
  <c r="M531" i="18" s="1"/>
  <c r="C887" i="47" s="1"/>
  <c r="O704" i="18"/>
  <c r="Q660" i="18"/>
  <c r="N659" i="18"/>
  <c r="B1015" i="47" s="1"/>
  <c r="L1135" i="10" l="1"/>
  <c r="I1135" i="47" s="1"/>
  <c r="K1136" i="10"/>
  <c r="J612" i="18"/>
  <c r="O705" i="18"/>
  <c r="L531" i="18"/>
  <c r="K532" i="18"/>
  <c r="M532" i="18" s="1"/>
  <c r="C888" i="47" s="1"/>
  <c r="Q661" i="18"/>
  <c r="N660" i="18"/>
  <c r="B1016" i="47" s="1"/>
  <c r="L1136" i="10" l="1"/>
  <c r="I1136" i="47" s="1"/>
  <c r="K1137" i="10"/>
  <c r="J613" i="18"/>
  <c r="O706" i="18"/>
  <c r="L532" i="18"/>
  <c r="K533" i="18"/>
  <c r="M533" i="18" s="1"/>
  <c r="C889" i="47" s="1"/>
  <c r="Q662" i="18"/>
  <c r="N661" i="18"/>
  <c r="B1017" i="47" s="1"/>
  <c r="L1137" i="10" l="1"/>
  <c r="I1137" i="47" s="1"/>
  <c r="K1138" i="10"/>
  <c r="J614" i="18"/>
  <c r="L533" i="18"/>
  <c r="K534" i="18"/>
  <c r="M534" i="18" s="1"/>
  <c r="C890" i="47" s="1"/>
  <c r="O707" i="18"/>
  <c r="Q663" i="18"/>
  <c r="N662" i="18"/>
  <c r="B1018" i="47" s="1"/>
  <c r="L1138" i="10" l="1"/>
  <c r="I1138" i="47" s="1"/>
  <c r="K1139" i="10"/>
  <c r="J615" i="18"/>
  <c r="L534" i="18"/>
  <c r="K535" i="18"/>
  <c r="M535" i="18" s="1"/>
  <c r="C891" i="47" s="1"/>
  <c r="O708" i="18"/>
  <c r="Q664" i="18"/>
  <c r="N663" i="18"/>
  <c r="B1019" i="47" s="1"/>
  <c r="L1139" i="10" l="1"/>
  <c r="I1139" i="47" s="1"/>
  <c r="K1140" i="10"/>
  <c r="J616" i="18"/>
  <c r="K536" i="18"/>
  <c r="M536" i="18" s="1"/>
  <c r="C892" i="47" s="1"/>
  <c r="L535" i="18"/>
  <c r="O709" i="18"/>
  <c r="Q665" i="18"/>
  <c r="N664" i="18"/>
  <c r="B1020" i="47" s="1"/>
  <c r="K1141" i="10" l="1"/>
  <c r="L1140" i="10"/>
  <c r="I1140" i="47" s="1"/>
  <c r="J617" i="18"/>
  <c r="O710" i="18"/>
  <c r="Q666" i="18"/>
  <c r="N665" i="18"/>
  <c r="B1021" i="47" s="1"/>
  <c r="L536" i="18"/>
  <c r="K537" i="18"/>
  <c r="M537" i="18" s="1"/>
  <c r="C893" i="47" s="1"/>
  <c r="K1142" i="10" l="1"/>
  <c r="L1141" i="10"/>
  <c r="I1141" i="47" s="1"/>
  <c r="J618" i="18"/>
  <c r="Q667" i="18"/>
  <c r="N666" i="18"/>
  <c r="B1022" i="47" s="1"/>
  <c r="L537" i="18"/>
  <c r="K538" i="18"/>
  <c r="M538" i="18" s="1"/>
  <c r="C894" i="47" s="1"/>
  <c r="O711" i="18"/>
  <c r="L1142" i="10" l="1"/>
  <c r="I1142" i="47" s="1"/>
  <c r="K1143" i="10"/>
  <c r="J619" i="18"/>
  <c r="O712" i="18"/>
  <c r="K539" i="18"/>
  <c r="M539" i="18" s="1"/>
  <c r="C895" i="47" s="1"/>
  <c r="L538" i="18"/>
  <c r="Q668" i="18"/>
  <c r="N667" i="18"/>
  <c r="B1023" i="47" s="1"/>
  <c r="K1144" i="10" l="1"/>
  <c r="L1143" i="10"/>
  <c r="I1143" i="47" s="1"/>
  <c r="J620" i="18"/>
  <c r="L539" i="18"/>
  <c r="K540" i="18"/>
  <c r="M540" i="18" s="1"/>
  <c r="C896" i="47" s="1"/>
  <c r="O713" i="18"/>
  <c r="Q669" i="18"/>
  <c r="N668" i="18"/>
  <c r="B1024" i="47" s="1"/>
  <c r="K1145" i="10" l="1"/>
  <c r="L1144" i="10"/>
  <c r="I1144" i="47" s="1"/>
  <c r="J621" i="18"/>
  <c r="O714" i="18"/>
  <c r="K541" i="18"/>
  <c r="M541" i="18" s="1"/>
  <c r="C897" i="47" s="1"/>
  <c r="L540" i="18"/>
  <c r="Q670" i="18"/>
  <c r="N669" i="18"/>
  <c r="B1025" i="47" s="1"/>
  <c r="K1146" i="10" l="1"/>
  <c r="L1145" i="10"/>
  <c r="I1145" i="47" s="1"/>
  <c r="J622" i="18"/>
  <c r="L541" i="18"/>
  <c r="K542" i="18"/>
  <c r="M542" i="18" s="1"/>
  <c r="C898" i="47" s="1"/>
  <c r="Q671" i="18"/>
  <c r="N670" i="18"/>
  <c r="B1026" i="47" s="1"/>
  <c r="O715" i="18"/>
  <c r="L1146" i="10" l="1"/>
  <c r="I1146" i="47" s="1"/>
  <c r="K1147" i="10"/>
  <c r="J623" i="18"/>
  <c r="Q672" i="18"/>
  <c r="N671" i="18"/>
  <c r="B1027" i="47" s="1"/>
  <c r="O716" i="18"/>
  <c r="L542" i="18"/>
  <c r="K543" i="18"/>
  <c r="M543" i="18" s="1"/>
  <c r="C899" i="47" s="1"/>
  <c r="L1147" i="10" l="1"/>
  <c r="I1147" i="47" s="1"/>
  <c r="K1148" i="10"/>
  <c r="J624" i="18"/>
  <c r="O717" i="18"/>
  <c r="L543" i="18"/>
  <c r="K544" i="18"/>
  <c r="M544" i="18" s="1"/>
  <c r="C900" i="47" s="1"/>
  <c r="Q673" i="18"/>
  <c r="N672" i="18"/>
  <c r="B1028" i="47" s="1"/>
  <c r="L1148" i="10" l="1"/>
  <c r="I1148" i="47" s="1"/>
  <c r="K1149" i="10"/>
  <c r="J625" i="18"/>
  <c r="O718" i="18"/>
  <c r="L544" i="18"/>
  <c r="K545" i="18"/>
  <c r="M545" i="18" s="1"/>
  <c r="C901" i="47" s="1"/>
  <c r="Q674" i="18"/>
  <c r="N673" i="18"/>
  <c r="B1029" i="47" s="1"/>
  <c r="K1150" i="10" l="1"/>
  <c r="L1149" i="10"/>
  <c r="I1149" i="47" s="1"/>
  <c r="J626" i="18"/>
  <c r="L545" i="18"/>
  <c r="K546" i="18"/>
  <c r="M546" i="18" s="1"/>
  <c r="C902" i="47" s="1"/>
  <c r="Q675" i="18"/>
  <c r="N674" i="18"/>
  <c r="B1030" i="47" s="1"/>
  <c r="O719" i="18"/>
  <c r="L1150" i="10" l="1"/>
  <c r="I1150" i="47" s="1"/>
  <c r="K1151" i="10"/>
  <c r="J627" i="18"/>
  <c r="Q676" i="18"/>
  <c r="N675" i="18"/>
  <c r="B1031" i="47" s="1"/>
  <c r="O720" i="18"/>
  <c r="L546" i="18"/>
  <c r="K547" i="18"/>
  <c r="M547" i="18" s="1"/>
  <c r="C903" i="47" s="1"/>
  <c r="L1151" i="10" l="1"/>
  <c r="I1151" i="47" s="1"/>
  <c r="K1152" i="10"/>
  <c r="J628" i="18"/>
  <c r="O721" i="18"/>
  <c r="L547" i="18"/>
  <c r="K548" i="18"/>
  <c r="M548" i="18" s="1"/>
  <c r="C904" i="47" s="1"/>
  <c r="Q677" i="18"/>
  <c r="N676" i="18"/>
  <c r="B1032" i="47" s="1"/>
  <c r="L1152" i="10" l="1"/>
  <c r="I1152" i="47" s="1"/>
  <c r="K1153" i="10"/>
  <c r="J629" i="18"/>
  <c r="O722" i="18"/>
  <c r="L548" i="18"/>
  <c r="K549" i="18"/>
  <c r="M549" i="18" s="1"/>
  <c r="C905" i="47" s="1"/>
  <c r="Q678" i="18"/>
  <c r="N677" i="18"/>
  <c r="B1033" i="47" s="1"/>
  <c r="L1153" i="10" l="1"/>
  <c r="I1153" i="47" s="1"/>
  <c r="K1154" i="10"/>
  <c r="J630" i="18"/>
  <c r="Q679" i="18"/>
  <c r="N678" i="18"/>
  <c r="B1034" i="47" s="1"/>
  <c r="L549" i="18"/>
  <c r="K550" i="18"/>
  <c r="M550" i="18" s="1"/>
  <c r="C906" i="47" s="1"/>
  <c r="O723" i="18"/>
  <c r="K1155" i="10" l="1"/>
  <c r="L1154" i="10"/>
  <c r="I1154" i="47" s="1"/>
  <c r="J631" i="18"/>
  <c r="O724" i="18"/>
  <c r="L550" i="18"/>
  <c r="K551" i="18"/>
  <c r="M551" i="18" s="1"/>
  <c r="C907" i="47" s="1"/>
  <c r="Q680" i="18"/>
  <c r="N679" i="18"/>
  <c r="B1035" i="47" s="1"/>
  <c r="K1156" i="10" l="1"/>
  <c r="L1155" i="10"/>
  <c r="I1155" i="47" s="1"/>
  <c r="J632" i="18"/>
  <c r="L551" i="18"/>
  <c r="K552" i="18"/>
  <c r="M552" i="18" s="1"/>
  <c r="C908" i="47" s="1"/>
  <c r="Q681" i="18"/>
  <c r="N680" i="18"/>
  <c r="B1036" i="47" s="1"/>
  <c r="O725" i="18"/>
  <c r="L1156" i="10" l="1"/>
  <c r="I1156" i="47" s="1"/>
  <c r="K1157" i="10"/>
  <c r="J633" i="18"/>
  <c r="Q682" i="18"/>
  <c r="N681" i="18"/>
  <c r="B1037" i="47" s="1"/>
  <c r="O726" i="18"/>
  <c r="L552" i="18"/>
  <c r="K553" i="18"/>
  <c r="M553" i="18" s="1"/>
  <c r="C909" i="47" s="1"/>
  <c r="L1157" i="10" l="1"/>
  <c r="I1157" i="47" s="1"/>
  <c r="K1158" i="10"/>
  <c r="J634" i="18"/>
  <c r="O727" i="18"/>
  <c r="K554" i="18"/>
  <c r="M554" i="18" s="1"/>
  <c r="C910" i="47" s="1"/>
  <c r="L553" i="18"/>
  <c r="Q683" i="18"/>
  <c r="N682" i="18"/>
  <c r="B1038" i="47" s="1"/>
  <c r="K1159" i="10" l="1"/>
  <c r="L1158" i="10"/>
  <c r="I1158" i="47" s="1"/>
  <c r="J635" i="18"/>
  <c r="L554" i="18"/>
  <c r="K555" i="18"/>
  <c r="M555" i="18" s="1"/>
  <c r="C911" i="47" s="1"/>
  <c r="O728" i="18"/>
  <c r="Q684" i="18"/>
  <c r="N683" i="18"/>
  <c r="B1039" i="47" s="1"/>
  <c r="L1159" i="10" l="1"/>
  <c r="I1159" i="47" s="1"/>
  <c r="K1160" i="10"/>
  <c r="J636" i="18"/>
  <c r="O729" i="18"/>
  <c r="L555" i="18"/>
  <c r="K556" i="18"/>
  <c r="M556" i="18" s="1"/>
  <c r="C912" i="47" s="1"/>
  <c r="Q685" i="18"/>
  <c r="N684" i="18"/>
  <c r="B1040" i="47" s="1"/>
  <c r="L1160" i="10" l="1"/>
  <c r="I1160" i="47" s="1"/>
  <c r="K1161" i="10"/>
  <c r="J637" i="18"/>
  <c r="O730" i="18"/>
  <c r="L556" i="18"/>
  <c r="K557" i="18"/>
  <c r="M557" i="18" s="1"/>
  <c r="C913" i="47" s="1"/>
  <c r="Q686" i="18"/>
  <c r="N685" i="18"/>
  <c r="B1041" i="47" s="1"/>
  <c r="L1161" i="10" l="1"/>
  <c r="I1161" i="47" s="1"/>
  <c r="K1162" i="10"/>
  <c r="J638" i="18"/>
  <c r="L557" i="18"/>
  <c r="K558" i="18"/>
  <c r="M558" i="18" s="1"/>
  <c r="C914" i="47" s="1"/>
  <c r="Q687" i="18"/>
  <c r="N686" i="18"/>
  <c r="B1042" i="47" s="1"/>
  <c r="O731" i="18"/>
  <c r="K1163" i="10" l="1"/>
  <c r="L1162" i="10"/>
  <c r="I1162" i="47" s="1"/>
  <c r="J639" i="18"/>
  <c r="Q688" i="18"/>
  <c r="N687" i="18"/>
  <c r="B1043" i="47" s="1"/>
  <c r="L558" i="18"/>
  <c r="K559" i="18"/>
  <c r="M559" i="18" s="1"/>
  <c r="C915" i="47" s="1"/>
  <c r="O732" i="18"/>
  <c r="K1164" i="10" l="1"/>
  <c r="L1163" i="10"/>
  <c r="I1163" i="47" s="1"/>
  <c r="J640" i="18"/>
  <c r="O733" i="18"/>
  <c r="L559" i="18"/>
  <c r="K560" i="18"/>
  <c r="M560" i="18" s="1"/>
  <c r="C916" i="47" s="1"/>
  <c r="Q689" i="18"/>
  <c r="N688" i="18"/>
  <c r="B1044" i="47" s="1"/>
  <c r="K1165" i="10" l="1"/>
  <c r="L1164" i="10"/>
  <c r="I1164" i="47" s="1"/>
  <c r="J641" i="18"/>
  <c r="Q690" i="18"/>
  <c r="N689" i="18"/>
  <c r="B1045" i="47" s="1"/>
  <c r="L560" i="18"/>
  <c r="K561" i="18"/>
  <c r="M561" i="18" s="1"/>
  <c r="C917" i="47" s="1"/>
  <c r="O734" i="18"/>
  <c r="L1165" i="10" l="1"/>
  <c r="I1165" i="47" s="1"/>
  <c r="K1166" i="10"/>
  <c r="J642" i="18"/>
  <c r="O735" i="18"/>
  <c r="L561" i="18"/>
  <c r="K562" i="18"/>
  <c r="M562" i="18" s="1"/>
  <c r="C918" i="47" s="1"/>
  <c r="Q691" i="18"/>
  <c r="N690" i="18"/>
  <c r="B1046" i="47" s="1"/>
  <c r="K1167" i="10" l="1"/>
  <c r="L1166" i="10"/>
  <c r="I1166" i="47" s="1"/>
  <c r="J643" i="18"/>
  <c r="L562" i="18"/>
  <c r="K563" i="18"/>
  <c r="M563" i="18" s="1"/>
  <c r="C919" i="47" s="1"/>
  <c r="Q692" i="18"/>
  <c r="N691" i="18"/>
  <c r="B1047" i="47" s="1"/>
  <c r="O736" i="18"/>
  <c r="K1168" i="10" l="1"/>
  <c r="L1167" i="10"/>
  <c r="I1167" i="47" s="1"/>
  <c r="J644" i="18"/>
  <c r="Q693" i="18"/>
  <c r="N692" i="18"/>
  <c r="B1048" i="47" s="1"/>
  <c r="O737" i="18"/>
  <c r="L563" i="18"/>
  <c r="K564" i="18"/>
  <c r="M564" i="18" s="1"/>
  <c r="C920" i="47" s="1"/>
  <c r="K1169" i="10" l="1"/>
  <c r="L1168" i="10"/>
  <c r="I1168" i="47" s="1"/>
  <c r="J645" i="18"/>
  <c r="O738" i="18"/>
  <c r="L564" i="18"/>
  <c r="K565" i="18"/>
  <c r="M565" i="18" s="1"/>
  <c r="C921" i="47" s="1"/>
  <c r="Q694" i="18"/>
  <c r="N693" i="18"/>
  <c r="B1049" i="47" s="1"/>
  <c r="L1169" i="10" l="1"/>
  <c r="I1169" i="47" s="1"/>
  <c r="K1170" i="10"/>
  <c r="J646" i="18"/>
  <c r="O739" i="18"/>
  <c r="L565" i="18"/>
  <c r="K566" i="18"/>
  <c r="M566" i="18" s="1"/>
  <c r="C922" i="47" s="1"/>
  <c r="Q695" i="18"/>
  <c r="N694" i="18"/>
  <c r="B1050" i="47" s="1"/>
  <c r="L1170" i="10" l="1"/>
  <c r="I1170" i="47" s="1"/>
  <c r="K1171" i="10"/>
  <c r="J647" i="18"/>
  <c r="O740" i="18"/>
  <c r="L566" i="18"/>
  <c r="K567" i="18"/>
  <c r="M567" i="18" s="1"/>
  <c r="C923" i="47" s="1"/>
  <c r="Q696" i="18"/>
  <c r="N695" i="18"/>
  <c r="B1051" i="47" s="1"/>
  <c r="L1171" i="10" l="1"/>
  <c r="I1171" i="47" s="1"/>
  <c r="K1172" i="10"/>
  <c r="J648" i="18"/>
  <c r="K568" i="18"/>
  <c r="M568" i="18" s="1"/>
  <c r="C924" i="47" s="1"/>
  <c r="L567" i="18"/>
  <c r="O741" i="18"/>
  <c r="Q697" i="18"/>
  <c r="N696" i="18"/>
  <c r="B1052" i="47" s="1"/>
  <c r="K1173" i="10" l="1"/>
  <c r="L1172" i="10"/>
  <c r="I1172" i="47" s="1"/>
  <c r="J649" i="18"/>
  <c r="Q698" i="18"/>
  <c r="N697" i="18"/>
  <c r="B1053" i="47" s="1"/>
  <c r="K569" i="18"/>
  <c r="M569" i="18" s="1"/>
  <c r="C925" i="47" s="1"/>
  <c r="L568" i="18"/>
  <c r="K1174" i="10" l="1"/>
  <c r="L1173" i="10"/>
  <c r="I1173" i="47" s="1"/>
  <c r="J650" i="18"/>
  <c r="L569" i="18"/>
  <c r="K570" i="18"/>
  <c r="M570" i="18" s="1"/>
  <c r="C926" i="47" s="1"/>
  <c r="Q699" i="18"/>
  <c r="N698" i="18"/>
  <c r="B1054" i="47" s="1"/>
  <c r="L1174" i="10" l="1"/>
  <c r="I1174" i="47" s="1"/>
  <c r="K1175" i="10"/>
  <c r="J651" i="18"/>
  <c r="Q700" i="18"/>
  <c r="N699" i="18"/>
  <c r="B1055" i="47" s="1"/>
  <c r="L570" i="18"/>
  <c r="K571" i="18"/>
  <c r="M571" i="18" s="1"/>
  <c r="C927" i="47" s="1"/>
  <c r="K1176" i="10" l="1"/>
  <c r="L1175" i="10"/>
  <c r="I1175" i="47" s="1"/>
  <c r="J652" i="18"/>
  <c r="L571" i="18"/>
  <c r="K572" i="18"/>
  <c r="M572" i="18" s="1"/>
  <c r="C928" i="47" s="1"/>
  <c r="Q701" i="18"/>
  <c r="N700" i="18"/>
  <c r="B1056" i="47" s="1"/>
  <c r="K1177" i="10" l="1"/>
  <c r="L1176" i="10"/>
  <c r="I1176" i="47" s="1"/>
  <c r="J653" i="18"/>
  <c r="Q702" i="18"/>
  <c r="N701" i="18"/>
  <c r="B1057" i="47" s="1"/>
  <c r="L572" i="18"/>
  <c r="K573" i="18"/>
  <c r="M573" i="18" s="1"/>
  <c r="C929" i="47" s="1"/>
  <c r="L1177" i="10" l="1"/>
  <c r="I1177" i="47" s="1"/>
  <c r="K1178" i="10"/>
  <c r="J654" i="18"/>
  <c r="L573" i="18"/>
  <c r="K574" i="18"/>
  <c r="M574" i="18" s="1"/>
  <c r="C930" i="47" s="1"/>
  <c r="Q703" i="18"/>
  <c r="N702" i="18"/>
  <c r="B1058" i="47" s="1"/>
  <c r="L1178" i="10" l="1"/>
  <c r="I1178" i="47" s="1"/>
  <c r="K1179" i="10"/>
  <c r="J655" i="18"/>
  <c r="Q704" i="18"/>
  <c r="N703" i="18"/>
  <c r="B1059" i="47" s="1"/>
  <c r="L574" i="18"/>
  <c r="K575" i="18"/>
  <c r="M575" i="18" s="1"/>
  <c r="C931" i="47" s="1"/>
  <c r="L1179" i="10" l="1"/>
  <c r="I1179" i="47" s="1"/>
  <c r="K1180" i="10"/>
  <c r="J656" i="18"/>
  <c r="L575" i="18"/>
  <c r="K576" i="18"/>
  <c r="M576" i="18" s="1"/>
  <c r="C932" i="47" s="1"/>
  <c r="Q705" i="18"/>
  <c r="N704" i="18"/>
  <c r="B1060" i="47" s="1"/>
  <c r="K1181" i="10" l="1"/>
  <c r="L1180" i="10"/>
  <c r="I1180" i="47" s="1"/>
  <c r="J657" i="18"/>
  <c r="Q706" i="18"/>
  <c r="N705" i="18"/>
  <c r="B1061" i="47" s="1"/>
  <c r="K577" i="18"/>
  <c r="M577" i="18" s="1"/>
  <c r="C933" i="47" s="1"/>
  <c r="L576" i="18"/>
  <c r="K1182" i="10" l="1"/>
  <c r="L1181" i="10"/>
  <c r="I1181" i="47" s="1"/>
  <c r="J658" i="18"/>
  <c r="L577" i="18"/>
  <c r="K578" i="18"/>
  <c r="M578" i="18" s="1"/>
  <c r="C934" i="47" s="1"/>
  <c r="Q707" i="18"/>
  <c r="N706" i="18"/>
  <c r="B1062" i="47" s="1"/>
  <c r="L1182" i="10" l="1"/>
  <c r="I1182" i="47" s="1"/>
  <c r="K1183" i="10"/>
  <c r="J659" i="18"/>
  <c r="Q708" i="18"/>
  <c r="N707" i="18"/>
  <c r="B1063" i="47" s="1"/>
  <c r="L578" i="18"/>
  <c r="K579" i="18"/>
  <c r="M579" i="18" s="1"/>
  <c r="C935" i="47" s="1"/>
  <c r="K1184" i="10" l="1"/>
  <c r="L1183" i="10"/>
  <c r="I1183" i="47" s="1"/>
  <c r="J660" i="18"/>
  <c r="L579" i="18"/>
  <c r="K580" i="18"/>
  <c r="M580" i="18" s="1"/>
  <c r="C936" i="47" s="1"/>
  <c r="Q709" i="18"/>
  <c r="N708" i="18"/>
  <c r="B1064" i="47" s="1"/>
  <c r="L1184" i="10" l="1"/>
  <c r="I1184" i="47" s="1"/>
  <c r="K1185" i="10"/>
  <c r="J661" i="18"/>
  <c r="Q710" i="18"/>
  <c r="N709" i="18"/>
  <c r="B1065" i="47" s="1"/>
  <c r="L580" i="18"/>
  <c r="K581" i="18"/>
  <c r="M581" i="18" s="1"/>
  <c r="C937" i="47" s="1"/>
  <c r="L1185" i="10" l="1"/>
  <c r="I1185" i="47" s="1"/>
  <c r="K1186" i="10"/>
  <c r="J662" i="18"/>
  <c r="K582" i="18"/>
  <c r="M582" i="18" s="1"/>
  <c r="C938" i="47" s="1"/>
  <c r="L581" i="18"/>
  <c r="Q711" i="18"/>
  <c r="N710" i="18"/>
  <c r="B1066" i="47" s="1"/>
  <c r="K1187" i="10" l="1"/>
  <c r="L1186" i="10"/>
  <c r="I1186" i="47" s="1"/>
  <c r="J663" i="18"/>
  <c r="Q712" i="18"/>
  <c r="N711" i="18"/>
  <c r="B1067" i="47" s="1"/>
  <c r="L582" i="18"/>
  <c r="K583" i="18"/>
  <c r="M583" i="18" s="1"/>
  <c r="C939" i="47" s="1"/>
  <c r="K1188" i="10" l="1"/>
  <c r="L1187" i="10"/>
  <c r="I1187" i="47" s="1"/>
  <c r="J664" i="18"/>
  <c r="K584" i="18"/>
  <c r="M584" i="18" s="1"/>
  <c r="C940" i="47" s="1"/>
  <c r="L583" i="18"/>
  <c r="Q713" i="18"/>
  <c r="N712" i="18"/>
  <c r="B1068" i="47" s="1"/>
  <c r="K1189" i="10" l="1"/>
  <c r="L1188" i="10"/>
  <c r="I1188" i="47" s="1"/>
  <c r="J665" i="18"/>
  <c r="Q714" i="18"/>
  <c r="N713" i="18"/>
  <c r="B1069" i="47" s="1"/>
  <c r="K585" i="18"/>
  <c r="M585" i="18" s="1"/>
  <c r="C941" i="47" s="1"/>
  <c r="L584" i="18"/>
  <c r="K1190" i="10" l="1"/>
  <c r="L1189" i="10"/>
  <c r="I1189" i="47" s="1"/>
  <c r="J666" i="18"/>
  <c r="L585" i="18"/>
  <c r="K586" i="18"/>
  <c r="M586" i="18" s="1"/>
  <c r="C942" i="47" s="1"/>
  <c r="Q715" i="18"/>
  <c r="N714" i="18"/>
  <c r="B1070" i="47" s="1"/>
  <c r="L1190" i="10" l="1"/>
  <c r="I1190" i="47" s="1"/>
  <c r="K1191" i="10"/>
  <c r="J667" i="18"/>
  <c r="Q716" i="18"/>
  <c r="N715" i="18"/>
  <c r="B1071" i="47" s="1"/>
  <c r="K587" i="18"/>
  <c r="M587" i="18" s="1"/>
  <c r="C943" i="47" s="1"/>
  <c r="L586" i="18"/>
  <c r="L1191" i="10" l="1"/>
  <c r="I1191" i="47" s="1"/>
  <c r="K1192" i="10"/>
  <c r="J668" i="18"/>
  <c r="L587" i="18"/>
  <c r="K588" i="18"/>
  <c r="M588" i="18" s="1"/>
  <c r="C944" i="47" s="1"/>
  <c r="Q717" i="18"/>
  <c r="N716" i="18"/>
  <c r="B1072" i="47" s="1"/>
  <c r="K1193" i="10" l="1"/>
  <c r="L1192" i="10"/>
  <c r="I1192" i="47" s="1"/>
  <c r="J669" i="18"/>
  <c r="Q718" i="18"/>
  <c r="N717" i="18"/>
  <c r="B1073" i="47" s="1"/>
  <c r="L588" i="18"/>
  <c r="K589" i="18"/>
  <c r="M589" i="18" s="1"/>
  <c r="C945" i="47" s="1"/>
  <c r="K1194" i="10" l="1"/>
  <c r="L1193" i="10"/>
  <c r="I1193" i="47" s="1"/>
  <c r="J670" i="18"/>
  <c r="L589" i="18"/>
  <c r="K590" i="18"/>
  <c r="M590" i="18" s="1"/>
  <c r="C946" i="47" s="1"/>
  <c r="Q719" i="18"/>
  <c r="N718" i="18"/>
  <c r="B1074" i="47" s="1"/>
  <c r="K1195" i="10" l="1"/>
  <c r="L1194" i="10"/>
  <c r="I1194" i="47" s="1"/>
  <c r="J671" i="18"/>
  <c r="Q720" i="18"/>
  <c r="N719" i="18"/>
  <c r="B1075" i="47" s="1"/>
  <c r="L590" i="18"/>
  <c r="K591" i="18"/>
  <c r="M591" i="18" s="1"/>
  <c r="C947" i="47" s="1"/>
  <c r="K1196" i="10" l="1"/>
  <c r="L1195" i="10"/>
  <c r="I1195" i="47" s="1"/>
  <c r="J672" i="18"/>
  <c r="L591" i="18"/>
  <c r="K592" i="18"/>
  <c r="M592" i="18" s="1"/>
  <c r="C948" i="47" s="1"/>
  <c r="Q721" i="18"/>
  <c r="N720" i="18"/>
  <c r="B1076" i="47" s="1"/>
  <c r="L1196" i="10" l="1"/>
  <c r="I1196" i="47" s="1"/>
  <c r="K1197" i="10"/>
  <c r="J673" i="18"/>
  <c r="Q722" i="18"/>
  <c r="N721" i="18"/>
  <c r="B1077" i="47" s="1"/>
  <c r="L592" i="18"/>
  <c r="K593" i="18"/>
  <c r="M593" i="18" s="1"/>
  <c r="C949" i="47" s="1"/>
  <c r="L1197" i="10" l="1"/>
  <c r="I1197" i="47" s="1"/>
  <c r="K1198" i="10"/>
  <c r="J674" i="18"/>
  <c r="L593" i="18"/>
  <c r="K594" i="18"/>
  <c r="M594" i="18" s="1"/>
  <c r="C950" i="47" s="1"/>
  <c r="Q723" i="18"/>
  <c r="N722" i="18"/>
  <c r="B1078" i="47" s="1"/>
  <c r="K1199" i="10" l="1"/>
  <c r="L1198" i="10"/>
  <c r="I1198" i="47" s="1"/>
  <c r="J675" i="18"/>
  <c r="Q724" i="18"/>
  <c r="N723" i="18"/>
  <c r="B1079" i="47" s="1"/>
  <c r="L594" i="18"/>
  <c r="K595" i="18"/>
  <c r="M595" i="18" s="1"/>
  <c r="C951" i="47" s="1"/>
  <c r="L1199" i="10" l="1"/>
  <c r="I1199" i="47" s="1"/>
  <c r="K1200" i="10"/>
  <c r="J676" i="18"/>
  <c r="L595" i="18"/>
  <c r="K596" i="18"/>
  <c r="M596" i="18" s="1"/>
  <c r="C952" i="47" s="1"/>
  <c r="Q725" i="18"/>
  <c r="N724" i="18"/>
  <c r="B1080" i="47" s="1"/>
  <c r="L1200" i="10" l="1"/>
  <c r="I1200" i="47" s="1"/>
  <c r="K1201" i="10"/>
  <c r="J677" i="18"/>
  <c r="Q726" i="18"/>
  <c r="N725" i="18"/>
  <c r="B1081" i="47" s="1"/>
  <c r="K597" i="18"/>
  <c r="M597" i="18" s="1"/>
  <c r="C953" i="47" s="1"/>
  <c r="L596" i="18"/>
  <c r="K1202" i="10" l="1"/>
  <c r="L1201" i="10"/>
  <c r="I1201" i="47" s="1"/>
  <c r="J678" i="18"/>
  <c r="L597" i="18"/>
  <c r="K598" i="18"/>
  <c r="M598" i="18" s="1"/>
  <c r="C954" i="47" s="1"/>
  <c r="Q727" i="18"/>
  <c r="N726" i="18"/>
  <c r="B1082" i="47" s="1"/>
  <c r="K1203" i="10" l="1"/>
  <c r="L1202" i="10"/>
  <c r="I1202" i="47" s="1"/>
  <c r="J679" i="18"/>
  <c r="Q728" i="18"/>
  <c r="N727" i="18"/>
  <c r="B1083" i="47" s="1"/>
  <c r="K599" i="18"/>
  <c r="M599" i="18" s="1"/>
  <c r="C955" i="47" s="1"/>
  <c r="L598" i="18"/>
  <c r="K1204" i="10" l="1"/>
  <c r="L1203" i="10"/>
  <c r="I1203" i="47" s="1"/>
  <c r="J680" i="18"/>
  <c r="L599" i="18"/>
  <c r="K600" i="18"/>
  <c r="M600" i="18" s="1"/>
  <c r="C956" i="47" s="1"/>
  <c r="Q729" i="18"/>
  <c r="N728" i="18"/>
  <c r="B1084" i="47" s="1"/>
  <c r="L1204" i="10" l="1"/>
  <c r="I1204" i="47" s="1"/>
  <c r="K1205" i="10"/>
  <c r="J681" i="18"/>
  <c r="Q730" i="18"/>
  <c r="N729" i="18"/>
  <c r="B1085" i="47" s="1"/>
  <c r="L600" i="18"/>
  <c r="K601" i="18"/>
  <c r="M601" i="18" s="1"/>
  <c r="C957" i="47" s="1"/>
  <c r="L1205" i="10" l="1"/>
  <c r="I1205" i="47" s="1"/>
  <c r="K1206" i="10"/>
  <c r="J682" i="18"/>
  <c r="K602" i="18"/>
  <c r="M602" i="18" s="1"/>
  <c r="C958" i="47" s="1"/>
  <c r="L601" i="18"/>
  <c r="Q731" i="18"/>
  <c r="N730" i="18"/>
  <c r="B1086" i="47" s="1"/>
  <c r="K1207" i="10" l="1"/>
  <c r="L1206" i="10"/>
  <c r="I1206" i="47" s="1"/>
  <c r="J683" i="18"/>
  <c r="Q732" i="18"/>
  <c r="N731" i="18"/>
  <c r="B1087" i="47" s="1"/>
  <c r="L602" i="18"/>
  <c r="K603" i="18"/>
  <c r="M603" i="18" s="1"/>
  <c r="C959" i="47" s="1"/>
  <c r="L1207" i="10" l="1"/>
  <c r="I1207" i="47" s="1"/>
  <c r="K1208" i="10"/>
  <c r="J684" i="18"/>
  <c r="K604" i="18"/>
  <c r="M604" i="18" s="1"/>
  <c r="C960" i="47" s="1"/>
  <c r="L603" i="18"/>
  <c r="Q733" i="18"/>
  <c r="N732" i="18"/>
  <c r="B1088" i="47" s="1"/>
  <c r="L1208" i="10" l="1"/>
  <c r="I1208" i="47" s="1"/>
  <c r="K1209" i="10"/>
  <c r="J685" i="18"/>
  <c r="Q734" i="18"/>
  <c r="N733" i="18"/>
  <c r="B1089" i="47" s="1"/>
  <c r="K605" i="18"/>
  <c r="M605" i="18" s="1"/>
  <c r="C961" i="47" s="1"/>
  <c r="L604" i="18"/>
  <c r="K1210" i="10" l="1"/>
  <c r="L1209" i="10"/>
  <c r="I1209" i="47" s="1"/>
  <c r="J686" i="18"/>
  <c r="K606" i="18"/>
  <c r="M606" i="18" s="1"/>
  <c r="C962" i="47" s="1"/>
  <c r="L605" i="18"/>
  <c r="Q735" i="18"/>
  <c r="N734" i="18"/>
  <c r="B1090" i="47" s="1"/>
  <c r="K1211" i="10" l="1"/>
  <c r="L1210" i="10"/>
  <c r="I1210" i="47" s="1"/>
  <c r="J687" i="18"/>
  <c r="Q736" i="18"/>
  <c r="N735" i="18"/>
  <c r="B1091" i="47" s="1"/>
  <c r="K607" i="18"/>
  <c r="M607" i="18" s="1"/>
  <c r="C963" i="47" s="1"/>
  <c r="L606" i="18"/>
  <c r="K1212" i="10" l="1"/>
  <c r="L1211" i="10"/>
  <c r="I1211" i="47" s="1"/>
  <c r="J688" i="18"/>
  <c r="L607" i="18"/>
  <c r="K608" i="18"/>
  <c r="M608" i="18" s="1"/>
  <c r="C964" i="47" s="1"/>
  <c r="Q737" i="18"/>
  <c r="N736" i="18"/>
  <c r="B1092" i="47" s="1"/>
  <c r="L1212" i="10" l="1"/>
  <c r="I1212" i="47" s="1"/>
  <c r="K1213" i="10"/>
  <c r="J689" i="18"/>
  <c r="Q738" i="18"/>
  <c r="N737" i="18"/>
  <c r="B1093" i="47" s="1"/>
  <c r="K609" i="18"/>
  <c r="M609" i="18" s="1"/>
  <c r="C965" i="47" s="1"/>
  <c r="L608" i="18"/>
  <c r="L1213" i="10" l="1"/>
  <c r="I1213" i="47" s="1"/>
  <c r="K1214" i="10"/>
  <c r="J690" i="18"/>
  <c r="K610" i="18"/>
  <c r="M610" i="18" s="1"/>
  <c r="C966" i="47" s="1"/>
  <c r="L609" i="18"/>
  <c r="Q739" i="18"/>
  <c r="N738" i="18"/>
  <c r="B1094" i="47" s="1"/>
  <c r="K1215" i="10" l="1"/>
  <c r="L1214" i="10"/>
  <c r="I1214" i="47" s="1"/>
  <c r="J691" i="18"/>
  <c r="Q740" i="18"/>
  <c r="N739" i="18"/>
  <c r="B1095" i="47" s="1"/>
  <c r="L610" i="18"/>
  <c r="K611" i="18"/>
  <c r="M611" i="18" s="1"/>
  <c r="C967" i="47" s="1"/>
  <c r="L1215" i="10" l="1"/>
  <c r="I1215" i="47" s="1"/>
  <c r="K1216" i="10"/>
  <c r="J692" i="18"/>
  <c r="K612" i="18"/>
  <c r="M612" i="18" s="1"/>
  <c r="C968" i="47" s="1"/>
  <c r="L611" i="18"/>
  <c r="Q741" i="18"/>
  <c r="N741" i="18" s="1"/>
  <c r="B1097" i="47" s="1"/>
  <c r="B1098" i="47" s="1"/>
  <c r="B1099" i="47" s="1"/>
  <c r="B1100" i="47" s="1"/>
  <c r="B1101" i="47" s="1"/>
  <c r="B1102" i="47" s="1"/>
  <c r="B1103" i="47" s="1"/>
  <c r="B1104" i="47" s="1"/>
  <c r="B1105" i="47" s="1"/>
  <c r="B1106" i="47" s="1"/>
  <c r="B1107" i="47" s="1"/>
  <c r="B1108" i="47" s="1"/>
  <c r="B1109" i="47" s="1"/>
  <c r="B1110" i="47" s="1"/>
  <c r="B1111" i="47" s="1"/>
  <c r="B1112" i="47" s="1"/>
  <c r="B1113" i="47" s="1"/>
  <c r="B1114" i="47" s="1"/>
  <c r="B1115" i="47" s="1"/>
  <c r="B1116" i="47" s="1"/>
  <c r="B1117" i="47" s="1"/>
  <c r="B1118" i="47" s="1"/>
  <c r="B1119" i="47" s="1"/>
  <c r="B1120" i="47" s="1"/>
  <c r="B1121" i="47" s="1"/>
  <c r="B1122" i="47" s="1"/>
  <c r="B1123" i="47" s="1"/>
  <c r="B1124" i="47" s="1"/>
  <c r="B1125" i="47" s="1"/>
  <c r="B1126" i="47" s="1"/>
  <c r="B1127" i="47" s="1"/>
  <c r="B1128" i="47" s="1"/>
  <c r="B1129" i="47" s="1"/>
  <c r="B1130" i="47" s="1"/>
  <c r="B1131" i="47" s="1"/>
  <c r="B1132" i="47" s="1"/>
  <c r="B1133" i="47" s="1"/>
  <c r="B1134" i="47" s="1"/>
  <c r="B1135" i="47" s="1"/>
  <c r="B1136" i="47" s="1"/>
  <c r="B1137" i="47" s="1"/>
  <c r="B1138" i="47" s="1"/>
  <c r="B1139" i="47" s="1"/>
  <c r="B1140" i="47" s="1"/>
  <c r="B1141" i="47" s="1"/>
  <c r="B1142" i="47" s="1"/>
  <c r="B1143" i="47" s="1"/>
  <c r="B1144" i="47" s="1"/>
  <c r="B1145" i="47" s="1"/>
  <c r="B1146" i="47" s="1"/>
  <c r="B1147" i="47" s="1"/>
  <c r="B1148" i="47" s="1"/>
  <c r="B1149" i="47" s="1"/>
  <c r="B1150" i="47" s="1"/>
  <c r="B1151" i="47" s="1"/>
  <c r="B1152" i="47" s="1"/>
  <c r="B1153" i="47" s="1"/>
  <c r="B1154" i="47" s="1"/>
  <c r="B1155" i="47" s="1"/>
  <c r="B1156" i="47" s="1"/>
  <c r="B1157" i="47" s="1"/>
  <c r="B1158" i="47" s="1"/>
  <c r="B1159" i="47" s="1"/>
  <c r="B1160" i="47" s="1"/>
  <c r="B1161" i="47" s="1"/>
  <c r="B1162" i="47" s="1"/>
  <c r="B1163" i="47" s="1"/>
  <c r="B1164" i="47" s="1"/>
  <c r="B1165" i="47" s="1"/>
  <c r="B1166" i="47" s="1"/>
  <c r="B1167" i="47" s="1"/>
  <c r="B1168" i="47" s="1"/>
  <c r="B1169" i="47" s="1"/>
  <c r="B1170" i="47" s="1"/>
  <c r="B1171" i="47" s="1"/>
  <c r="B1172" i="47" s="1"/>
  <c r="B1173" i="47" s="1"/>
  <c r="B1174" i="47" s="1"/>
  <c r="B1175" i="47" s="1"/>
  <c r="B1176" i="47" s="1"/>
  <c r="B1177" i="47" s="1"/>
  <c r="B1178" i="47" s="1"/>
  <c r="B1179" i="47" s="1"/>
  <c r="B1180" i="47" s="1"/>
  <c r="B1181" i="47" s="1"/>
  <c r="B1182" i="47" s="1"/>
  <c r="B1183" i="47" s="1"/>
  <c r="B1184" i="47" s="1"/>
  <c r="B1185" i="47" s="1"/>
  <c r="B1186" i="47" s="1"/>
  <c r="B1187" i="47" s="1"/>
  <c r="B1188" i="47" s="1"/>
  <c r="B1189" i="47" s="1"/>
  <c r="B1190" i="47" s="1"/>
  <c r="B1191" i="47" s="1"/>
  <c r="B1192" i="47" s="1"/>
  <c r="B1193" i="47" s="1"/>
  <c r="B1194" i="47" s="1"/>
  <c r="B1195" i="47" s="1"/>
  <c r="B1196" i="47" s="1"/>
  <c r="B1197" i="47" s="1"/>
  <c r="B1198" i="47" s="1"/>
  <c r="B1199" i="47" s="1"/>
  <c r="B1200" i="47" s="1"/>
  <c r="B1201" i="47" s="1"/>
  <c r="B1202" i="47" s="1"/>
  <c r="B1203" i="47" s="1"/>
  <c r="B1204" i="47" s="1"/>
  <c r="B1205" i="47" s="1"/>
  <c r="B1206" i="47" s="1"/>
  <c r="B1207" i="47" s="1"/>
  <c r="B1208" i="47" s="1"/>
  <c r="B1209" i="47" s="1"/>
  <c r="B1210" i="47" s="1"/>
  <c r="B1211" i="47" s="1"/>
  <c r="B1212" i="47" s="1"/>
  <c r="B1213" i="47" s="1"/>
  <c r="B1214" i="47" s="1"/>
  <c r="B1215" i="47" s="1"/>
  <c r="B1216" i="47" s="1"/>
  <c r="B1217" i="47" s="1"/>
  <c r="B1218" i="47" s="1"/>
  <c r="B1219" i="47" s="1"/>
  <c r="B1220" i="47" s="1"/>
  <c r="B1221" i="47" s="1"/>
  <c r="B1222" i="47" s="1"/>
  <c r="B1223" i="47" s="1"/>
  <c r="B1224" i="47" s="1"/>
  <c r="B1225" i="47" s="1"/>
  <c r="B1226" i="47" s="1"/>
  <c r="B1227" i="47" s="1"/>
  <c r="B1228" i="47" s="1"/>
  <c r="B1229" i="47" s="1"/>
  <c r="B1230" i="47" s="1"/>
  <c r="B1231" i="47" s="1"/>
  <c r="B1232" i="47" s="1"/>
  <c r="B1233" i="47" s="1"/>
  <c r="B1234" i="47" s="1"/>
  <c r="B1235" i="47" s="1"/>
  <c r="B1236" i="47" s="1"/>
  <c r="B1237" i="47" s="1"/>
  <c r="B1238" i="47" s="1"/>
  <c r="B1239" i="47" s="1"/>
  <c r="B1240" i="47" s="1"/>
  <c r="B1241" i="47" s="1"/>
  <c r="B1242" i="47" s="1"/>
  <c r="B1243" i="47" s="1"/>
  <c r="B1244" i="47" s="1"/>
  <c r="B1245" i="47" s="1"/>
  <c r="B1246" i="47" s="1"/>
  <c r="B1247" i="47" s="1"/>
  <c r="B1248" i="47" s="1"/>
  <c r="B1249" i="47" s="1"/>
  <c r="B1250" i="47" s="1"/>
  <c r="B1251" i="47" s="1"/>
  <c r="B1252" i="47" s="1"/>
  <c r="B1253" i="47" s="1"/>
  <c r="B1254" i="47" s="1"/>
  <c r="B1255" i="47" s="1"/>
  <c r="B1256" i="47" s="1"/>
  <c r="B1257" i="47" s="1"/>
  <c r="B1258" i="47" s="1"/>
  <c r="B1259" i="47" s="1"/>
  <c r="B1260" i="47" s="1"/>
  <c r="B1261" i="47" s="1"/>
  <c r="B1262" i="47" s="1"/>
  <c r="B1263" i="47" s="1"/>
  <c r="B1264" i="47" s="1"/>
  <c r="B1265" i="47" s="1"/>
  <c r="B1266" i="47" s="1"/>
  <c r="B1267" i="47" s="1"/>
  <c r="B1268" i="47" s="1"/>
  <c r="B1269" i="47" s="1"/>
  <c r="B1270" i="47" s="1"/>
  <c r="B1271" i="47" s="1"/>
  <c r="B1272" i="47" s="1"/>
  <c r="B1273" i="47" s="1"/>
  <c r="B1274" i="47" s="1"/>
  <c r="B1275" i="47" s="1"/>
  <c r="B1276" i="47" s="1"/>
  <c r="B1277" i="47" s="1"/>
  <c r="B1278" i="47" s="1"/>
  <c r="B1279" i="47" s="1"/>
  <c r="B1280" i="47" s="1"/>
  <c r="B1281" i="47" s="1"/>
  <c r="B1282" i="47" s="1"/>
  <c r="B1283" i="47" s="1"/>
  <c r="B1284" i="47" s="1"/>
  <c r="B1285" i="47" s="1"/>
  <c r="B1286" i="47" s="1"/>
  <c r="B1287" i="47" s="1"/>
  <c r="B1288" i="47" s="1"/>
  <c r="B1289" i="47" s="1"/>
  <c r="B1290" i="47" s="1"/>
  <c r="B1291" i="47" s="1"/>
  <c r="B1292" i="47" s="1"/>
  <c r="B1293" i="47" s="1"/>
  <c r="B1294" i="47" s="1"/>
  <c r="B1295" i="47" s="1"/>
  <c r="B1296" i="47" s="1"/>
  <c r="B1297" i="47" s="1"/>
  <c r="B1298" i="47" s="1"/>
  <c r="B1299" i="47" s="1"/>
  <c r="B1300" i="47" s="1"/>
  <c r="B1301" i="47" s="1"/>
  <c r="B1302" i="47" s="1"/>
  <c r="B1303" i="47" s="1"/>
  <c r="B1304" i="47" s="1"/>
  <c r="B1305" i="47" s="1"/>
  <c r="B1306" i="47" s="1"/>
  <c r="B1307" i="47" s="1"/>
  <c r="B1308" i="47" s="1"/>
  <c r="B1309" i="47" s="1"/>
  <c r="B1310" i="47" s="1"/>
  <c r="B1311" i="47" s="1"/>
  <c r="B1312" i="47" s="1"/>
  <c r="B1313" i="47" s="1"/>
  <c r="B1314" i="47" s="1"/>
  <c r="B1315" i="47" s="1"/>
  <c r="B1316" i="47" s="1"/>
  <c r="B1317" i="47" s="1"/>
  <c r="B1318" i="47" s="1"/>
  <c r="B1319" i="47" s="1"/>
  <c r="B1320" i="47" s="1"/>
  <c r="B1321" i="47" s="1"/>
  <c r="B1322" i="47" s="1"/>
  <c r="B1323" i="47" s="1"/>
  <c r="B1324" i="47" s="1"/>
  <c r="B1325" i="47" s="1"/>
  <c r="B1326" i="47" s="1"/>
  <c r="B1327" i="47" s="1"/>
  <c r="B1328" i="47" s="1"/>
  <c r="B1329" i="47" s="1"/>
  <c r="B1330" i="47" s="1"/>
  <c r="B1331" i="47" s="1"/>
  <c r="B1332" i="47" s="1"/>
  <c r="B1333" i="47" s="1"/>
  <c r="B1334" i="47" s="1"/>
  <c r="B1335" i="47" s="1"/>
  <c r="B1336" i="47" s="1"/>
  <c r="B1337" i="47" s="1"/>
  <c r="B1338" i="47" s="1"/>
  <c r="B1339" i="47" s="1"/>
  <c r="B1340" i="47" s="1"/>
  <c r="B1341" i="47" s="1"/>
  <c r="B1342" i="47" s="1"/>
  <c r="B1343" i="47" s="1"/>
  <c r="B1344" i="47" s="1"/>
  <c r="B1345" i="47" s="1"/>
  <c r="B1346" i="47" s="1"/>
  <c r="B1347" i="47" s="1"/>
  <c r="B1348" i="47" s="1"/>
  <c r="B1349" i="47" s="1"/>
  <c r="B1350" i="47" s="1"/>
  <c r="B1351" i="47" s="1"/>
  <c r="B1352" i="47" s="1"/>
  <c r="B1353" i="47" s="1"/>
  <c r="B1354" i="47" s="1"/>
  <c r="B1355" i="47" s="1"/>
  <c r="B1356" i="47" s="1"/>
  <c r="B1357" i="47" s="1"/>
  <c r="B1358" i="47" s="1"/>
  <c r="B1359" i="47" s="1"/>
  <c r="B1360" i="47" s="1"/>
  <c r="B1361" i="47" s="1"/>
  <c r="B1362" i="47" s="1"/>
  <c r="B1363" i="47" s="1"/>
  <c r="B1364" i="47" s="1"/>
  <c r="B1365" i="47" s="1"/>
  <c r="B1366" i="47" s="1"/>
  <c r="B1367" i="47" s="1"/>
  <c r="B1368" i="47" s="1"/>
  <c r="B1369" i="47" s="1"/>
  <c r="B1370" i="47" s="1"/>
  <c r="B1371" i="47" s="1"/>
  <c r="B1372" i="47" s="1"/>
  <c r="B1373" i="47" s="1"/>
  <c r="B1374" i="47" s="1"/>
  <c r="B1375" i="47" s="1"/>
  <c r="B1376" i="47" s="1"/>
  <c r="B1377" i="47" s="1"/>
  <c r="B1378" i="47" s="1"/>
  <c r="B1379" i="47" s="1"/>
  <c r="B1380" i="47" s="1"/>
  <c r="B1381" i="47" s="1"/>
  <c r="B1382" i="47" s="1"/>
  <c r="B1383" i="47" s="1"/>
  <c r="B1384" i="47" s="1"/>
  <c r="B1385" i="47" s="1"/>
  <c r="B1386" i="47" s="1"/>
  <c r="B1387" i="47" s="1"/>
  <c r="B1388" i="47" s="1"/>
  <c r="B1389" i="47" s="1"/>
  <c r="B1390" i="47" s="1"/>
  <c r="B1391" i="47" s="1"/>
  <c r="B1392" i="47" s="1"/>
  <c r="B1393" i="47" s="1"/>
  <c r="B1394" i="47" s="1"/>
  <c r="B1395" i="47" s="1"/>
  <c r="B1396" i="47" s="1"/>
  <c r="B1397" i="47" s="1"/>
  <c r="B1398" i="47" s="1"/>
  <c r="B1399" i="47" s="1"/>
  <c r="B1400" i="47" s="1"/>
  <c r="B1401" i="47" s="1"/>
  <c r="B1402" i="47" s="1"/>
  <c r="B1403" i="47" s="1"/>
  <c r="B1404" i="47" s="1"/>
  <c r="B1405" i="47" s="1"/>
  <c r="B1406" i="47" s="1"/>
  <c r="B1407" i="47" s="1"/>
  <c r="B1408" i="47" s="1"/>
  <c r="B1409" i="47" s="1"/>
  <c r="B1410" i="47" s="1"/>
  <c r="B1411" i="47" s="1"/>
  <c r="B1412" i="47" s="1"/>
  <c r="B1413" i="47" s="1"/>
  <c r="B1414" i="47" s="1"/>
  <c r="B1415" i="47" s="1"/>
  <c r="B1416" i="47" s="1"/>
  <c r="B1417" i="47" s="1"/>
  <c r="B1418" i="47" s="1"/>
  <c r="B1419" i="47" s="1"/>
  <c r="B1420" i="47" s="1"/>
  <c r="B1421" i="47" s="1"/>
  <c r="B1422" i="47" s="1"/>
  <c r="B1423" i="47" s="1"/>
  <c r="B1424" i="47" s="1"/>
  <c r="B1425" i="47" s="1"/>
  <c r="B1426" i="47" s="1"/>
  <c r="B1427" i="47" s="1"/>
  <c r="B1428" i="47" s="1"/>
  <c r="B1429" i="47" s="1"/>
  <c r="B1430" i="47" s="1"/>
  <c r="B1431" i="47" s="1"/>
  <c r="B1432" i="47" s="1"/>
  <c r="B1433" i="47" s="1"/>
  <c r="B1434" i="47" s="1"/>
  <c r="B1435" i="47" s="1"/>
  <c r="B1436" i="47" s="1"/>
  <c r="B1437" i="47" s="1"/>
  <c r="B1438" i="47" s="1"/>
  <c r="B1439" i="47" s="1"/>
  <c r="B1440" i="47" s="1"/>
  <c r="B1441" i="47" s="1"/>
  <c r="B1442" i="47" s="1"/>
  <c r="B1443" i="47" s="1"/>
  <c r="B1444" i="47" s="1"/>
  <c r="B1445" i="47" s="1"/>
  <c r="B1446" i="47" s="1"/>
  <c r="B1447" i="47" s="1"/>
  <c r="B1448" i="47" s="1"/>
  <c r="B1449" i="47" s="1"/>
  <c r="B1450" i="47" s="1"/>
  <c r="B1451" i="47" s="1"/>
  <c r="B1452" i="47" s="1"/>
  <c r="B1453" i="47" s="1"/>
  <c r="B1454" i="47" s="1"/>
  <c r="B1455" i="47" s="1"/>
  <c r="B1456" i="47" s="1"/>
  <c r="B1457" i="47" s="1"/>
  <c r="B1458" i="47" s="1"/>
  <c r="B1459" i="47" s="1"/>
  <c r="B1460" i="47" s="1"/>
  <c r="B1461" i="47" s="1"/>
  <c r="B1462" i="47" s="1"/>
  <c r="N740" i="18"/>
  <c r="B1096" i="47" s="1"/>
  <c r="L1216" i="10" l="1"/>
  <c r="I1216" i="47" s="1"/>
  <c r="K1217" i="10"/>
  <c r="E16" i="30"/>
  <c r="G16" i="30"/>
  <c r="F16" i="30"/>
  <c r="C16" i="30"/>
  <c r="B16" i="30"/>
  <c r="D16" i="30"/>
  <c r="J693" i="18"/>
  <c r="K613" i="18"/>
  <c r="M613" i="18" s="1"/>
  <c r="C969" i="47" s="1"/>
  <c r="L612" i="18"/>
  <c r="L1217" i="10" l="1"/>
  <c r="I1217" i="47" s="1"/>
  <c r="K1218" i="10"/>
  <c r="J694" i="18"/>
  <c r="K614" i="18"/>
  <c r="M614" i="18" s="1"/>
  <c r="C970" i="47" s="1"/>
  <c r="L613" i="18"/>
  <c r="K1219" i="10" l="1"/>
  <c r="L1218" i="10"/>
  <c r="I1218" i="47" s="1"/>
  <c r="J695" i="18"/>
  <c r="L614" i="18"/>
  <c r="K615" i="18"/>
  <c r="M615" i="18" s="1"/>
  <c r="C971" i="47" s="1"/>
  <c r="K1220" i="10" l="1"/>
  <c r="L1219" i="10"/>
  <c r="I1219" i="47" s="1"/>
  <c r="J696" i="18"/>
  <c r="L615" i="18"/>
  <c r="K616" i="18"/>
  <c r="M616" i="18" s="1"/>
  <c r="C972" i="47" s="1"/>
  <c r="L1220" i="10" l="1"/>
  <c r="I1220" i="47" s="1"/>
  <c r="K1221" i="10"/>
  <c r="J697" i="18"/>
  <c r="L616" i="18"/>
  <c r="K617" i="18"/>
  <c r="M617" i="18" s="1"/>
  <c r="C973" i="47" s="1"/>
  <c r="L1221" i="10" l="1"/>
  <c r="I1221" i="47" s="1"/>
  <c r="K1222" i="10"/>
  <c r="J698" i="18"/>
  <c r="L617" i="18"/>
  <c r="K618" i="18"/>
  <c r="M618" i="18" s="1"/>
  <c r="C974" i="47" s="1"/>
  <c r="K1223" i="10" l="1"/>
  <c r="L1222" i="10"/>
  <c r="I1222" i="47" s="1"/>
  <c r="J699" i="18"/>
  <c r="K619" i="18"/>
  <c r="M619" i="18" s="1"/>
  <c r="C975" i="47" s="1"/>
  <c r="L618" i="18"/>
  <c r="L1223" i="10" l="1"/>
  <c r="I1223" i="47" s="1"/>
  <c r="K1224" i="10"/>
  <c r="J700" i="18"/>
  <c r="L619" i="18"/>
  <c r="K620" i="18"/>
  <c r="M620" i="18" s="1"/>
  <c r="C976" i="47" s="1"/>
  <c r="L1224" i="10" l="1"/>
  <c r="I1224" i="47" s="1"/>
  <c r="K1225" i="10"/>
  <c r="J701" i="18"/>
  <c r="L620" i="18"/>
  <c r="K621" i="18"/>
  <c r="M621" i="18" s="1"/>
  <c r="C977" i="47" s="1"/>
  <c r="L1225" i="10" l="1"/>
  <c r="I1225" i="47" s="1"/>
  <c r="K1226" i="10"/>
  <c r="J702" i="18"/>
  <c r="K622" i="18"/>
  <c r="M622" i="18" s="1"/>
  <c r="C978" i="47" s="1"/>
  <c r="L621" i="18"/>
  <c r="K1227" i="10" l="1"/>
  <c r="L1226" i="10"/>
  <c r="I1226" i="47" s="1"/>
  <c r="J703" i="18"/>
  <c r="K623" i="18"/>
  <c r="M623" i="18" s="1"/>
  <c r="C979" i="47" s="1"/>
  <c r="L622" i="18"/>
  <c r="K1228" i="10" l="1"/>
  <c r="L1227" i="10"/>
  <c r="I1227" i="47" s="1"/>
  <c r="J704" i="18"/>
  <c r="L623" i="18"/>
  <c r="K624" i="18"/>
  <c r="M624" i="18" s="1"/>
  <c r="C980" i="47" s="1"/>
  <c r="K1229" i="10" l="1"/>
  <c r="L1228" i="10"/>
  <c r="I1228" i="47" s="1"/>
  <c r="J705" i="18"/>
  <c r="L624" i="18"/>
  <c r="K625" i="18"/>
  <c r="M625" i="18" s="1"/>
  <c r="C981" i="47" s="1"/>
  <c r="L1229" i="10" l="1"/>
  <c r="I1229" i="47" s="1"/>
  <c r="K1230" i="10"/>
  <c r="J706" i="18"/>
  <c r="L625" i="18"/>
  <c r="K626" i="18"/>
  <c r="M626" i="18" s="1"/>
  <c r="C982" i="47" s="1"/>
  <c r="K1231" i="10" l="1"/>
  <c r="L1230" i="10"/>
  <c r="I1230" i="47" s="1"/>
  <c r="J707" i="18"/>
  <c r="L626" i="18"/>
  <c r="K627" i="18"/>
  <c r="M627" i="18" s="1"/>
  <c r="C983" i="47" s="1"/>
  <c r="L1231" i="10" l="1"/>
  <c r="I1231" i="47" s="1"/>
  <c r="K1232" i="10"/>
  <c r="J708" i="18"/>
  <c r="L627" i="18"/>
  <c r="K628" i="18"/>
  <c r="M628" i="18" s="1"/>
  <c r="C984" i="47" s="1"/>
  <c r="L1232" i="10" l="1"/>
  <c r="I1232" i="47" s="1"/>
  <c r="K1233" i="10"/>
  <c r="J709" i="18"/>
  <c r="L628" i="18"/>
  <c r="K629" i="18"/>
  <c r="M629" i="18" s="1"/>
  <c r="C985" i="47" s="1"/>
  <c r="K1234" i="10" l="1"/>
  <c r="L1233" i="10"/>
  <c r="I1233" i="47" s="1"/>
  <c r="J710" i="18"/>
  <c r="L629" i="18"/>
  <c r="K630" i="18"/>
  <c r="M630" i="18" s="1"/>
  <c r="C986" i="47" s="1"/>
  <c r="K1235" i="10" l="1"/>
  <c r="L1234" i="10"/>
  <c r="I1234" i="47" s="1"/>
  <c r="J711" i="18"/>
  <c r="L630" i="18"/>
  <c r="K631" i="18"/>
  <c r="M631" i="18" s="1"/>
  <c r="C987" i="47" s="1"/>
  <c r="K1236" i="10" l="1"/>
  <c r="L1235" i="10"/>
  <c r="I1235" i="47" s="1"/>
  <c r="J712" i="18"/>
  <c r="L631" i="18"/>
  <c r="K632" i="18"/>
  <c r="M632" i="18" s="1"/>
  <c r="C988" i="47" s="1"/>
  <c r="K1237" i="10" l="1"/>
  <c r="L1236" i="10"/>
  <c r="I1236" i="47" s="1"/>
  <c r="J713" i="18"/>
  <c r="L632" i="18"/>
  <c r="K633" i="18"/>
  <c r="M633" i="18" s="1"/>
  <c r="C989" i="47" s="1"/>
  <c r="K1238" i="10" l="1"/>
  <c r="L1237" i="10"/>
  <c r="I1237" i="47" s="1"/>
  <c r="J714" i="18"/>
  <c r="L633" i="18"/>
  <c r="K634" i="18"/>
  <c r="M634" i="18" s="1"/>
  <c r="C990" i="47" s="1"/>
  <c r="L1238" i="10" l="1"/>
  <c r="I1238" i="47" s="1"/>
  <c r="K1239" i="10"/>
  <c r="J715" i="18"/>
  <c r="K635" i="18"/>
  <c r="M635" i="18" s="1"/>
  <c r="C991" i="47" s="1"/>
  <c r="L634" i="18"/>
  <c r="K1240" i="10" l="1"/>
  <c r="L1239" i="10"/>
  <c r="I1239" i="47" s="1"/>
  <c r="J716" i="18"/>
  <c r="K636" i="18"/>
  <c r="M636" i="18" s="1"/>
  <c r="C992" i="47" s="1"/>
  <c r="L635" i="18"/>
  <c r="K1241" i="10" l="1"/>
  <c r="L1240" i="10"/>
  <c r="I1240" i="47" s="1"/>
  <c r="J717" i="18"/>
  <c r="L636" i="18"/>
  <c r="K637" i="18"/>
  <c r="M637" i="18" s="1"/>
  <c r="C993" i="47" s="1"/>
  <c r="L1241" i="10" l="1"/>
  <c r="I1241" i="47" s="1"/>
  <c r="K1242" i="10"/>
  <c r="J718" i="18"/>
  <c r="L637" i="18"/>
  <c r="K638" i="18"/>
  <c r="M638" i="18" s="1"/>
  <c r="C994" i="47" s="1"/>
  <c r="L1242" i="10" l="1"/>
  <c r="I1242" i="47" s="1"/>
  <c r="K1243" i="10"/>
  <c r="J719" i="18"/>
  <c r="K639" i="18"/>
  <c r="M639" i="18" s="1"/>
  <c r="C995" i="47" s="1"/>
  <c r="L638" i="18"/>
  <c r="L1243" i="10" l="1"/>
  <c r="I1243" i="47" s="1"/>
  <c r="K1244" i="10"/>
  <c r="J720" i="18"/>
  <c r="L639" i="18"/>
  <c r="K640" i="18"/>
  <c r="M640" i="18" s="1"/>
  <c r="C996" i="47" s="1"/>
  <c r="K1245" i="10" l="1"/>
  <c r="L1244" i="10"/>
  <c r="I1244" i="47" s="1"/>
  <c r="J721" i="18"/>
  <c r="L640" i="18"/>
  <c r="K641" i="18"/>
  <c r="M641" i="18" s="1"/>
  <c r="C997" i="47" s="1"/>
  <c r="K1246" i="10" l="1"/>
  <c r="L1245" i="10"/>
  <c r="I1245" i="47" s="1"/>
  <c r="J722" i="18"/>
  <c r="L641" i="18"/>
  <c r="K642" i="18"/>
  <c r="M642" i="18" s="1"/>
  <c r="C998" i="47" s="1"/>
  <c r="L1246" i="10" l="1"/>
  <c r="I1246" i="47" s="1"/>
  <c r="K1247" i="10"/>
  <c r="J723" i="18"/>
  <c r="K643" i="18"/>
  <c r="M643" i="18" s="1"/>
  <c r="C999" i="47" s="1"/>
  <c r="L642" i="18"/>
  <c r="K1248" i="10" l="1"/>
  <c r="L1247" i="10"/>
  <c r="I1247" i="47" s="1"/>
  <c r="J724" i="18"/>
  <c r="L643" i="18"/>
  <c r="K644" i="18"/>
  <c r="M644" i="18" s="1"/>
  <c r="C1000" i="47" s="1"/>
  <c r="K1249" i="10" l="1"/>
  <c r="L1248" i="10"/>
  <c r="I1248" i="47" s="1"/>
  <c r="J725" i="18"/>
  <c r="K645" i="18"/>
  <c r="M645" i="18" s="1"/>
  <c r="C1001" i="47" s="1"/>
  <c r="L644" i="18"/>
  <c r="K1250" i="10" l="1"/>
  <c r="L1249" i="10"/>
  <c r="I1249" i="47" s="1"/>
  <c r="J726" i="18"/>
  <c r="L645" i="18"/>
  <c r="K646" i="18"/>
  <c r="M646" i="18" s="1"/>
  <c r="C1002" i="47" s="1"/>
  <c r="L1250" i="10" l="1"/>
  <c r="I1250" i="47" s="1"/>
  <c r="K1251" i="10"/>
  <c r="J727" i="18"/>
  <c r="K647" i="18"/>
  <c r="M647" i="18" s="1"/>
  <c r="C1003" i="47" s="1"/>
  <c r="L646" i="18"/>
  <c r="L1251" i="10" l="1"/>
  <c r="I1251" i="47" s="1"/>
  <c r="K1252" i="10"/>
  <c r="J728" i="18"/>
  <c r="K648" i="18"/>
  <c r="M648" i="18" s="1"/>
  <c r="C1004" i="47" s="1"/>
  <c r="L647" i="18"/>
  <c r="K1253" i="10" l="1"/>
  <c r="L1252" i="10"/>
  <c r="I1252" i="47" s="1"/>
  <c r="J729" i="18"/>
  <c r="K649" i="18"/>
  <c r="M649" i="18" s="1"/>
  <c r="C1005" i="47" s="1"/>
  <c r="L648" i="18"/>
  <c r="K1254" i="10" l="1"/>
  <c r="L1253" i="10"/>
  <c r="I1253" i="47" s="1"/>
  <c r="J730" i="18"/>
  <c r="K650" i="18"/>
  <c r="M650" i="18" s="1"/>
  <c r="C1006" i="47" s="1"/>
  <c r="L649" i="18"/>
  <c r="L1254" i="10" l="1"/>
  <c r="I1254" i="47" s="1"/>
  <c r="K1255" i="10"/>
  <c r="J731" i="18"/>
  <c r="L650" i="18"/>
  <c r="K651" i="18"/>
  <c r="M651" i="18" s="1"/>
  <c r="C1007" i="47" s="1"/>
  <c r="K1256" i="10" l="1"/>
  <c r="L1255" i="10"/>
  <c r="I1255" i="47" s="1"/>
  <c r="J732" i="18"/>
  <c r="K652" i="18"/>
  <c r="M652" i="18" s="1"/>
  <c r="C1008" i="47" s="1"/>
  <c r="L651" i="18"/>
  <c r="L1256" i="10" l="1"/>
  <c r="I1256" i="47" s="1"/>
  <c r="K1257" i="10"/>
  <c r="J733" i="18"/>
  <c r="L652" i="18"/>
  <c r="K653" i="18"/>
  <c r="M653" i="18" s="1"/>
  <c r="C1009" i="47" s="1"/>
  <c r="K1258" i="10" l="1"/>
  <c r="L1257" i="10"/>
  <c r="I1257" i="47" s="1"/>
  <c r="J734" i="18"/>
  <c r="L653" i="18"/>
  <c r="K654" i="18"/>
  <c r="M654" i="18" s="1"/>
  <c r="C1010" i="47" s="1"/>
  <c r="L1258" i="10" l="1"/>
  <c r="I1258" i="47" s="1"/>
  <c r="K1259" i="10"/>
  <c r="J735" i="18"/>
  <c r="L654" i="18"/>
  <c r="K655" i="18"/>
  <c r="M655" i="18" s="1"/>
  <c r="C1011" i="47" s="1"/>
  <c r="K1260" i="10" l="1"/>
  <c r="L1259" i="10"/>
  <c r="I1259" i="47" s="1"/>
  <c r="J736" i="18"/>
  <c r="L655" i="18"/>
  <c r="K656" i="18"/>
  <c r="M656" i="18" s="1"/>
  <c r="C1012" i="47" s="1"/>
  <c r="K1261" i="10" l="1"/>
  <c r="L1260" i="10"/>
  <c r="I1260" i="47" s="1"/>
  <c r="J737" i="18"/>
  <c r="L656" i="18"/>
  <c r="K657" i="18"/>
  <c r="M657" i="18" s="1"/>
  <c r="C1013" i="47" s="1"/>
  <c r="K1262" i="10" l="1"/>
  <c r="L1261" i="10"/>
  <c r="I1261" i="47" s="1"/>
  <c r="J738" i="18"/>
  <c r="L657" i="18"/>
  <c r="K658" i="18"/>
  <c r="M658" i="18" s="1"/>
  <c r="C1014" i="47" s="1"/>
  <c r="K1263" i="10" l="1"/>
  <c r="L1262" i="10"/>
  <c r="I1262" i="47" s="1"/>
  <c r="J739" i="18"/>
  <c r="L658" i="18"/>
  <c r="K659" i="18"/>
  <c r="M659" i="18" s="1"/>
  <c r="C1015" i="47" s="1"/>
  <c r="L1263" i="10" l="1"/>
  <c r="I1263" i="47" s="1"/>
  <c r="K1264" i="10"/>
  <c r="J740" i="18"/>
  <c r="L659" i="18"/>
  <c r="K660" i="18"/>
  <c r="M660" i="18" s="1"/>
  <c r="C1016" i="47" s="1"/>
  <c r="L1264" i="10" l="1"/>
  <c r="I1264" i="47" s="1"/>
  <c r="K1265" i="10"/>
  <c r="J741" i="18"/>
  <c r="L660" i="18"/>
  <c r="K661" i="18"/>
  <c r="M661" i="18" s="1"/>
  <c r="C1017" i="47" s="1"/>
  <c r="K1266" i="10" l="1"/>
  <c r="L1265" i="10"/>
  <c r="I1265" i="47" s="1"/>
  <c r="K662" i="18"/>
  <c r="M662" i="18" s="1"/>
  <c r="C1018" i="47" s="1"/>
  <c r="L661" i="18"/>
  <c r="L1266" i="10" l="1"/>
  <c r="I1266" i="47" s="1"/>
  <c r="K1267" i="10"/>
  <c r="L662" i="18"/>
  <c r="K663" i="18"/>
  <c r="M663" i="18" s="1"/>
  <c r="C1019" i="47" s="1"/>
  <c r="K1268" i="10" l="1"/>
  <c r="L1267" i="10"/>
  <c r="I1267" i="47" s="1"/>
  <c r="L663" i="18"/>
  <c r="K664" i="18"/>
  <c r="M664" i="18" s="1"/>
  <c r="C1020" i="47" s="1"/>
  <c r="K1269" i="10" l="1"/>
  <c r="L1268" i="10"/>
  <c r="I1268" i="47" s="1"/>
  <c r="L664" i="18"/>
  <c r="K665" i="18"/>
  <c r="M665" i="18" s="1"/>
  <c r="C1021" i="47" s="1"/>
  <c r="K1270" i="10" l="1"/>
  <c r="L1269" i="10"/>
  <c r="I1269" i="47" s="1"/>
  <c r="L665" i="18"/>
  <c r="K666" i="18"/>
  <c r="M666" i="18" s="1"/>
  <c r="C1022" i="47" s="1"/>
  <c r="K1271" i="10" l="1"/>
  <c r="L1270" i="10"/>
  <c r="I1270" i="47" s="1"/>
  <c r="L666" i="18"/>
  <c r="K667" i="18"/>
  <c r="M667" i="18" s="1"/>
  <c r="C1023" i="47" s="1"/>
  <c r="K1272" i="10" l="1"/>
  <c r="L1271" i="10"/>
  <c r="I1271" i="47" s="1"/>
  <c r="L667" i="18"/>
  <c r="K668" i="18"/>
  <c r="M668" i="18" s="1"/>
  <c r="C1024" i="47" s="1"/>
  <c r="K1273" i="10" l="1"/>
  <c r="L1272" i="10"/>
  <c r="I1272" i="47" s="1"/>
  <c r="L668" i="18"/>
  <c r="K669" i="18"/>
  <c r="M669" i="18" s="1"/>
  <c r="C1025" i="47" s="1"/>
  <c r="L1273" i="10" l="1"/>
  <c r="I1273" i="47" s="1"/>
  <c r="K1274" i="10"/>
  <c r="L669" i="18"/>
  <c r="K670" i="18"/>
  <c r="M670" i="18" s="1"/>
  <c r="C1026" i="47" s="1"/>
  <c r="L1274" i="10" l="1"/>
  <c r="I1274" i="47" s="1"/>
  <c r="K1275" i="10"/>
  <c r="K671" i="18"/>
  <c r="M671" i="18" s="1"/>
  <c r="C1027" i="47" s="1"/>
  <c r="L670" i="18"/>
  <c r="K1276" i="10" l="1"/>
  <c r="L1275" i="10"/>
  <c r="I1275" i="47" s="1"/>
  <c r="L671" i="18"/>
  <c r="K672" i="18"/>
  <c r="M672" i="18" s="1"/>
  <c r="C1028" i="47" s="1"/>
  <c r="K1277" i="10" l="1"/>
  <c r="L1276" i="10"/>
  <c r="I1276" i="47" s="1"/>
  <c r="K673" i="18"/>
  <c r="M673" i="18" s="1"/>
  <c r="C1029" i="47" s="1"/>
  <c r="L672" i="18"/>
  <c r="K1278" i="10" l="1"/>
  <c r="L1277" i="10"/>
  <c r="I1277" i="47" s="1"/>
  <c r="L673" i="18"/>
  <c r="K674" i="18"/>
  <c r="M674" i="18" s="1"/>
  <c r="C1030" i="47" s="1"/>
  <c r="L1278" i="10" l="1"/>
  <c r="I1278" i="47" s="1"/>
  <c r="K1279" i="10"/>
  <c r="L674" i="18"/>
  <c r="K675" i="18"/>
  <c r="M675" i="18" s="1"/>
  <c r="C1031" i="47" s="1"/>
  <c r="K1280" i="10" l="1"/>
  <c r="L1279" i="10"/>
  <c r="I1279" i="47" s="1"/>
  <c r="L675" i="18"/>
  <c r="K676" i="18"/>
  <c r="M676" i="18" s="1"/>
  <c r="C1032" i="47" s="1"/>
  <c r="K1281" i="10" l="1"/>
  <c r="L1280" i="10"/>
  <c r="I1280" i="47" s="1"/>
  <c r="K677" i="18"/>
  <c r="M677" i="18" s="1"/>
  <c r="C1033" i="47" s="1"/>
  <c r="L676" i="18"/>
  <c r="K1282" i="10" l="1"/>
  <c r="L1281" i="10"/>
  <c r="I1281" i="47" s="1"/>
  <c r="L677" i="18"/>
  <c r="K678" i="18"/>
  <c r="M678" i="18" s="1"/>
  <c r="C1034" i="47" s="1"/>
  <c r="L1282" i="10" l="1"/>
  <c r="I1282" i="47" s="1"/>
  <c r="K1283" i="10"/>
  <c r="K679" i="18"/>
  <c r="M679" i="18" s="1"/>
  <c r="C1035" i="47" s="1"/>
  <c r="L678" i="18"/>
  <c r="K1284" i="10" l="1"/>
  <c r="L1283" i="10"/>
  <c r="I1283" i="47" s="1"/>
  <c r="L679" i="18"/>
  <c r="K680" i="18"/>
  <c r="M680" i="18" s="1"/>
  <c r="C1036" i="47" s="1"/>
  <c r="K1285" i="10" l="1"/>
  <c r="L1284" i="10"/>
  <c r="I1284" i="47" s="1"/>
  <c r="L680" i="18"/>
  <c r="K681" i="18"/>
  <c r="M681" i="18" s="1"/>
  <c r="C1037" i="47" s="1"/>
  <c r="L1285" i="10" l="1"/>
  <c r="I1285" i="47" s="1"/>
  <c r="K1286" i="10"/>
  <c r="L681" i="18"/>
  <c r="K682" i="18"/>
  <c r="M682" i="18" s="1"/>
  <c r="C1038" i="47" s="1"/>
  <c r="L1286" i="10" l="1"/>
  <c r="I1286" i="47" s="1"/>
  <c r="K1287" i="10"/>
  <c r="L682" i="18"/>
  <c r="K683" i="18"/>
  <c r="M683" i="18" s="1"/>
  <c r="C1039" i="47" s="1"/>
  <c r="K1288" i="10" l="1"/>
  <c r="L1287" i="10"/>
  <c r="I1287" i="47" s="1"/>
  <c r="L683" i="18"/>
  <c r="K684" i="18"/>
  <c r="M684" i="18" s="1"/>
  <c r="C1040" i="47" s="1"/>
  <c r="K1289" i="10" l="1"/>
  <c r="L1288" i="10"/>
  <c r="I1288" i="47" s="1"/>
  <c r="L684" i="18"/>
  <c r="K685" i="18"/>
  <c r="M685" i="18" s="1"/>
  <c r="C1041" i="47" s="1"/>
  <c r="K1290" i="10" l="1"/>
  <c r="L1289" i="10"/>
  <c r="I1289" i="47" s="1"/>
  <c r="L685" i="18"/>
  <c r="K686" i="18"/>
  <c r="M686" i="18" s="1"/>
  <c r="C1042" i="47" s="1"/>
  <c r="L1290" i="10" l="1"/>
  <c r="I1290" i="47" s="1"/>
  <c r="K1291" i="10"/>
  <c r="L686" i="18"/>
  <c r="K687" i="18"/>
  <c r="M687" i="18" s="1"/>
  <c r="C1043" i="47" s="1"/>
  <c r="K1292" i="10" l="1"/>
  <c r="L1291" i="10"/>
  <c r="I1291" i="47" s="1"/>
  <c r="L687" i="18"/>
  <c r="K688" i="18"/>
  <c r="M688" i="18" s="1"/>
  <c r="C1044" i="47" s="1"/>
  <c r="K1293" i="10" l="1"/>
  <c r="L1292" i="10"/>
  <c r="I1292" i="47" s="1"/>
  <c r="L688" i="18"/>
  <c r="K689" i="18"/>
  <c r="M689" i="18" s="1"/>
  <c r="C1045" i="47" s="1"/>
  <c r="L1293" i="10" l="1"/>
  <c r="I1293" i="47" s="1"/>
  <c r="K1294" i="10"/>
  <c r="L689" i="18"/>
  <c r="K690" i="18"/>
  <c r="M690" i="18" s="1"/>
  <c r="C1046" i="47" s="1"/>
  <c r="L1294" i="10" l="1"/>
  <c r="I1294" i="47" s="1"/>
  <c r="K1295" i="10"/>
  <c r="K691" i="18"/>
  <c r="M691" i="18" s="1"/>
  <c r="C1047" i="47" s="1"/>
  <c r="L690" i="18"/>
  <c r="K1296" i="10" l="1"/>
  <c r="L1295" i="10"/>
  <c r="I1295" i="47" s="1"/>
  <c r="L691" i="18"/>
  <c r="K692" i="18"/>
  <c r="M692" i="18" s="1"/>
  <c r="C1048" i="47" s="1"/>
  <c r="K1297" i="10" l="1"/>
  <c r="L1296" i="10"/>
  <c r="I1296" i="47" s="1"/>
  <c r="L692" i="18"/>
  <c r="K693" i="18"/>
  <c r="M693" i="18" s="1"/>
  <c r="C1049" i="47" s="1"/>
  <c r="K1298" i="10" l="1"/>
  <c r="L1297" i="10"/>
  <c r="I1297" i="47" s="1"/>
  <c r="L693" i="18"/>
  <c r="K694" i="18"/>
  <c r="M694" i="18" s="1"/>
  <c r="C1050" i="47" s="1"/>
  <c r="L1298" i="10" l="1"/>
  <c r="I1298" i="47" s="1"/>
  <c r="K1299" i="10"/>
  <c r="L694" i="18"/>
  <c r="K695" i="18"/>
  <c r="M695" i="18" s="1"/>
  <c r="C1051" i="47" s="1"/>
  <c r="K1300" i="10" l="1"/>
  <c r="L1299" i="10"/>
  <c r="I1299" i="47" s="1"/>
  <c r="L695" i="18"/>
  <c r="K696" i="18"/>
  <c r="M696" i="18" s="1"/>
  <c r="C1052" i="47" s="1"/>
  <c r="K1301" i="10" l="1"/>
  <c r="L1300" i="10"/>
  <c r="I1300" i="47" s="1"/>
  <c r="L696" i="18"/>
  <c r="K697" i="18"/>
  <c r="M697" i="18" s="1"/>
  <c r="C1053" i="47" s="1"/>
  <c r="L1301" i="10" l="1"/>
  <c r="I1301" i="47" s="1"/>
  <c r="K1302" i="10"/>
  <c r="L697" i="18"/>
  <c r="K698" i="18"/>
  <c r="M698" i="18" s="1"/>
  <c r="C1054" i="47" s="1"/>
  <c r="L1302" i="10" l="1"/>
  <c r="I1302" i="47" s="1"/>
  <c r="K1303" i="10"/>
  <c r="L698" i="18"/>
  <c r="K699" i="18"/>
  <c r="M699" i="18" s="1"/>
  <c r="C1055" i="47" s="1"/>
  <c r="K1304" i="10" l="1"/>
  <c r="L1303" i="10"/>
  <c r="I1303" i="47" s="1"/>
  <c r="L699" i="18"/>
  <c r="K700" i="18"/>
  <c r="M700" i="18" s="1"/>
  <c r="C1056" i="47" s="1"/>
  <c r="K1305" i="10" l="1"/>
  <c r="L1304" i="10"/>
  <c r="I1304" i="47" s="1"/>
  <c r="K701" i="18"/>
  <c r="M701" i="18" s="1"/>
  <c r="C1057" i="47" s="1"/>
  <c r="L700" i="18"/>
  <c r="L1305" i="10" l="1"/>
  <c r="I1305" i="47" s="1"/>
  <c r="K1306" i="10"/>
  <c r="L701" i="18"/>
  <c r="K702" i="18"/>
  <c r="M702" i="18" s="1"/>
  <c r="C1058" i="47" s="1"/>
  <c r="L1306" i="10" l="1"/>
  <c r="I1306" i="47" s="1"/>
  <c r="K1307" i="10"/>
  <c r="L702" i="18"/>
  <c r="K703" i="18"/>
  <c r="M703" i="18" s="1"/>
  <c r="C1059" i="47" s="1"/>
  <c r="K1308" i="10" l="1"/>
  <c r="L1307" i="10"/>
  <c r="I1307" i="47" s="1"/>
  <c r="L703" i="18"/>
  <c r="K704" i="18"/>
  <c r="M704" i="18" s="1"/>
  <c r="C1060" i="47" s="1"/>
  <c r="K1309" i="10" l="1"/>
  <c r="L1308" i="10"/>
  <c r="I1308" i="47" s="1"/>
  <c r="K705" i="18"/>
  <c r="M705" i="18" s="1"/>
  <c r="C1061" i="47" s="1"/>
  <c r="L704" i="18"/>
  <c r="L1309" i="10" l="1"/>
  <c r="I1309" i="47" s="1"/>
  <c r="K1310" i="10"/>
  <c r="L705" i="18"/>
  <c r="K706" i="18"/>
  <c r="M706" i="18" s="1"/>
  <c r="C1062" i="47" s="1"/>
  <c r="L1310" i="10" l="1"/>
  <c r="I1310" i="47" s="1"/>
  <c r="K1311" i="10"/>
  <c r="L706" i="18"/>
  <c r="K707" i="18"/>
  <c r="M707" i="18" s="1"/>
  <c r="C1063" i="47" s="1"/>
  <c r="K1312" i="10" l="1"/>
  <c r="L1311" i="10"/>
  <c r="I1311" i="47" s="1"/>
  <c r="L707" i="18"/>
  <c r="K708" i="18"/>
  <c r="M708" i="18" s="1"/>
  <c r="C1064" i="47" s="1"/>
  <c r="K1313" i="10" l="1"/>
  <c r="L1312" i="10"/>
  <c r="I1312" i="47" s="1"/>
  <c r="L708" i="18"/>
  <c r="K709" i="18"/>
  <c r="M709" i="18" s="1"/>
  <c r="C1065" i="47" s="1"/>
  <c r="K1314" i="10" l="1"/>
  <c r="L1313" i="10"/>
  <c r="I1313" i="47" s="1"/>
  <c r="L709" i="18"/>
  <c r="K710" i="18"/>
  <c r="M710" i="18" s="1"/>
  <c r="C1066" i="47" s="1"/>
  <c r="L1314" i="10" l="1"/>
  <c r="I1314" i="47" s="1"/>
  <c r="K1315" i="10"/>
  <c r="K711" i="18"/>
  <c r="M711" i="18" s="1"/>
  <c r="C1067" i="47" s="1"/>
  <c r="L710" i="18"/>
  <c r="K1316" i="10" l="1"/>
  <c r="L1315" i="10"/>
  <c r="I1315" i="47" s="1"/>
  <c r="L711" i="18"/>
  <c r="K712" i="18"/>
  <c r="M712" i="18" s="1"/>
  <c r="C1068" i="47" s="1"/>
  <c r="K1317" i="10" l="1"/>
  <c r="L1316" i="10"/>
  <c r="I1316" i="47" s="1"/>
  <c r="K713" i="18"/>
  <c r="M713" i="18" s="1"/>
  <c r="C1069" i="47" s="1"/>
  <c r="L712" i="18"/>
  <c r="L1317" i="10" l="1"/>
  <c r="I1317" i="47" s="1"/>
  <c r="K1318" i="10"/>
  <c r="L713" i="18"/>
  <c r="K714" i="18"/>
  <c r="M714" i="18" s="1"/>
  <c r="C1070" i="47" s="1"/>
  <c r="L1318" i="10" l="1"/>
  <c r="I1318" i="47" s="1"/>
  <c r="K1319" i="10"/>
  <c r="K715" i="18"/>
  <c r="M715" i="18" s="1"/>
  <c r="C1071" i="47" s="1"/>
  <c r="L714" i="18"/>
  <c r="K1320" i="10" l="1"/>
  <c r="L1319" i="10"/>
  <c r="I1319" i="47" s="1"/>
  <c r="L715" i="18"/>
  <c r="K716" i="18"/>
  <c r="M716" i="18" s="1"/>
  <c r="C1072" i="47" s="1"/>
  <c r="K1321" i="10" l="1"/>
  <c r="L1320" i="10"/>
  <c r="I1320" i="47" s="1"/>
  <c r="L716" i="18"/>
  <c r="K717" i="18"/>
  <c r="M717" i="18" s="1"/>
  <c r="C1073" i="47" s="1"/>
  <c r="K1322" i="10" l="1"/>
  <c r="L1321" i="10"/>
  <c r="I1321" i="47" s="1"/>
  <c r="K718" i="18"/>
  <c r="M718" i="18" s="1"/>
  <c r="C1074" i="47" s="1"/>
  <c r="L717" i="18"/>
  <c r="L1322" i="10" l="1"/>
  <c r="I1322" i="47" s="1"/>
  <c r="K1323" i="10"/>
  <c r="L718" i="18"/>
  <c r="K719" i="18"/>
  <c r="M719" i="18" s="1"/>
  <c r="C1075" i="47" s="1"/>
  <c r="K1324" i="10" l="1"/>
  <c r="L1323" i="10"/>
  <c r="I1323" i="47" s="1"/>
  <c r="L719" i="18"/>
  <c r="K720" i="18"/>
  <c r="M720" i="18" s="1"/>
  <c r="C1076" i="47" s="1"/>
  <c r="L1324" i="10" l="1"/>
  <c r="I1324" i="47" s="1"/>
  <c r="K1325" i="10"/>
  <c r="L720" i="18"/>
  <c r="K721" i="18"/>
  <c r="M721" i="18" s="1"/>
  <c r="C1077" i="47" s="1"/>
  <c r="K1326" i="10" l="1"/>
  <c r="L1325" i="10"/>
  <c r="I1325" i="47" s="1"/>
  <c r="L721" i="18"/>
  <c r="K722" i="18"/>
  <c r="M722" i="18" s="1"/>
  <c r="C1078" i="47" s="1"/>
  <c r="K1327" i="10" l="1"/>
  <c r="L1326" i="10"/>
  <c r="I1326" i="47" s="1"/>
  <c r="K723" i="18"/>
  <c r="M723" i="18" s="1"/>
  <c r="C1079" i="47" s="1"/>
  <c r="L722" i="18"/>
  <c r="L1327" i="10" l="1"/>
  <c r="I1327" i="47" s="1"/>
  <c r="K1328" i="10"/>
  <c r="L723" i="18"/>
  <c r="K724" i="18"/>
  <c r="M724" i="18" s="1"/>
  <c r="C1080" i="47" s="1"/>
  <c r="L1328" i="10" l="1"/>
  <c r="I1328" i="47" s="1"/>
  <c r="K1329" i="10"/>
  <c r="K725" i="18"/>
  <c r="M725" i="18" s="1"/>
  <c r="C1081" i="47" s="1"/>
  <c r="L724" i="18"/>
  <c r="L1329" i="10" l="1"/>
  <c r="I1329" i="47" s="1"/>
  <c r="K1330" i="10"/>
  <c r="L725" i="18"/>
  <c r="K726" i="18"/>
  <c r="M726" i="18" s="1"/>
  <c r="C1082" i="47" s="1"/>
  <c r="K1331" i="10" l="1"/>
  <c r="L1330" i="10"/>
  <c r="I1330" i="47" s="1"/>
  <c r="K727" i="18"/>
  <c r="M727" i="18" s="1"/>
  <c r="C1083" i="47" s="1"/>
  <c r="L726" i="18"/>
  <c r="L1331" i="10" l="1"/>
  <c r="I1331" i="47" s="1"/>
  <c r="K1332" i="10"/>
  <c r="L727" i="18"/>
  <c r="K728" i="18"/>
  <c r="M728" i="18" s="1"/>
  <c r="C1084" i="47" s="1"/>
  <c r="L1332" i="10" l="1"/>
  <c r="I1332" i="47" s="1"/>
  <c r="K1333" i="10"/>
  <c r="K729" i="18"/>
  <c r="M729" i="18" s="1"/>
  <c r="C1085" i="47" s="1"/>
  <c r="L728" i="18"/>
  <c r="K1334" i="10" l="1"/>
  <c r="L1333" i="10"/>
  <c r="I1333" i="47" s="1"/>
  <c r="K730" i="18"/>
  <c r="M730" i="18" s="1"/>
  <c r="C1086" i="47" s="1"/>
  <c r="L729" i="18"/>
  <c r="K1335" i="10" l="1"/>
  <c r="L1334" i="10"/>
  <c r="I1334" i="47" s="1"/>
  <c r="L730" i="18"/>
  <c r="K731" i="18"/>
  <c r="M731" i="18" s="1"/>
  <c r="C1087" i="47" s="1"/>
  <c r="L1335" i="10" l="1"/>
  <c r="I1335" i="47" s="1"/>
  <c r="K1336" i="10"/>
  <c r="K732" i="18"/>
  <c r="M732" i="18" s="1"/>
  <c r="C1088" i="47" s="1"/>
  <c r="L731" i="18"/>
  <c r="L1336" i="10" l="1"/>
  <c r="I1336" i="47" s="1"/>
  <c r="K1337" i="10"/>
  <c r="L732" i="18"/>
  <c r="K733" i="18"/>
  <c r="M733" i="18" s="1"/>
  <c r="C1089" i="47" s="1"/>
  <c r="K1338" i="10" l="1"/>
  <c r="L1337" i="10"/>
  <c r="I1337" i="47" s="1"/>
  <c r="L733" i="18"/>
  <c r="K734" i="18"/>
  <c r="M734" i="18" s="1"/>
  <c r="C1090" i="47" s="1"/>
  <c r="L1338" i="10" l="1"/>
  <c r="I1338" i="47" s="1"/>
  <c r="K1339" i="10"/>
  <c r="K735" i="18"/>
  <c r="M735" i="18" s="1"/>
  <c r="C1091" i="47" s="1"/>
  <c r="L734" i="18"/>
  <c r="L1339" i="10" l="1"/>
  <c r="I1339" i="47" s="1"/>
  <c r="K1340" i="10"/>
  <c r="L735" i="18"/>
  <c r="K736" i="18"/>
  <c r="M736" i="18" s="1"/>
  <c r="C1092" i="47" s="1"/>
  <c r="L1340" i="10" l="1"/>
  <c r="I1340" i="47" s="1"/>
  <c r="K1341" i="10"/>
  <c r="K737" i="18"/>
  <c r="M737" i="18" s="1"/>
  <c r="C1093" i="47" s="1"/>
  <c r="L736" i="18"/>
  <c r="K1342" i="10" l="1"/>
  <c r="L1341" i="10"/>
  <c r="I1341" i="47" s="1"/>
  <c r="L737" i="18"/>
  <c r="K738" i="18"/>
  <c r="M738" i="18" s="1"/>
  <c r="C1094" i="47" s="1"/>
  <c r="L1342" i="10" l="1"/>
  <c r="I1342" i="47" s="1"/>
  <c r="K1343" i="10"/>
  <c r="L738" i="18"/>
  <c r="K739" i="18"/>
  <c r="M739" i="18" s="1"/>
  <c r="C1095" i="47" s="1"/>
  <c r="L1343" i="10" l="1"/>
  <c r="I1343" i="47" s="1"/>
  <c r="K1344" i="10"/>
  <c r="L739" i="18"/>
  <c r="K740" i="18"/>
  <c r="M740" i="18" s="1"/>
  <c r="C1096" i="47" s="1"/>
  <c r="L1344" i="10" l="1"/>
  <c r="I1344" i="47" s="1"/>
  <c r="K1345" i="10"/>
  <c r="L740" i="18"/>
  <c r="K741" i="18"/>
  <c r="K1346" i="10" l="1"/>
  <c r="L1345" i="10"/>
  <c r="I1345" i="47" s="1"/>
  <c r="L741" i="18"/>
  <c r="B9" i="30" s="1"/>
  <c r="M741" i="18"/>
  <c r="L1346" i="10" l="1"/>
  <c r="I1346" i="47" s="1"/>
  <c r="K1347" i="10"/>
  <c r="C11" i="30"/>
  <c r="C1097" i="47"/>
  <c r="C1098" i="47" s="1"/>
  <c r="C1099" i="47" s="1"/>
  <c r="C1100" i="47" s="1"/>
  <c r="C1101" i="47" s="1"/>
  <c r="C1102" i="47" s="1"/>
  <c r="C1103" i="47" s="1"/>
  <c r="C1104" i="47" s="1"/>
  <c r="C1105" i="47" s="1"/>
  <c r="C1106" i="47" s="1"/>
  <c r="C1107" i="47" s="1"/>
  <c r="C1108" i="47" s="1"/>
  <c r="C1109" i="47" s="1"/>
  <c r="C1110" i="47" s="1"/>
  <c r="C1111" i="47" s="1"/>
  <c r="C1112" i="47" s="1"/>
  <c r="C1113" i="47" s="1"/>
  <c r="C1114" i="47" s="1"/>
  <c r="C1115" i="47" s="1"/>
  <c r="C1116" i="47" s="1"/>
  <c r="C1117" i="47" s="1"/>
  <c r="C1118" i="47" s="1"/>
  <c r="C1119" i="47" s="1"/>
  <c r="C1120" i="47" s="1"/>
  <c r="C1121" i="47" s="1"/>
  <c r="C1122" i="47" s="1"/>
  <c r="C1123" i="47" s="1"/>
  <c r="C1124" i="47" s="1"/>
  <c r="C1125" i="47" s="1"/>
  <c r="C1126" i="47" s="1"/>
  <c r="C1127" i="47" s="1"/>
  <c r="C1128" i="47" s="1"/>
  <c r="C1129" i="47" s="1"/>
  <c r="C1130" i="47" s="1"/>
  <c r="C1131" i="47" s="1"/>
  <c r="C1132" i="47" s="1"/>
  <c r="C1133" i="47" s="1"/>
  <c r="C1134" i="47" s="1"/>
  <c r="C1135" i="47" s="1"/>
  <c r="C1136" i="47" s="1"/>
  <c r="C1137" i="47" s="1"/>
  <c r="C1138" i="47" s="1"/>
  <c r="C1139" i="47" s="1"/>
  <c r="C1140" i="47" s="1"/>
  <c r="C1141" i="47" s="1"/>
  <c r="C1142" i="47" s="1"/>
  <c r="C1143" i="47" s="1"/>
  <c r="C1144" i="47" s="1"/>
  <c r="C1145" i="47" s="1"/>
  <c r="C1146" i="47" s="1"/>
  <c r="C1147" i="47" s="1"/>
  <c r="C1148" i="47" s="1"/>
  <c r="C1149" i="47" s="1"/>
  <c r="C1150" i="47" s="1"/>
  <c r="C1151" i="47" s="1"/>
  <c r="C1152" i="47" s="1"/>
  <c r="C1153" i="47" s="1"/>
  <c r="C1154" i="47" s="1"/>
  <c r="C1155" i="47" s="1"/>
  <c r="C1156" i="47" s="1"/>
  <c r="C1157" i="47" s="1"/>
  <c r="C1158" i="47" s="1"/>
  <c r="C1159" i="47" s="1"/>
  <c r="C1160" i="47" s="1"/>
  <c r="C1161" i="47" s="1"/>
  <c r="C1162" i="47" s="1"/>
  <c r="C1163" i="47" s="1"/>
  <c r="C1164" i="47" s="1"/>
  <c r="C1165" i="47" s="1"/>
  <c r="C1166" i="47" s="1"/>
  <c r="C1167" i="47" s="1"/>
  <c r="C1168" i="47" s="1"/>
  <c r="C1169" i="47" s="1"/>
  <c r="C1170" i="47" s="1"/>
  <c r="C1171" i="47" s="1"/>
  <c r="C1172" i="47" s="1"/>
  <c r="C1173" i="47" s="1"/>
  <c r="C1174" i="47" s="1"/>
  <c r="C1175" i="47" s="1"/>
  <c r="C1176" i="47" s="1"/>
  <c r="C1177" i="47" s="1"/>
  <c r="C1178" i="47" s="1"/>
  <c r="C1179" i="47" s="1"/>
  <c r="C1180" i="47" s="1"/>
  <c r="C1181" i="47" s="1"/>
  <c r="C1182" i="47" s="1"/>
  <c r="C1183" i="47" s="1"/>
  <c r="C1184" i="47" s="1"/>
  <c r="C1185" i="47" s="1"/>
  <c r="C1186" i="47" s="1"/>
  <c r="C1187" i="47" s="1"/>
  <c r="C1188" i="47" s="1"/>
  <c r="C1189" i="47" s="1"/>
  <c r="C1190" i="47" s="1"/>
  <c r="C1191" i="47" s="1"/>
  <c r="C1192" i="47" s="1"/>
  <c r="C1193" i="47" s="1"/>
  <c r="C1194" i="47" s="1"/>
  <c r="C1195" i="47" s="1"/>
  <c r="C1196" i="47" s="1"/>
  <c r="C1197" i="47" s="1"/>
  <c r="C1198" i="47" s="1"/>
  <c r="C1199" i="47" s="1"/>
  <c r="C1200" i="47" s="1"/>
  <c r="C1201" i="47" s="1"/>
  <c r="C1202" i="47" s="1"/>
  <c r="C1203" i="47" s="1"/>
  <c r="C1204" i="47" s="1"/>
  <c r="C1205" i="47" s="1"/>
  <c r="C1206" i="47" s="1"/>
  <c r="C1207" i="47" s="1"/>
  <c r="C1208" i="47" s="1"/>
  <c r="C1209" i="47" s="1"/>
  <c r="C1210" i="47" s="1"/>
  <c r="C1211" i="47" s="1"/>
  <c r="C1212" i="47" s="1"/>
  <c r="C1213" i="47" s="1"/>
  <c r="C1214" i="47" s="1"/>
  <c r="C1215" i="47" s="1"/>
  <c r="C1216" i="47" s="1"/>
  <c r="C1217" i="47" s="1"/>
  <c r="C1218" i="47" s="1"/>
  <c r="C1219" i="47" s="1"/>
  <c r="C1220" i="47" s="1"/>
  <c r="C1221" i="47" s="1"/>
  <c r="C1222" i="47" s="1"/>
  <c r="C1223" i="47" s="1"/>
  <c r="C1224" i="47" s="1"/>
  <c r="C1225" i="47" s="1"/>
  <c r="C1226" i="47" s="1"/>
  <c r="C1227" i="47" s="1"/>
  <c r="C1228" i="47" s="1"/>
  <c r="C1229" i="47" s="1"/>
  <c r="C1230" i="47" s="1"/>
  <c r="C1231" i="47" s="1"/>
  <c r="C1232" i="47" s="1"/>
  <c r="C1233" i="47" s="1"/>
  <c r="C1234" i="47" s="1"/>
  <c r="C1235" i="47" s="1"/>
  <c r="C1236" i="47" s="1"/>
  <c r="C1237" i="47" s="1"/>
  <c r="C1238" i="47" s="1"/>
  <c r="C1239" i="47" s="1"/>
  <c r="C1240" i="47" s="1"/>
  <c r="C1241" i="47" s="1"/>
  <c r="C1242" i="47" s="1"/>
  <c r="C1243" i="47" s="1"/>
  <c r="C1244" i="47" s="1"/>
  <c r="C1245" i="47" s="1"/>
  <c r="C1246" i="47" s="1"/>
  <c r="C1247" i="47" s="1"/>
  <c r="C1248" i="47" s="1"/>
  <c r="C1249" i="47" s="1"/>
  <c r="C1250" i="47" s="1"/>
  <c r="C1251" i="47" s="1"/>
  <c r="C1252" i="47" s="1"/>
  <c r="C1253" i="47" s="1"/>
  <c r="C1254" i="47" s="1"/>
  <c r="C1255" i="47" s="1"/>
  <c r="C1256" i="47" s="1"/>
  <c r="C1257" i="47" s="1"/>
  <c r="C1258" i="47" s="1"/>
  <c r="C1259" i="47" s="1"/>
  <c r="C1260" i="47" s="1"/>
  <c r="C1261" i="47" s="1"/>
  <c r="C1262" i="47" s="1"/>
  <c r="C1263" i="47" s="1"/>
  <c r="C1264" i="47" s="1"/>
  <c r="C1265" i="47" s="1"/>
  <c r="C1266" i="47" s="1"/>
  <c r="C1267" i="47" s="1"/>
  <c r="C1268" i="47" s="1"/>
  <c r="C1269" i="47" s="1"/>
  <c r="C1270" i="47" s="1"/>
  <c r="C1271" i="47" s="1"/>
  <c r="C1272" i="47" s="1"/>
  <c r="C1273" i="47" s="1"/>
  <c r="C1274" i="47" s="1"/>
  <c r="C1275" i="47" s="1"/>
  <c r="C1276" i="47" s="1"/>
  <c r="C1277" i="47" s="1"/>
  <c r="C1278" i="47" s="1"/>
  <c r="C1279" i="47" s="1"/>
  <c r="C1280" i="47" s="1"/>
  <c r="C1281" i="47" s="1"/>
  <c r="C1282" i="47" s="1"/>
  <c r="C1283" i="47" s="1"/>
  <c r="C1284" i="47" s="1"/>
  <c r="C1285" i="47" s="1"/>
  <c r="C1286" i="47" s="1"/>
  <c r="C1287" i="47" s="1"/>
  <c r="C1288" i="47" s="1"/>
  <c r="C1289" i="47" s="1"/>
  <c r="C1290" i="47" s="1"/>
  <c r="C1291" i="47" s="1"/>
  <c r="C1292" i="47" s="1"/>
  <c r="C1293" i="47" s="1"/>
  <c r="C1294" i="47" s="1"/>
  <c r="C1295" i="47" s="1"/>
  <c r="C1296" i="47" s="1"/>
  <c r="C1297" i="47" s="1"/>
  <c r="C1298" i="47" s="1"/>
  <c r="C1299" i="47" s="1"/>
  <c r="C1300" i="47" s="1"/>
  <c r="C1301" i="47" s="1"/>
  <c r="C1302" i="47" s="1"/>
  <c r="C1303" i="47" s="1"/>
  <c r="C1304" i="47" s="1"/>
  <c r="C1305" i="47" s="1"/>
  <c r="C1306" i="47" s="1"/>
  <c r="C1307" i="47" s="1"/>
  <c r="C1308" i="47" s="1"/>
  <c r="C1309" i="47" s="1"/>
  <c r="C1310" i="47" s="1"/>
  <c r="C1311" i="47" s="1"/>
  <c r="C1312" i="47" s="1"/>
  <c r="C1313" i="47" s="1"/>
  <c r="C1314" i="47" s="1"/>
  <c r="C1315" i="47" s="1"/>
  <c r="C1316" i="47" s="1"/>
  <c r="C1317" i="47" s="1"/>
  <c r="C1318" i="47" s="1"/>
  <c r="C1319" i="47" s="1"/>
  <c r="C1320" i="47" s="1"/>
  <c r="C1321" i="47" s="1"/>
  <c r="C1322" i="47" s="1"/>
  <c r="C1323" i="47" s="1"/>
  <c r="C1324" i="47" s="1"/>
  <c r="C1325" i="47" s="1"/>
  <c r="C1326" i="47" s="1"/>
  <c r="C1327" i="47" s="1"/>
  <c r="C1328" i="47" s="1"/>
  <c r="C1329" i="47" s="1"/>
  <c r="C1330" i="47" s="1"/>
  <c r="C1331" i="47" s="1"/>
  <c r="C1332" i="47" s="1"/>
  <c r="C1333" i="47" s="1"/>
  <c r="C1334" i="47" s="1"/>
  <c r="C1335" i="47" s="1"/>
  <c r="C1336" i="47" s="1"/>
  <c r="C1337" i="47" s="1"/>
  <c r="C1338" i="47" s="1"/>
  <c r="C1339" i="47" s="1"/>
  <c r="C1340" i="47" s="1"/>
  <c r="C1341" i="47" s="1"/>
  <c r="C1342" i="47" s="1"/>
  <c r="C1343" i="47" s="1"/>
  <c r="C1344" i="47" s="1"/>
  <c r="C1345" i="47" s="1"/>
  <c r="C1346" i="47" s="1"/>
  <c r="C1347" i="47" s="1"/>
  <c r="C1348" i="47" s="1"/>
  <c r="C1349" i="47" s="1"/>
  <c r="C1350" i="47" s="1"/>
  <c r="C1351" i="47" s="1"/>
  <c r="C1352" i="47" s="1"/>
  <c r="C1353" i="47" s="1"/>
  <c r="C1354" i="47" s="1"/>
  <c r="C1355" i="47" s="1"/>
  <c r="C1356" i="47" s="1"/>
  <c r="C1357" i="47" s="1"/>
  <c r="C1358" i="47" s="1"/>
  <c r="C1359" i="47" s="1"/>
  <c r="C1360" i="47" s="1"/>
  <c r="C1361" i="47" s="1"/>
  <c r="C1362" i="47" s="1"/>
  <c r="C1363" i="47" s="1"/>
  <c r="C1364" i="47" s="1"/>
  <c r="C1365" i="47" s="1"/>
  <c r="C1366" i="47" s="1"/>
  <c r="C1367" i="47" s="1"/>
  <c r="C1368" i="47" s="1"/>
  <c r="C1369" i="47" s="1"/>
  <c r="C1370" i="47" s="1"/>
  <c r="C1371" i="47" s="1"/>
  <c r="C1372" i="47" s="1"/>
  <c r="C1373" i="47" s="1"/>
  <c r="C1374" i="47" s="1"/>
  <c r="C1375" i="47" s="1"/>
  <c r="C1376" i="47" s="1"/>
  <c r="C1377" i="47" s="1"/>
  <c r="C1378" i="47" s="1"/>
  <c r="C1379" i="47" s="1"/>
  <c r="C1380" i="47" s="1"/>
  <c r="C1381" i="47" s="1"/>
  <c r="C1382" i="47" s="1"/>
  <c r="C1383" i="47" s="1"/>
  <c r="C1384" i="47" s="1"/>
  <c r="C1385" i="47" s="1"/>
  <c r="C1386" i="47" s="1"/>
  <c r="C1387" i="47" s="1"/>
  <c r="C1388" i="47" s="1"/>
  <c r="C1389" i="47" s="1"/>
  <c r="C1390" i="47" s="1"/>
  <c r="C1391" i="47" s="1"/>
  <c r="C1392" i="47" s="1"/>
  <c r="C1393" i="47" s="1"/>
  <c r="C1394" i="47" s="1"/>
  <c r="C1395" i="47" s="1"/>
  <c r="C1396" i="47" s="1"/>
  <c r="C1397" i="47" s="1"/>
  <c r="C1398" i="47" s="1"/>
  <c r="C1399" i="47" s="1"/>
  <c r="C1400" i="47" s="1"/>
  <c r="C1401" i="47" s="1"/>
  <c r="C1402" i="47" s="1"/>
  <c r="C1403" i="47" s="1"/>
  <c r="C1404" i="47" s="1"/>
  <c r="C1405" i="47" s="1"/>
  <c r="C1406" i="47" s="1"/>
  <c r="C1407" i="47" s="1"/>
  <c r="C1408" i="47" s="1"/>
  <c r="C1409" i="47" s="1"/>
  <c r="C1410" i="47" s="1"/>
  <c r="C1411" i="47" s="1"/>
  <c r="C1412" i="47" s="1"/>
  <c r="C1413" i="47" s="1"/>
  <c r="C1414" i="47" s="1"/>
  <c r="C1415" i="47" s="1"/>
  <c r="C1416" i="47" s="1"/>
  <c r="C1417" i="47" s="1"/>
  <c r="C1418" i="47" s="1"/>
  <c r="C1419" i="47" s="1"/>
  <c r="C1420" i="47" s="1"/>
  <c r="C1421" i="47" s="1"/>
  <c r="C1422" i="47" s="1"/>
  <c r="C1423" i="47" s="1"/>
  <c r="C1424" i="47" s="1"/>
  <c r="C1425" i="47" s="1"/>
  <c r="C1426" i="47" s="1"/>
  <c r="C1427" i="47" s="1"/>
  <c r="C1428" i="47" s="1"/>
  <c r="C1429" i="47" s="1"/>
  <c r="C1430" i="47" s="1"/>
  <c r="C1431" i="47" s="1"/>
  <c r="C1432" i="47" s="1"/>
  <c r="C1433" i="47" s="1"/>
  <c r="C1434" i="47" s="1"/>
  <c r="C1435" i="47" s="1"/>
  <c r="C1436" i="47" s="1"/>
  <c r="C1437" i="47" s="1"/>
  <c r="C1438" i="47" s="1"/>
  <c r="C1439" i="47" s="1"/>
  <c r="C1440" i="47" s="1"/>
  <c r="C1441" i="47" s="1"/>
  <c r="C1442" i="47" s="1"/>
  <c r="C1443" i="47" s="1"/>
  <c r="C1444" i="47" s="1"/>
  <c r="C1445" i="47" s="1"/>
  <c r="C1446" i="47" s="1"/>
  <c r="C1447" i="47" s="1"/>
  <c r="C1448" i="47" s="1"/>
  <c r="C1449" i="47" s="1"/>
  <c r="C1450" i="47" s="1"/>
  <c r="C1451" i="47" s="1"/>
  <c r="C1452" i="47" s="1"/>
  <c r="C1453" i="47" s="1"/>
  <c r="C1454" i="47" s="1"/>
  <c r="C1455" i="47" s="1"/>
  <c r="C1456" i="47" s="1"/>
  <c r="C1457" i="47" s="1"/>
  <c r="C1458" i="47" s="1"/>
  <c r="C1459" i="47" s="1"/>
  <c r="C1460" i="47" s="1"/>
  <c r="C1461" i="47" s="1"/>
  <c r="C1462" i="47" s="1"/>
  <c r="D9" i="30"/>
  <c r="D8" i="30" s="1"/>
  <c r="E9" i="30"/>
  <c r="E8" i="30" s="1"/>
  <c r="F9" i="30"/>
  <c r="F8" i="30" s="1"/>
  <c r="C9" i="30"/>
  <c r="C8" i="30" s="1"/>
  <c r="B8" i="30"/>
  <c r="E11" i="30"/>
  <c r="F11" i="30"/>
  <c r="B11" i="30"/>
  <c r="D11" i="30"/>
  <c r="L1347" i="10" l="1"/>
  <c r="I1347" i="47" s="1"/>
  <c r="K1348" i="10"/>
  <c r="G8" i="30"/>
  <c r="G9" i="30" s="1"/>
  <c r="B13" i="30"/>
  <c r="B14" i="30"/>
  <c r="B17" i="30"/>
  <c r="B10" i="30"/>
  <c r="C14" i="30"/>
  <c r="C15" i="30" s="1"/>
  <c r="C22" i="30" s="1"/>
  <c r="C13" i="30"/>
  <c r="C17" i="30"/>
  <c r="C10" i="30"/>
  <c r="F14" i="30"/>
  <c r="F15" i="30" s="1"/>
  <c r="F22" i="30" s="1"/>
  <c r="F13" i="30"/>
  <c r="F17" i="30"/>
  <c r="F10" i="30"/>
  <c r="D13" i="30"/>
  <c r="D14" i="30"/>
  <c r="D15" i="30" s="1"/>
  <c r="D22" i="30" s="1"/>
  <c r="D17" i="30"/>
  <c r="D10" i="30"/>
  <c r="E14" i="30"/>
  <c r="E15" i="30" s="1"/>
  <c r="E22" i="30" s="1"/>
  <c r="E13" i="30"/>
  <c r="E17" i="30"/>
  <c r="E10" i="30"/>
  <c r="K1349" i="10" l="1"/>
  <c r="L1348" i="10"/>
  <c r="I1348" i="47" s="1"/>
  <c r="G10" i="30"/>
  <c r="G11" i="30" s="1"/>
  <c r="G14" i="30" s="1"/>
  <c r="G15" i="30" s="1"/>
  <c r="E19" i="30"/>
  <c r="E18" i="30"/>
  <c r="F19" i="30"/>
  <c r="F18" i="30"/>
  <c r="C19" i="30"/>
  <c r="C18" i="30"/>
  <c r="B19" i="30"/>
  <c r="B18" i="30"/>
  <c r="B15" i="30"/>
  <c r="B22" i="30" s="1"/>
  <c r="D19" i="30"/>
  <c r="D18" i="30"/>
  <c r="K1350" i="10" l="1"/>
  <c r="L1349" i="10"/>
  <c r="I1349" i="47" s="1"/>
  <c r="G22" i="30"/>
  <c r="G13" i="30"/>
  <c r="G17" i="30"/>
  <c r="G19" i="30" s="1"/>
  <c r="L1350" i="10" l="1"/>
  <c r="I1350" i="47" s="1"/>
  <c r="K1351" i="10"/>
  <c r="G18" i="30"/>
  <c r="L1351" i="10" l="1"/>
  <c r="I1351" i="47" s="1"/>
  <c r="K1352" i="10"/>
  <c r="L1352" i="10" l="1"/>
  <c r="I1352" i="47" s="1"/>
  <c r="K1353" i="10"/>
  <c r="K1354" i="10" l="1"/>
  <c r="L1353" i="10"/>
  <c r="I1353" i="47" s="1"/>
  <c r="L1354" i="10" l="1"/>
  <c r="I1354" i="47" s="1"/>
  <c r="K1355" i="10"/>
  <c r="L1355" i="10" l="1"/>
  <c r="I1355" i="47" s="1"/>
  <c r="K1356" i="10"/>
  <c r="L1356" i="10" l="1"/>
  <c r="I1356" i="47" s="1"/>
  <c r="K1357" i="10"/>
  <c r="K1358" i="10" l="1"/>
  <c r="L1357" i="10"/>
  <c r="I1357" i="47" s="1"/>
  <c r="L1358" i="10" l="1"/>
  <c r="I1358" i="47" s="1"/>
  <c r="K1359" i="10"/>
  <c r="L1359" i="10" l="1"/>
  <c r="I1359" i="47" s="1"/>
  <c r="K1360" i="10"/>
  <c r="L1360" i="10" l="1"/>
  <c r="I1360" i="47" s="1"/>
  <c r="K1361" i="10"/>
  <c r="K1362" i="10" l="1"/>
  <c r="L1361" i="10"/>
  <c r="I1361" i="47" s="1"/>
  <c r="L1362" i="10" l="1"/>
  <c r="I1362" i="47" s="1"/>
  <c r="K1363" i="10"/>
  <c r="L1363" i="10" l="1"/>
  <c r="I1363" i="47" s="1"/>
  <c r="K1364" i="10"/>
  <c r="K1365" i="10" l="1"/>
  <c r="L1364" i="10"/>
  <c r="I1364" i="47" s="1"/>
  <c r="K1366" i="10" l="1"/>
  <c r="L1365" i="10"/>
  <c r="I1365" i="47" s="1"/>
  <c r="L1366" i="10" l="1"/>
  <c r="I1366" i="47" s="1"/>
  <c r="K1367" i="10"/>
  <c r="L1367" i="10" l="1"/>
  <c r="I1367" i="47" s="1"/>
  <c r="K1368" i="10"/>
  <c r="L1368" i="10" l="1"/>
  <c r="I1368" i="47" s="1"/>
  <c r="K1369" i="10"/>
  <c r="K1370" i="10" l="1"/>
  <c r="L1369" i="10"/>
  <c r="I1369" i="47" s="1"/>
  <c r="L1370" i="10" l="1"/>
  <c r="I1370" i="47" s="1"/>
  <c r="K1371" i="10"/>
  <c r="L1371" i="10" l="1"/>
  <c r="I1371" i="47" s="1"/>
  <c r="K1372" i="10"/>
  <c r="L1372" i="10" l="1"/>
  <c r="I1372" i="47" s="1"/>
  <c r="K1373" i="10"/>
  <c r="K1374" i="10" l="1"/>
  <c r="L1373" i="10"/>
  <c r="I1373" i="47" s="1"/>
  <c r="L1374" i="10" l="1"/>
  <c r="I1374" i="47" s="1"/>
  <c r="K1375" i="10"/>
  <c r="L1375" i="10" l="1"/>
  <c r="I1375" i="47" s="1"/>
  <c r="K1376" i="10"/>
  <c r="L1376" i="10" l="1"/>
  <c r="I1376" i="47" s="1"/>
  <c r="K1377" i="10"/>
  <c r="K1378" i="10" l="1"/>
  <c r="L1377" i="10"/>
  <c r="I1377" i="47" s="1"/>
  <c r="L1378" i="10" l="1"/>
  <c r="I1378" i="47" s="1"/>
  <c r="K1379" i="10"/>
  <c r="L1379" i="10" l="1"/>
  <c r="I1379" i="47" s="1"/>
  <c r="K1380" i="10"/>
  <c r="L1380" i="10" l="1"/>
  <c r="I1380" i="47" s="1"/>
  <c r="K1381" i="10"/>
  <c r="K1382" i="10" l="1"/>
  <c r="L1381" i="10"/>
  <c r="I1381" i="47" s="1"/>
  <c r="L1382" i="10" l="1"/>
  <c r="I1382" i="47" s="1"/>
  <c r="K1383" i="10"/>
  <c r="L1383" i="10" l="1"/>
  <c r="I1383" i="47" s="1"/>
  <c r="K1384" i="10"/>
  <c r="L1384" i="10" l="1"/>
  <c r="I1384" i="47" s="1"/>
  <c r="K1385" i="10"/>
  <c r="K1386" i="10" l="1"/>
  <c r="L1385" i="10"/>
  <c r="I1385" i="47" s="1"/>
  <c r="K1387" i="10" l="1"/>
  <c r="L1386" i="10"/>
  <c r="I1386" i="47" s="1"/>
  <c r="L1387" i="10" l="1"/>
  <c r="I1387" i="47" s="1"/>
  <c r="K1388" i="10"/>
  <c r="L1388" i="10" l="1"/>
  <c r="I1388" i="47" s="1"/>
  <c r="K1389" i="10"/>
  <c r="K1390" i="10" l="1"/>
  <c r="L1389" i="10"/>
  <c r="I1389" i="47" s="1"/>
  <c r="L1390" i="10" l="1"/>
  <c r="I1390" i="47" s="1"/>
  <c r="K1391" i="10"/>
  <c r="K1392" i="10" l="1"/>
  <c r="L1391" i="10"/>
  <c r="I1391" i="47" s="1"/>
  <c r="L1392" i="10" l="1"/>
  <c r="I1392" i="47" s="1"/>
  <c r="K1393" i="10"/>
  <c r="K1394" i="10" l="1"/>
  <c r="L1393" i="10"/>
  <c r="I1393" i="47" s="1"/>
  <c r="L1394" i="10" l="1"/>
  <c r="I1394" i="47" s="1"/>
  <c r="K1395" i="10"/>
  <c r="L1395" i="10" l="1"/>
  <c r="I1395" i="47" s="1"/>
  <c r="K1396" i="10"/>
  <c r="L1396" i="10" l="1"/>
  <c r="I1396" i="47" s="1"/>
  <c r="K1397" i="10"/>
  <c r="K1398" i="10" l="1"/>
  <c r="L1397" i="10"/>
  <c r="I1397" i="47" s="1"/>
  <c r="L1398" i="10" l="1"/>
  <c r="I1398" i="47" s="1"/>
  <c r="K1399" i="10"/>
  <c r="L1399" i="10" l="1"/>
  <c r="I1399" i="47" s="1"/>
  <c r="K1400" i="10"/>
  <c r="K1401" i="10" l="1"/>
  <c r="L1400" i="10"/>
  <c r="I1400" i="47" s="1"/>
  <c r="L1401" i="10" l="1"/>
  <c r="I1401" i="47" s="1"/>
  <c r="K1402" i="10"/>
  <c r="L1402" i="10" l="1"/>
  <c r="I1402" i="47" s="1"/>
  <c r="K1403" i="10"/>
  <c r="L1403" i="10" l="1"/>
  <c r="I1403" i="47" s="1"/>
  <c r="K1404" i="10"/>
  <c r="L1404" i="10" l="1"/>
  <c r="I1404" i="47" s="1"/>
  <c r="K1405" i="10"/>
  <c r="K1406" i="10" l="1"/>
  <c r="L1405" i="10"/>
  <c r="I1405" i="47" s="1"/>
  <c r="L1406" i="10" l="1"/>
  <c r="I1406" i="47" s="1"/>
  <c r="K1407" i="10"/>
  <c r="L1407" i="10" l="1"/>
  <c r="I1407" i="47" s="1"/>
  <c r="K1408" i="10"/>
  <c r="L1408" i="10" l="1"/>
  <c r="I1408" i="47" s="1"/>
  <c r="K1409" i="10"/>
  <c r="K1410" i="10" l="1"/>
  <c r="L1409" i="10"/>
  <c r="I1409" i="47" s="1"/>
  <c r="L1410" i="10" l="1"/>
  <c r="I1410" i="47" s="1"/>
  <c r="K1411" i="10"/>
  <c r="L1411" i="10" l="1"/>
  <c r="I1411" i="47" s="1"/>
  <c r="K1412" i="10"/>
  <c r="L1412" i="10" l="1"/>
  <c r="I1412" i="47" s="1"/>
  <c r="K1413" i="10"/>
  <c r="K1414" i="10" l="1"/>
  <c r="L1413" i="10"/>
  <c r="I1413" i="47" s="1"/>
  <c r="L1414" i="10" l="1"/>
  <c r="I1414" i="47" s="1"/>
  <c r="K1415" i="10"/>
  <c r="L1415" i="10" l="1"/>
  <c r="I1415" i="47" s="1"/>
  <c r="K1416" i="10"/>
  <c r="L1416" i="10" l="1"/>
  <c r="I1416" i="47" s="1"/>
  <c r="K1417" i="10"/>
  <c r="K1418" i="10" l="1"/>
  <c r="L1417" i="10"/>
  <c r="I1417" i="47" s="1"/>
  <c r="L1418" i="10" l="1"/>
  <c r="I1418" i="47" s="1"/>
  <c r="K1419" i="10"/>
  <c r="K1420" i="10" l="1"/>
  <c r="L1419" i="10"/>
  <c r="I1419" i="47" s="1"/>
  <c r="L1420" i="10" l="1"/>
  <c r="I1420" i="47" s="1"/>
  <c r="K1421" i="10"/>
  <c r="K1422" i="10" l="1"/>
  <c r="L1421" i="10"/>
  <c r="I1421" i="47" s="1"/>
  <c r="L1422" i="10" l="1"/>
  <c r="I1422" i="47" s="1"/>
  <c r="K1423" i="10"/>
  <c r="L1423" i="10" l="1"/>
  <c r="I1423" i="47" s="1"/>
  <c r="K1424" i="10"/>
  <c r="L1424" i="10" l="1"/>
  <c r="I1424" i="47" s="1"/>
  <c r="K1425" i="10"/>
  <c r="K1426" i="10" l="1"/>
  <c r="L1425" i="10"/>
  <c r="I1425" i="47" s="1"/>
  <c r="L1426" i="10" l="1"/>
  <c r="I1426" i="47" s="1"/>
  <c r="K1427" i="10"/>
  <c r="L1427" i="10" l="1"/>
  <c r="I1427" i="47" s="1"/>
  <c r="K1428" i="10"/>
  <c r="K1429" i="10" l="1"/>
  <c r="L1428" i="10"/>
  <c r="I1428" i="47" s="1"/>
  <c r="K1430" i="10" l="1"/>
  <c r="L1429" i="10"/>
  <c r="I1429" i="47" s="1"/>
  <c r="L1430" i="10" l="1"/>
  <c r="I1430" i="47" s="1"/>
  <c r="K1431" i="10"/>
  <c r="L1431" i="10" l="1"/>
  <c r="I1431" i="47" s="1"/>
  <c r="K1432" i="10"/>
  <c r="L1432" i="10" l="1"/>
  <c r="I1432" i="47" s="1"/>
  <c r="K1433" i="10"/>
  <c r="L1433" i="10" l="1"/>
  <c r="I1433" i="47" s="1"/>
  <c r="K1434" i="10"/>
  <c r="L1434" i="10" l="1"/>
  <c r="I1434" i="47" s="1"/>
  <c r="K1435" i="10"/>
  <c r="L1435" i="10" l="1"/>
  <c r="I1435" i="47" s="1"/>
  <c r="K1436" i="10"/>
  <c r="L1436" i="10" l="1"/>
  <c r="I1436" i="47" s="1"/>
  <c r="K1437" i="10"/>
  <c r="K1438" i="10" l="1"/>
  <c r="L1437" i="10"/>
  <c r="I1437" i="47" s="1"/>
  <c r="L1438" i="10" l="1"/>
  <c r="I1438" i="47" s="1"/>
  <c r="K1439" i="10"/>
  <c r="L1439" i="10" l="1"/>
  <c r="I1439" i="47" s="1"/>
  <c r="K1440" i="10"/>
  <c r="L1440" i="10" l="1"/>
  <c r="I1440" i="47" s="1"/>
  <c r="K1441" i="10"/>
  <c r="K1442" i="10" l="1"/>
  <c r="L1441" i="10"/>
  <c r="I1441" i="47" s="1"/>
  <c r="K1443" i="10" l="1"/>
  <c r="L1442" i="10"/>
  <c r="I1442" i="47" s="1"/>
  <c r="K1444" i="10" l="1"/>
  <c r="L1443" i="10"/>
  <c r="I1443" i="47" s="1"/>
  <c r="L1444" i="10" l="1"/>
  <c r="I1444" i="47" s="1"/>
  <c r="K1445" i="10"/>
  <c r="L1445" i="10" l="1"/>
  <c r="I1445" i="47" s="1"/>
  <c r="K1446" i="10"/>
  <c r="L1446" i="10" l="1"/>
  <c r="I1446" i="47" s="1"/>
  <c r="K1447" i="10"/>
  <c r="K1448" i="10" l="1"/>
  <c r="L1447" i="10"/>
  <c r="I1447" i="47" s="1"/>
  <c r="L1448" i="10" l="1"/>
  <c r="I1448" i="47" s="1"/>
  <c r="K1449" i="10"/>
  <c r="L1449" i="10" l="1"/>
  <c r="I1449" i="47" s="1"/>
  <c r="K1450" i="10"/>
  <c r="L1450" i="10" l="1"/>
  <c r="I1450" i="47" s="1"/>
  <c r="K1451" i="10"/>
  <c r="K1452" i="10" l="1"/>
  <c r="L1451" i="10"/>
  <c r="I1451" i="47" s="1"/>
  <c r="L1452" i="10" l="1"/>
  <c r="I1452" i="47" s="1"/>
  <c r="K1453" i="10"/>
  <c r="L1453" i="10" l="1"/>
  <c r="I1453" i="47" s="1"/>
  <c r="K1454" i="10"/>
  <c r="K1455" i="10" l="1"/>
  <c r="L1454" i="10"/>
  <c r="I1454" i="47" s="1"/>
  <c r="L1455" i="10" l="1"/>
  <c r="I1455" i="47" s="1"/>
  <c r="K1456" i="10"/>
  <c r="L1456" i="10" l="1"/>
  <c r="I1456" i="47" s="1"/>
  <c r="K1457" i="10"/>
  <c r="K1458" i="10" l="1"/>
  <c r="L1457" i="10"/>
  <c r="I1457" i="47" s="1"/>
  <c r="L1458" i="10" l="1"/>
  <c r="I1458" i="47" s="1"/>
  <c r="K1459" i="10"/>
  <c r="L1459" i="10" l="1"/>
  <c r="I1459" i="47" s="1"/>
  <c r="K1460" i="10"/>
  <c r="L1460" i="10" l="1"/>
  <c r="I1460" i="47" s="1"/>
  <c r="K1461" i="10"/>
  <c r="L1461" i="10" l="1"/>
  <c r="I1461" i="47" s="1"/>
  <c r="K1462" i="10"/>
  <c r="L1462" i="10" s="1"/>
  <c r="I1462" i="47" s="1"/>
</calcChain>
</file>

<file path=xl/sharedStrings.xml><?xml version="1.0" encoding="utf-8"?>
<sst xmlns="http://schemas.openxmlformats.org/spreadsheetml/2006/main" count="197" uniqueCount="89">
  <si>
    <t>EEX-Handelstag</t>
  </si>
  <si>
    <t>Portfolioprognose</t>
  </si>
  <si>
    <t>Gesamtvolumen</t>
  </si>
  <si>
    <t>* Base +</t>
  </si>
  <si>
    <t>Preisformel tägliche Beschaffung</t>
  </si>
  <si>
    <t>Beschaffungstage tägliche Beschaffung</t>
  </si>
  <si>
    <t>Beschaffungsdatum</t>
  </si>
  <si>
    <t>kalkulierte Beschaffungsmenge</t>
  </si>
  <si>
    <t>Nicht beschaffte Menge</t>
  </si>
  <si>
    <t>tatsächliche Beschaffungsmenge</t>
  </si>
  <si>
    <t>Preis Base</t>
  </si>
  <si>
    <t>Market Price</t>
  </si>
  <si>
    <t>Beschaffungspreis</t>
  </si>
  <si>
    <t>Gesamtpreis</t>
  </si>
  <si>
    <t>Portfoliopreis gesamt</t>
  </si>
  <si>
    <t>bisheriges Beschaffungsvolumen absolut</t>
  </si>
  <si>
    <t>bisheriges Beschaffungsvolumen prozentual</t>
  </si>
  <si>
    <t>Portfolio Price</t>
  </si>
  <si>
    <t>Average Market Price</t>
  </si>
  <si>
    <t>Nebenrechnung</t>
  </si>
  <si>
    <t>Portfolioübersicht</t>
  </si>
  <si>
    <t>Erdgas</t>
  </si>
  <si>
    <t>Gesamtmenge</t>
  </si>
  <si>
    <t>Portfoliomenge absolut</t>
  </si>
  <si>
    <t>Portfoliomenge prozentual</t>
  </si>
  <si>
    <t>Portfoliogesamtkosten</t>
  </si>
  <si>
    <t>Portfoliomischpreis</t>
  </si>
  <si>
    <t>prozentuale Veränderung gegenüber Vorjahr</t>
  </si>
  <si>
    <t>Bergkamen</t>
  </si>
  <si>
    <t>Berlin</t>
  </si>
  <si>
    <t>Kiel</t>
  </si>
  <si>
    <t>Weimar</t>
  </si>
  <si>
    <t>Gesamt</t>
  </si>
  <si>
    <t>Vorjahrespreis</t>
  </si>
  <si>
    <t>Savings previous price pro MWh</t>
  </si>
  <si>
    <t>Savings previous price total</t>
  </si>
  <si>
    <t>Average Market Price (AMP)</t>
  </si>
  <si>
    <t>Savings pro MWh (AMP)</t>
  </si>
  <si>
    <t>Savings Gesamtportfoliomenge (AMP)</t>
  </si>
  <si>
    <t>Savings prozentual (AMP)</t>
  </si>
  <si>
    <t>Wuppertal</t>
  </si>
  <si>
    <t>BHC Deutschland</t>
  </si>
  <si>
    <t>Enovos</t>
  </si>
  <si>
    <t>Preis Base NCG 2017</t>
  </si>
  <si>
    <t>Minimum 2017</t>
  </si>
  <si>
    <t>Preis Base NCG SPOT</t>
  </si>
  <si>
    <t>200 day average Base NCG 2017</t>
  </si>
  <si>
    <t>200 day average Base NCG Spot</t>
  </si>
  <si>
    <t>Handelstage</t>
  </si>
  <si>
    <t>Summe Handelstage</t>
  </si>
  <si>
    <t>Summe Tagespreise</t>
  </si>
  <si>
    <t>Preis Base NCG Spot</t>
  </si>
  <si>
    <t>Average Market Price 2017</t>
  </si>
  <si>
    <t>Portfolio Price 2017</t>
  </si>
  <si>
    <t>Previous Year Price 2016</t>
  </si>
  <si>
    <t>Market Price 2017</t>
  </si>
  <si>
    <t>200 day average Spot Market Price</t>
  </si>
  <si>
    <t>Savings forecast previous year</t>
  </si>
  <si>
    <t>BCS Knapsack, Deutschland</t>
  </si>
  <si>
    <t>BHC</t>
  </si>
  <si>
    <t>BCS</t>
  </si>
  <si>
    <t>Knapsack</t>
  </si>
  <si>
    <t>OTC Preisfixierung</t>
  </si>
  <si>
    <t>Monatspreise incl. Spotanteil</t>
  </si>
  <si>
    <t>Spotpreis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</si>
  <si>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</si>
  <si>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</si>
  <si>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</si>
  <si>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</si>
  <si>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</si>
  <si>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</si>
  <si>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</si>
  <si>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</si>
  <si>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</si>
  <si>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</si>
  <si>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</si>
  <si>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</si>
  <si>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delivery price Knapsack (50% Spot)</t>
  </si>
  <si>
    <t>delivery price other ( 15,85 % Spot)</t>
  </si>
  <si>
    <t>Fixed Price Knapsack (50% Forward)</t>
  </si>
  <si>
    <t>Fixed Price other (84,15% Forward)</t>
  </si>
  <si>
    <t>yearly floating average NCG Spot</t>
  </si>
  <si>
    <t>Monatsabrechnungmengen</t>
  </si>
  <si>
    <t>Monatsgesamtkosten</t>
  </si>
  <si>
    <t>Monatsdurchschnittspreis</t>
  </si>
  <si>
    <t>Vergleichskosten Spot</t>
  </si>
  <si>
    <t>demand weighted spot price 2017</t>
  </si>
  <si>
    <t>kummuliert</t>
  </si>
  <si>
    <t xml:space="preserve">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</si>
</sst>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\ &quot;€/MWh&quot;"/>
    <numFmt numFmtId="165" formatCode="#,##0.00\ &quot;MWh&quot;"/>
    <numFmt numFmtId="166" formatCode="0.0000"/>
    <numFmt numFmtId="167" formatCode="#,##0\ &quot;MWh&quot;"/>
    <numFmt numFmtId="168" formatCode="0.00\ &quot;%&quot;"/>
    <numFmt numFmtId="169" formatCode="_-* #,##0.00\ [$€-407]_-;\-* #,##0.00\ [$€-407]_-;_-* &quot;-&quot;??\ [$€-407]_-;_-@_-"/>
    <numFmt numFmtId="170" formatCode="0.00_ &quot;%&quot;\ ;[Red]\-0.00\ &quot;%&quot;"/>
    <numFmt numFmtId="171" formatCode="#,##0.00\ &quot;€/MWh&quot;;[Red]\-#,##0.00\ &quot;€/MWh&quot;"/>
    <numFmt numFmtId="172" formatCode="#,##0.00\ [$€-407];[Red]\-#,##0.00\ [$€-407]"/>
    <numFmt numFmtId="173" formatCode="#,##0.000\ &quot;€/MWh&quot;"/>
    <numFmt numFmtId="174" formatCode="_-* #,##0\ [$€-407]_-;\-* #,##0\ [$€-407]_-;_-* &quot;-&quot;??\ [$€-407]_-;_-@_-"/>
  </numFmts>
  <fonts count="12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color theme="3" tint="0.39997558519241921"/>
      <name val="Arial"/>
      <family val="2"/>
    </font>
    <font>
      <b/>
      <sz val="10"/>
      <color rgb="FF00B05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 applyProtection="1">
      <alignment vertical="top"/>
    </xf>
    <xf numFmtId="14" fontId="0" fillId="0" borderId="0" xfId="0" applyNumberFormat="1" applyProtection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Fill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2" borderId="0" xfId="0" applyFont="1" applyFill="1"/>
    <xf numFmtId="167" fontId="1" fillId="2" borderId="0" xfId="0" applyNumberFormat="1" applyFont="1" applyFill="1"/>
    <xf numFmtId="168" fontId="1" fillId="2" borderId="0" xfId="0" applyNumberFormat="1" applyFont="1" applyFill="1"/>
    <xf numFmtId="169" fontId="1" fillId="2" borderId="0" xfId="0" applyNumberFormat="1" applyFont="1" applyFill="1"/>
    <xf numFmtId="164" fontId="1" fillId="2" borderId="0" xfId="0" applyNumberFormat="1" applyFont="1" applyFill="1"/>
    <xf numFmtId="170" fontId="0" fillId="0" borderId="0" xfId="0" applyNumberFormat="1"/>
    <xf numFmtId="170" fontId="1" fillId="2" borderId="0" xfId="0" applyNumberFormat="1" applyFont="1" applyFill="1"/>
    <xf numFmtId="171" fontId="0" fillId="0" borderId="0" xfId="0" applyNumberFormat="1"/>
    <xf numFmtId="171" fontId="1" fillId="2" borderId="0" xfId="0" applyNumberFormat="1" applyFont="1" applyFill="1"/>
    <xf numFmtId="172" fontId="0" fillId="0" borderId="0" xfId="0" applyNumberFormat="1"/>
    <xf numFmtId="172" fontId="1" fillId="2" borderId="0" xfId="0" applyNumberFormat="1" applyFont="1" applyFill="1"/>
    <xf numFmtId="164" fontId="6" fillId="2" borderId="0" xfId="0" applyNumberFormat="1" applyFont="1" applyFill="1"/>
    <xf numFmtId="0" fontId="7" fillId="0" borderId="0" xfId="0" applyFont="1" applyAlignment="1"/>
    <xf numFmtId="171" fontId="7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6" fillId="0" borderId="0" xfId="0" applyFont="1" applyFill="1"/>
    <xf numFmtId="164" fontId="6" fillId="0" borderId="0" xfId="0" applyNumberFormat="1" applyFont="1" applyFill="1"/>
    <xf numFmtId="171" fontId="7" fillId="0" borderId="0" xfId="0" applyNumberFormat="1" applyFont="1"/>
    <xf numFmtId="0" fontId="2" fillId="0" borderId="0" xfId="0" applyFont="1" applyAlignment="1">
      <alignment horizontal="left"/>
    </xf>
    <xf numFmtId="0" fontId="5" fillId="4" borderId="0" xfId="0" applyFont="1" applyFill="1"/>
    <xf numFmtId="169" fontId="5" fillId="4" borderId="0" xfId="0" applyNumberFormat="1" applyFont="1" applyFill="1"/>
    <xf numFmtId="0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14" fontId="0" fillId="4" borderId="0" xfId="0" applyNumberFormat="1" applyFill="1" applyProtection="1"/>
    <xf numFmtId="164" fontId="0" fillId="4" borderId="0" xfId="0" applyNumberFormat="1" applyFill="1"/>
    <xf numFmtId="0" fontId="0" fillId="4" borderId="0" xfId="0" applyFill="1"/>
    <xf numFmtId="173" fontId="0" fillId="0" borderId="0" xfId="0" applyNumberFormat="1"/>
    <xf numFmtId="0" fontId="0" fillId="0" borderId="2" xfId="0" applyBorder="1"/>
    <xf numFmtId="0" fontId="0" fillId="0" borderId="3" xfId="0" applyBorder="1"/>
    <xf numFmtId="171" fontId="0" fillId="0" borderId="0" xfId="0" applyNumberFormat="1" applyBorder="1"/>
    <xf numFmtId="171" fontId="0" fillId="0" borderId="4" xfId="0" applyNumberFormat="1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171" fontId="0" fillId="0" borderId="9" xfId="0" applyNumberFormat="1" applyBorder="1"/>
    <xf numFmtId="0" fontId="0" fillId="0" borderId="9" xfId="0" applyBorder="1"/>
    <xf numFmtId="167" fontId="0" fillId="0" borderId="0" xfId="0" applyNumberFormat="1" applyBorder="1"/>
    <xf numFmtId="174" fontId="0" fillId="0" borderId="0" xfId="0" applyNumberFormat="1" applyBorder="1"/>
    <xf numFmtId="164" fontId="0" fillId="0" borderId="0" xfId="0" applyNumberFormat="1" applyBorder="1"/>
    <xf numFmtId="174" fontId="9" fillId="3" borderId="0" xfId="0" applyNumberFormat="1" applyFont="1" applyFill="1" applyBorder="1"/>
    <xf numFmtId="167" fontId="0" fillId="0" borderId="9" xfId="0" applyNumberFormat="1" applyBorder="1"/>
    <xf numFmtId="167" fontId="0" fillId="0" borderId="10" xfId="0" applyNumberFormat="1" applyBorder="1"/>
    <xf numFmtId="174" fontId="0" fillId="0" borderId="9" xfId="0" applyNumberFormat="1" applyBorder="1"/>
    <xf numFmtId="17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9" fillId="3" borderId="11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167" fontId="0" fillId="0" borderId="12" xfId="0" applyNumberFormat="1" applyBorder="1"/>
    <xf numFmtId="167" fontId="0" fillId="0" borderId="1" xfId="0" applyNumberFormat="1" applyBorder="1"/>
    <xf numFmtId="174" fontId="0" fillId="0" borderId="12" xfId="0" applyNumberFormat="1" applyBorder="1"/>
    <xf numFmtId="174" fontId="0" fillId="0" borderId="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74" fontId="9" fillId="3" borderId="12" xfId="0" applyNumberFormat="1" applyFont="1" applyFill="1" applyBorder="1"/>
    <xf numFmtId="0" fontId="9" fillId="3" borderId="8" xfId="0" applyFont="1" applyFill="1" applyBorder="1"/>
    <xf numFmtId="0" fontId="9" fillId="3" borderId="9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164" fontId="9" fillId="3" borderId="1" xfId="0" applyNumberFormat="1" applyFont="1" applyFill="1" applyBorder="1"/>
    <xf numFmtId="164" fontId="9" fillId="3" borderId="6" xfId="0" applyNumberFormat="1" applyFont="1" applyFill="1" applyBorder="1"/>
    <xf numFmtId="0" fontId="0" fillId="0" borderId="13" xfId="0" applyFill="1" applyBorder="1"/>
    <xf numFmtId="0" fontId="0" fillId="0" borderId="11" xfId="0" applyFill="1" applyBorder="1"/>
    <xf numFmtId="164" fontId="0" fillId="0" borderId="6" xfId="0" applyNumberFormat="1" applyBorder="1"/>
    <xf numFmtId="167" fontId="0" fillId="0" borderId="8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1" xfId="0" applyFill="1" applyBorder="1"/>
    <xf numFmtId="167" fontId="10" fillId="0" borderId="0" xfId="0" applyNumberFormat="1" applyFont="1" applyBorder="1"/>
    <xf numFmtId="171" fontId="0" fillId="0" borderId="8" xfId="0" applyNumberFormat="1" applyBorder="1"/>
    <xf numFmtId="171" fontId="0" fillId="0" borderId="10" xfId="0" applyNumberFormat="1" applyBorder="1"/>
    <xf numFmtId="3" fontId="11" fillId="0" borderId="0" xfId="0" applyNumberFormat="1" applyFont="1"/>
    <xf numFmtId="167" fontId="0" fillId="0" borderId="0" xfId="0" applyNumberFormat="1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'Marktpreise EEX NCG 2017'!$H$1</c:f>
              <c:strCache>
                <c:ptCount val="1"/>
                <c:pt idx="0">
                  <c:v>Preis Base NCG SPOT</c:v>
                </c:pt>
              </c:strCache>
            </c:strRef>
          </c:tx>
          <c:marker>
            <c:symbol val="none"/>
          </c:marker>
          <c:cat>
            <c:numRef>
              <c:f>Gesamtentwicklung!$A$1098:$A$1462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'Marktpreise EEX NCG 2017'!$H$1098:$H$1462</c:f>
              <c:numCache>
                <c:formatCode>#,##0.00\ "€/MWh"</c:formatCode>
                <c:ptCount val="365"/>
                <c:pt idx="0">
                  <c:v>20.405000000000001</c:v>
                </c:pt>
                <c:pt idx="1">
                  <c:v>19.582000000000001</c:v>
                </c:pt>
                <c:pt idx="2">
                  <c:v>18.942</c:v>
                </c:pt>
                <c:pt idx="3">
                  <c:v>19.035</c:v>
                </c:pt>
                <c:pt idx="4">
                  <c:v>19.297000000000001</c:v>
                </c:pt>
                <c:pt idx="5">
                  <c:v>19.061</c:v>
                </c:pt>
                <c:pt idx="6">
                  <c:v>19.045999999999999</c:v>
                </c:pt>
                <c:pt idx="7">
                  <c:v>19.149000000000001</c:v>
                </c:pt>
                <c:pt idx="8">
                  <c:v>19.420000000000002</c:v>
                </c:pt>
                <c:pt idx="9">
                  <c:v>20.221</c:v>
                </c:pt>
                <c:pt idx="10">
                  <c:v>20.597000000000001</c:v>
                </c:pt>
                <c:pt idx="11">
                  <c:v>21.088999999999999</c:v>
                </c:pt>
                <c:pt idx="12">
                  <c:v>20.533000000000001</c:v>
                </c:pt>
                <c:pt idx="13">
                  <c:v>20.541</c:v>
                </c:pt>
                <c:pt idx="14">
                  <c:v>20.773</c:v>
                </c:pt>
                <c:pt idx="15">
                  <c:v>19.718</c:v>
                </c:pt>
                <c:pt idx="16">
                  <c:v>20.073</c:v>
                </c:pt>
                <c:pt idx="17">
                  <c:v>20.497</c:v>
                </c:pt>
                <c:pt idx="18">
                  <c:v>20.827999999999999</c:v>
                </c:pt>
                <c:pt idx="19">
                  <c:v>21.108000000000001</c:v>
                </c:pt>
                <c:pt idx="20">
                  <c:v>21.105</c:v>
                </c:pt>
                <c:pt idx="21">
                  <c:v>21.239000000000001</c:v>
                </c:pt>
                <c:pt idx="22">
                  <c:v>21.98</c:v>
                </c:pt>
                <c:pt idx="23">
                  <c:v>22.024999999999999</c:v>
                </c:pt>
                <c:pt idx="24">
                  <c:v>21.259</c:v>
                </c:pt>
                <c:pt idx="25">
                  <c:v>20.72</c:v>
                </c:pt>
                <c:pt idx="26">
                  <c:v>19.925000000000001</c:v>
                </c:pt>
                <c:pt idx="27">
                  <c:v>19.881</c:v>
                </c:pt>
                <c:pt idx="28">
                  <c:v>19.954000000000001</c:v>
                </c:pt>
                <c:pt idx="29">
                  <c:v>20.690999999999999</c:v>
                </c:pt>
                <c:pt idx="30" formatCode="#,##0.000\ &quot;€/MWh&quot;">
                  <c:v>21.853000000000002</c:v>
                </c:pt>
                <c:pt idx="31" formatCode="#,##0.000\ &quot;€/MWh&quot;">
                  <c:v>22.466000000000001</c:v>
                </c:pt>
                <c:pt idx="32" formatCode="#,##0.000\ &quot;€/MWh&quot;">
                  <c:v>22.741</c:v>
                </c:pt>
                <c:pt idx="33" formatCode="#,##0.000\ &quot;€/MWh&quot;">
                  <c:v>22.591999999999999</c:v>
                </c:pt>
                <c:pt idx="34" formatCode="#,##0.000\ &quot;€/MWh&quot;">
                  <c:v>22.631</c:v>
                </c:pt>
                <c:pt idx="35" formatCode="#,##0.000\ &quot;€/MWh&quot;">
                  <c:v>23.056999999999999</c:v>
                </c:pt>
                <c:pt idx="36" formatCode="#,##0.000\ &quot;€/MWh&quot;">
                  <c:v>22.846</c:v>
                </c:pt>
                <c:pt idx="37" formatCode="#,##0.000\ &quot;€/MWh&quot;">
                  <c:v>22.312999999999999</c:v>
                </c:pt>
                <c:pt idx="38" formatCode="#,##0.000\ &quot;€/MWh&quot;">
                  <c:v>21.079000000000001</c:v>
                </c:pt>
                <c:pt idx="39" formatCode="#,##0.000\ &quot;€/MWh&quot;">
                  <c:v>20.988</c:v>
                </c:pt>
                <c:pt idx="40" formatCode="#,##0.000\ &quot;€/MWh&quot;">
                  <c:v>20.286999999999999</c:v>
                </c:pt>
                <c:pt idx="41" formatCode="#,##0.000\ &quot;€/MWh&quot;">
                  <c:v>20.276</c:v>
                </c:pt>
                <c:pt idx="42" formatCode="#,##0.000\ &quot;€/MWh&quot;">
                  <c:v>20.381</c:v>
                </c:pt>
                <c:pt idx="43" formatCode="#,##0.000\ &quot;€/MWh&quot;">
                  <c:v>19.998000000000001</c:v>
                </c:pt>
                <c:pt idx="44" formatCode="#,##0.000\ &quot;€/MWh&quot;">
                  <c:v>19.492000000000001</c:v>
                </c:pt>
                <c:pt idx="45" formatCode="#,##0.000\ &quot;€/MWh&quot;">
                  <c:v>19.350999999999999</c:v>
                </c:pt>
                <c:pt idx="46" formatCode="#,##0.000\ &quot;€/MWh&quot;">
                  <c:v>19.478000000000002</c:v>
                </c:pt>
                <c:pt idx="47" formatCode="#,##0.000\ &quot;€/MWh&quot;">
                  <c:v>18.677</c:v>
                </c:pt>
                <c:pt idx="48" formatCode="#,##0.000\ &quot;€/MWh&quot;">
                  <c:v>18.669</c:v>
                </c:pt>
                <c:pt idx="49" formatCode="#,##0.000\ &quot;€/MWh&quot;">
                  <c:v>18.742000000000001</c:v>
                </c:pt>
                <c:pt idx="50" formatCode="#,##0.000\ &quot;€/MWh&quot;">
                  <c:v>18.681000000000001</c:v>
                </c:pt>
                <c:pt idx="51" formatCode="#,##0.000\ &quot;€/MWh&quot;">
                  <c:v>18.329000000000001</c:v>
                </c:pt>
                <c:pt idx="52" formatCode="#,##0.000\ &quot;€/MWh&quot;">
                  <c:v>18.053000000000001</c:v>
                </c:pt>
                <c:pt idx="53" formatCode="#,##0.000\ &quot;€/MWh&quot;">
                  <c:v>18.602</c:v>
                </c:pt>
                <c:pt idx="54" formatCode="#,##0.000\ &quot;€/MWh&quot;">
                  <c:v>18.254999999999999</c:v>
                </c:pt>
                <c:pt idx="55" formatCode="#,##0.000\ &quot;€/MWh&quot;">
                  <c:v>18.187999999999999</c:v>
                </c:pt>
                <c:pt idx="56" formatCode="#,##0.000\ &quot;€/MWh&quot;">
                  <c:v>18.163</c:v>
                </c:pt>
                <c:pt idx="57" formatCode="#,##0.000\ &quot;€/MWh&quot;">
                  <c:v>17.837</c:v>
                </c:pt>
                <c:pt idx="58" formatCode="#,##0.000\ &quot;€/MWh&quot;">
                  <c:v>17.733000000000001</c:v>
                </c:pt>
                <c:pt idx="59">
                  <c:v>17.445</c:v>
                </c:pt>
                <c:pt idx="60">
                  <c:v>17.474</c:v>
                </c:pt>
                <c:pt idx="61" formatCode="#,##0.000\ &quot;€/MWh&quot;">
                  <c:v>16.957999999999998</c:v>
                </c:pt>
                <c:pt idx="62">
                  <c:v>16.928000000000001</c:v>
                </c:pt>
                <c:pt idx="63">
                  <c:v>17.178000000000001</c:v>
                </c:pt>
                <c:pt idx="64">
                  <c:v>17.120999999999999</c:v>
                </c:pt>
                <c:pt idx="65">
                  <c:v>17.224</c:v>
                </c:pt>
                <c:pt idx="66">
                  <c:v>16.742000000000001</c:v>
                </c:pt>
                <c:pt idx="67">
                  <c:v>16.585999999999999</c:v>
                </c:pt>
                <c:pt idx="68">
                  <c:v>16.454999999999998</c:v>
                </c:pt>
                <c:pt idx="69">
                  <c:v>16.420000000000002</c:v>
                </c:pt>
                <c:pt idx="70">
                  <c:v>16.666</c:v>
                </c:pt>
                <c:pt idx="71">
                  <c:v>16.289000000000001</c:v>
                </c:pt>
                <c:pt idx="72">
                  <c:v>16.402999999999999</c:v>
                </c:pt>
                <c:pt idx="73">
                  <c:v>16.544</c:v>
                </c:pt>
                <c:pt idx="74">
                  <c:v>16.294</c:v>
                </c:pt>
                <c:pt idx="75">
                  <c:v>16.096</c:v>
                </c:pt>
                <c:pt idx="76">
                  <c:v>16.053000000000001</c:v>
                </c:pt>
                <c:pt idx="77">
                  <c:v>16.12</c:v>
                </c:pt>
                <c:pt idx="78">
                  <c:v>16.085999999999999</c:v>
                </c:pt>
                <c:pt idx="79">
                  <c:v>16.065000000000001</c:v>
                </c:pt>
                <c:pt idx="80">
                  <c:v>15.853</c:v>
                </c:pt>
                <c:pt idx="81">
                  <c:v>15.867000000000001</c:v>
                </c:pt>
                <c:pt idx="82">
                  <c:v>15.526</c:v>
                </c:pt>
                <c:pt idx="83">
                  <c:v>15.48</c:v>
                </c:pt>
                <c:pt idx="84">
                  <c:v>15.601000000000001</c:v>
                </c:pt>
                <c:pt idx="85">
                  <c:v>15.195</c:v>
                </c:pt>
                <c:pt idx="86">
                  <c:v>15.146000000000001</c:v>
                </c:pt>
                <c:pt idx="87">
                  <c:v>15.539</c:v>
                </c:pt>
                <c:pt idx="88">
                  <c:v>15.638999999999999</c:v>
                </c:pt>
                <c:pt idx="89">
                  <c:v>15.37</c:v>
                </c:pt>
                <c:pt idx="90">
                  <c:v>15.884</c:v>
                </c:pt>
                <c:pt idx="91">
                  <c:v>16.164999999999999</c:v>
                </c:pt>
                <c:pt idx="92">
                  <c:v>16.495000000000001</c:v>
                </c:pt>
                <c:pt idx="93">
                  <c:v>16.161000000000001</c:v>
                </c:pt>
                <c:pt idx="94">
                  <c:v>16.545999999999999</c:v>
                </c:pt>
                <c:pt idx="95">
                  <c:v>16.521999999999998</c:v>
                </c:pt>
                <c:pt idx="96">
                  <c:v>16.356999999999999</c:v>
                </c:pt>
                <c:pt idx="97">
                  <c:v>16.091000000000001</c:v>
                </c:pt>
                <c:pt idx="98">
                  <c:v>16.315000000000001</c:v>
                </c:pt>
                <c:pt idx="99">
                  <c:v>16.114999999999998</c:v>
                </c:pt>
                <c:pt idx="100">
                  <c:v>15.939</c:v>
                </c:pt>
                <c:pt idx="101">
                  <c:v>16.407</c:v>
                </c:pt>
                <c:pt idx="102">
                  <c:v>16.088999999999999</c:v>
                </c:pt>
                <c:pt idx="103">
                  <c:v>16.035</c:v>
                </c:pt>
                <c:pt idx="104">
                  <c:v>16.056000000000001</c:v>
                </c:pt>
                <c:pt idx="105">
                  <c:v>16.373999999999999</c:v>
                </c:pt>
                <c:pt idx="106">
                  <c:v>16.390999999999998</c:v>
                </c:pt>
                <c:pt idx="107">
                  <c:v>16.701000000000001</c:v>
                </c:pt>
                <c:pt idx="108">
                  <c:v>17.061</c:v>
                </c:pt>
                <c:pt idx="109">
                  <c:v>16.741</c:v>
                </c:pt>
                <c:pt idx="110">
                  <c:v>16.707999999999998</c:v>
                </c:pt>
                <c:pt idx="111">
                  <c:v>16.704000000000001</c:v>
                </c:pt>
                <c:pt idx="112">
                  <c:v>16.760000000000002</c:v>
                </c:pt>
                <c:pt idx="113">
                  <c:v>16.945</c:v>
                </c:pt>
                <c:pt idx="114">
                  <c:v>16.768999999999998</c:v>
                </c:pt>
                <c:pt idx="115">
                  <c:v>16.777000000000001</c:v>
                </c:pt>
                <c:pt idx="116">
                  <c:v>16.869</c:v>
                </c:pt>
                <c:pt idx="117">
                  <c:v>16.757000000000001</c:v>
                </c:pt>
                <c:pt idx="118">
                  <c:v>16.398</c:v>
                </c:pt>
                <c:pt idx="119">
                  <c:v>16.434999999999999</c:v>
                </c:pt>
                <c:pt idx="120">
                  <c:v>16.693000000000001</c:v>
                </c:pt>
                <c:pt idx="121">
                  <c:v>16.936</c:v>
                </c:pt>
                <c:pt idx="122">
                  <c:v>16.832000000000001</c:v>
                </c:pt>
                <c:pt idx="123">
                  <c:v>16.564</c:v>
                </c:pt>
                <c:pt idx="124">
                  <c:v>16.16</c:v>
                </c:pt>
                <c:pt idx="125">
                  <c:v>16.149000000000001</c:v>
                </c:pt>
                <c:pt idx="126">
                  <c:v>16.233000000000001</c:v>
                </c:pt>
                <c:pt idx="127">
                  <c:v>16.256</c:v>
                </c:pt>
                <c:pt idx="128">
                  <c:v>16.099</c:v>
                </c:pt>
                <c:pt idx="129">
                  <c:v>16.338999999999999</c:v>
                </c:pt>
                <c:pt idx="130">
                  <c:v>15.872</c:v>
                </c:pt>
                <c:pt idx="131">
                  <c:v>15.935</c:v>
                </c:pt>
                <c:pt idx="132">
                  <c:v>15.878</c:v>
                </c:pt>
                <c:pt idx="133">
                  <c:v>15.718</c:v>
                </c:pt>
                <c:pt idx="134">
                  <c:v>15.842000000000001</c:v>
                </c:pt>
                <c:pt idx="135">
                  <c:v>15.842000000000001</c:v>
                </c:pt>
                <c:pt idx="136">
                  <c:v>15.83</c:v>
                </c:pt>
                <c:pt idx="137">
                  <c:v>16.006</c:v>
                </c:pt>
                <c:pt idx="138">
                  <c:v>15.914999999999999</c:v>
                </c:pt>
                <c:pt idx="139">
                  <c:v>15.821</c:v>
                </c:pt>
                <c:pt idx="140">
                  <c:v>15.688000000000001</c:v>
                </c:pt>
                <c:pt idx="141">
                  <c:v>15.617000000000001</c:v>
                </c:pt>
                <c:pt idx="142">
                  <c:v>15.722</c:v>
                </c:pt>
                <c:pt idx="143">
                  <c:v>15.725</c:v>
                </c:pt>
                <c:pt idx="144">
                  <c:v>15.518000000000001</c:v>
                </c:pt>
                <c:pt idx="145">
                  <c:v>15.308</c:v>
                </c:pt>
                <c:pt idx="146">
                  <c:v>15.29</c:v>
                </c:pt>
                <c:pt idx="147">
                  <c:v>15.739000000000001</c:v>
                </c:pt>
                <c:pt idx="148">
                  <c:v>15.625999999999999</c:v>
                </c:pt>
                <c:pt idx="149">
                  <c:v>15.895</c:v>
                </c:pt>
                <c:pt idx="150">
                  <c:v>15.773999999999999</c:v>
                </c:pt>
                <c:pt idx="151">
                  <c:v>15.494</c:v>
                </c:pt>
                <c:pt idx="152">
                  <c:v>15.21</c:v>
                </c:pt>
                <c:pt idx="153">
                  <c:v>15.135999999999999</c:v>
                </c:pt>
                <c:pt idx="154">
                  <c:v>15.151999999999999</c:v>
                </c:pt>
                <c:pt idx="155">
                  <c:v>15.468</c:v>
                </c:pt>
                <c:pt idx="156">
                  <c:v>15.291</c:v>
                </c:pt>
                <c:pt idx="157">
                  <c:v>15.311999999999999</c:v>
                </c:pt>
                <c:pt idx="158">
                  <c:v>15.492000000000001</c:v>
                </c:pt>
                <c:pt idx="159">
                  <c:v>15.414999999999999</c:v>
                </c:pt>
                <c:pt idx="160">
                  <c:v>15.347</c:v>
                </c:pt>
                <c:pt idx="161">
                  <c:v>15.509</c:v>
                </c:pt>
                <c:pt idx="162">
                  <c:v>15.401999999999999</c:v>
                </c:pt>
                <c:pt idx="163">
                  <c:v>15.34</c:v>
                </c:pt>
                <c:pt idx="164">
                  <c:v>15.518000000000001</c:v>
                </c:pt>
                <c:pt idx="165">
                  <c:v>15.162000000000001</c:v>
                </c:pt>
                <c:pt idx="166">
                  <c:v>15.221</c:v>
                </c:pt>
                <c:pt idx="167">
                  <c:v>15.254</c:v>
                </c:pt>
                <c:pt idx="168">
                  <c:v>15.42</c:v>
                </c:pt>
                <c:pt idx="169">
                  <c:v>15.641</c:v>
                </c:pt>
                <c:pt idx="170">
                  <c:v>15.722</c:v>
                </c:pt>
                <c:pt idx="171">
                  <c:v>15.682</c:v>
                </c:pt>
                <c:pt idx="172">
                  <c:v>15.416</c:v>
                </c:pt>
                <c:pt idx="173">
                  <c:v>15.101000000000001</c:v>
                </c:pt>
                <c:pt idx="174">
                  <c:v>15.084</c:v>
                </c:pt>
                <c:pt idx="175">
                  <c:v>15.353999999999999</c:v>
                </c:pt>
                <c:pt idx="176">
                  <c:v>15.531000000000001</c:v>
                </c:pt>
                <c:pt idx="177">
                  <c:v>15.579000000000001</c:v>
                </c:pt>
                <c:pt idx="178">
                  <c:v>15.657</c:v>
                </c:pt>
                <c:pt idx="179">
                  <c:v>15.574999999999999</c:v>
                </c:pt>
                <c:pt idx="180">
                  <c:v>15.285</c:v>
                </c:pt>
                <c:pt idx="181">
                  <c:v>15.288</c:v>
                </c:pt>
                <c:pt idx="182">
                  <c:v>15.372</c:v>
                </c:pt>
                <c:pt idx="183">
                  <c:v>15.522</c:v>
                </c:pt>
                <c:pt idx="184">
                  <c:v>15.555999999999999</c:v>
                </c:pt>
                <c:pt idx="185">
                  <c:v>15.49</c:v>
                </c:pt>
                <c:pt idx="186">
                  <c:v>15.481</c:v>
                </c:pt>
                <c:pt idx="187">
                  <c:v>15.209</c:v>
                </c:pt>
                <c:pt idx="188">
                  <c:v>15.246</c:v>
                </c:pt>
                <c:pt idx="189">
                  <c:v>15.28</c:v>
                </c:pt>
                <c:pt idx="190">
                  <c:v>15.151</c:v>
                </c:pt>
                <c:pt idx="191">
                  <c:v>15.045999999999999</c:v>
                </c:pt>
                <c:pt idx="192">
                  <c:v>15.032</c:v>
                </c:pt>
                <c:pt idx="193">
                  <c:v>15.057</c:v>
                </c:pt>
                <c:pt idx="194">
                  <c:v>15.041</c:v>
                </c:pt>
                <c:pt idx="195">
                  <c:v>15.037000000000001</c:v>
                </c:pt>
                <c:pt idx="196">
                  <c:v>14.958</c:v>
                </c:pt>
                <c:pt idx="197">
                  <c:v>15.081</c:v>
                </c:pt>
                <c:pt idx="198">
                  <c:v>15.192</c:v>
                </c:pt>
                <c:pt idx="199">
                  <c:v>15.275</c:v>
                </c:pt>
                <c:pt idx="200">
                  <c:v>15.363</c:v>
                </c:pt>
                <c:pt idx="201">
                  <c:v>15.096</c:v>
                </c:pt>
                <c:pt idx="202">
                  <c:v>15.163</c:v>
                </c:pt>
                <c:pt idx="203">
                  <c:v>15.315</c:v>
                </c:pt>
                <c:pt idx="204">
                  <c:v>15.108000000000001</c:v>
                </c:pt>
                <c:pt idx="205">
                  <c:v>15.122</c:v>
                </c:pt>
                <c:pt idx="206">
                  <c:v>15.388</c:v>
                </c:pt>
                <c:pt idx="207">
                  <c:v>15.349</c:v>
                </c:pt>
                <c:pt idx="208">
                  <c:v>15.162000000000001</c:v>
                </c:pt>
                <c:pt idx="209">
                  <c:v>15.151</c:v>
                </c:pt>
                <c:pt idx="210">
                  <c:v>15.221</c:v>
                </c:pt>
                <c:pt idx="211">
                  <c:v>15.32</c:v>
                </c:pt>
                <c:pt idx="212">
                  <c:v>15.128</c:v>
                </c:pt>
                <c:pt idx="213">
                  <c:v>15.042999999999999</c:v>
                </c:pt>
                <c:pt idx="214">
                  <c:v>15.179</c:v>
                </c:pt>
                <c:pt idx="215">
                  <c:v>15.202</c:v>
                </c:pt>
                <c:pt idx="216">
                  <c:v>15.212999999999999</c:v>
                </c:pt>
                <c:pt idx="217">
                  <c:v>15.244</c:v>
                </c:pt>
                <c:pt idx="218">
                  <c:v>15.634</c:v>
                </c:pt>
                <c:pt idx="219">
                  <c:v>15.537000000000001</c:v>
                </c:pt>
                <c:pt idx="220">
                  <c:v>15.901</c:v>
                </c:pt>
                <c:pt idx="221">
                  <c:v>16.198</c:v>
                </c:pt>
                <c:pt idx="222">
                  <c:v>16.154</c:v>
                </c:pt>
                <c:pt idx="223">
                  <c:v>16.149000000000001</c:v>
                </c:pt>
                <c:pt idx="224">
                  <c:v>16.183</c:v>
                </c:pt>
                <c:pt idx="225">
                  <c:v>16.05</c:v>
                </c:pt>
                <c:pt idx="226">
                  <c:v>15.862</c:v>
                </c:pt>
                <c:pt idx="227">
                  <c:v>16.123000000000001</c:v>
                </c:pt>
                <c:pt idx="228">
                  <c:v>16.268999999999998</c:v>
                </c:pt>
                <c:pt idx="229">
                  <c:v>16.254999999999999</c:v>
                </c:pt>
                <c:pt idx="230">
                  <c:v>16.271999999999998</c:v>
                </c:pt>
                <c:pt idx="231">
                  <c:v>16.356999999999999</c:v>
                </c:pt>
                <c:pt idx="232">
                  <c:v>16.457999999999998</c:v>
                </c:pt>
                <c:pt idx="233">
                  <c:v>16.298999999999999</c:v>
                </c:pt>
                <c:pt idx="234">
                  <c:v>16.456</c:v>
                </c:pt>
                <c:pt idx="235">
                  <c:v>16.548999999999999</c:v>
                </c:pt>
                <c:pt idx="236">
                  <c:v>16.300999999999998</c:v>
                </c:pt>
                <c:pt idx="237">
                  <c:v>16.280999999999999</c:v>
                </c:pt>
                <c:pt idx="238">
                  <c:v>16.588999999999999</c:v>
                </c:pt>
                <c:pt idx="239">
                  <c:v>16.475999999999999</c:v>
                </c:pt>
                <c:pt idx="240">
                  <c:v>16.524999999999999</c:v>
                </c:pt>
                <c:pt idx="241">
                  <c:v>16.766999999999999</c:v>
                </c:pt>
                <c:pt idx="242">
                  <c:v>16.588000000000001</c:v>
                </c:pt>
                <c:pt idx="243">
                  <c:v>16.425999999999998</c:v>
                </c:pt>
                <c:pt idx="244">
                  <c:v>16.431999999999999</c:v>
                </c:pt>
                <c:pt idx="245">
                  <c:v>16.539000000000001</c:v>
                </c:pt>
                <c:pt idx="246">
                  <c:v>16.446000000000002</c:v>
                </c:pt>
                <c:pt idx="247">
                  <c:v>16.832000000000001</c:v>
                </c:pt>
                <c:pt idx="248">
                  <c:v>16.933</c:v>
                </c:pt>
                <c:pt idx="249">
                  <c:v>16.855</c:v>
                </c:pt>
                <c:pt idx="250">
                  <c:v>16.751999999999999</c:v>
                </c:pt>
                <c:pt idx="251">
                  <c:v>16.754999999999999</c:v>
                </c:pt>
                <c:pt idx="252">
                  <c:v>17.103999999999999</c:v>
                </c:pt>
                <c:pt idx="253">
                  <c:v>17.324000000000002</c:v>
                </c:pt>
                <c:pt idx="254">
                  <c:v>17.324999999999999</c:v>
                </c:pt>
                <c:pt idx="255">
                  <c:v>17.443999999999999</c:v>
                </c:pt>
                <c:pt idx="256">
                  <c:v>17.850999999999999</c:v>
                </c:pt>
                <c:pt idx="257">
                  <c:v>17.474</c:v>
                </c:pt>
                <c:pt idx="258">
                  <c:v>17.481000000000002</c:v>
                </c:pt>
                <c:pt idx="259">
                  <c:v>17.702000000000002</c:v>
                </c:pt>
                <c:pt idx="260">
                  <c:v>17.824999999999999</c:v>
                </c:pt>
                <c:pt idx="261">
                  <c:v>17.648</c:v>
                </c:pt>
                <c:pt idx="262">
                  <c:v>17.559999999999999</c:v>
                </c:pt>
                <c:pt idx="263">
                  <c:v>17.239999999999998</c:v>
                </c:pt>
                <c:pt idx="264">
                  <c:v>16.885000000000002</c:v>
                </c:pt>
                <c:pt idx="265">
                  <c:v>16.888999999999999</c:v>
                </c:pt>
                <c:pt idx="266">
                  <c:v>16.998000000000001</c:v>
                </c:pt>
                <c:pt idx="267">
                  <c:v>17.495999999999999</c:v>
                </c:pt>
                <c:pt idx="268">
                  <c:v>17.738</c:v>
                </c:pt>
                <c:pt idx="269">
                  <c:v>17.582999999999998</c:v>
                </c:pt>
                <c:pt idx="270">
                  <c:v>17.728999999999999</c:v>
                </c:pt>
                <c:pt idx="271">
                  <c:v>16.946999999999999</c:v>
                </c:pt>
                <c:pt idx="272">
                  <c:v>16.709</c:v>
                </c:pt>
                <c:pt idx="273">
                  <c:v>16.818999999999999</c:v>
                </c:pt>
                <c:pt idx="274">
                  <c:v>16.832000000000001</c:v>
                </c:pt>
                <c:pt idx="275">
                  <c:v>17.106999999999999</c:v>
                </c:pt>
                <c:pt idx="276">
                  <c:v>17.635999999999999</c:v>
                </c:pt>
                <c:pt idx="277">
                  <c:v>17.896999999999998</c:v>
                </c:pt>
                <c:pt idx="278">
                  <c:v>17.68</c:v>
                </c:pt>
                <c:pt idx="279">
                  <c:v>17.698</c:v>
                </c:pt>
                <c:pt idx="280">
                  <c:v>17.89</c:v>
                </c:pt>
                <c:pt idx="281">
                  <c:v>18.295000000000002</c:v>
                </c:pt>
                <c:pt idx="282">
                  <c:v>17.849</c:v>
                </c:pt>
                <c:pt idx="283">
                  <c:v>17.495999999999999</c:v>
                </c:pt>
                <c:pt idx="284">
                  <c:v>17.238</c:v>
                </c:pt>
                <c:pt idx="285">
                  <c:v>16.989999999999998</c:v>
                </c:pt>
                <c:pt idx="286">
                  <c:v>16.914999999999999</c:v>
                </c:pt>
                <c:pt idx="287">
                  <c:v>16.957000000000001</c:v>
                </c:pt>
                <c:pt idx="288">
                  <c:v>16.948</c:v>
                </c:pt>
                <c:pt idx="289">
                  <c:v>16.876000000000001</c:v>
                </c:pt>
                <c:pt idx="290">
                  <c:v>17.21</c:v>
                </c:pt>
                <c:pt idx="291">
                  <c:v>17.012</c:v>
                </c:pt>
                <c:pt idx="292">
                  <c:v>16.748999999999999</c:v>
                </c:pt>
                <c:pt idx="293">
                  <c:v>16.803000000000001</c:v>
                </c:pt>
                <c:pt idx="294">
                  <c:v>17.28</c:v>
                </c:pt>
                <c:pt idx="295">
                  <c:v>17.134</c:v>
                </c:pt>
                <c:pt idx="296">
                  <c:v>17.126000000000001</c:v>
                </c:pt>
                <c:pt idx="297">
                  <c:v>17.297000000000001</c:v>
                </c:pt>
                <c:pt idx="298">
                  <c:v>17.259</c:v>
                </c:pt>
                <c:pt idx="299">
                  <c:v>17.012</c:v>
                </c:pt>
                <c:pt idx="300">
                  <c:v>17.268999999999998</c:v>
                </c:pt>
                <c:pt idx="301">
                  <c:v>17.585000000000001</c:v>
                </c:pt>
                <c:pt idx="302">
                  <c:v>18.058</c:v>
                </c:pt>
                <c:pt idx="303">
                  <c:v>18.062000000000001</c:v>
                </c:pt>
                <c:pt idx="304">
                  <c:v>18.161999999999999</c:v>
                </c:pt>
                <c:pt idx="305">
                  <c:v>18.236999999999998</c:v>
                </c:pt>
                <c:pt idx="306">
                  <c:v>17.82</c:v>
                </c:pt>
                <c:pt idx="307">
                  <c:v>17.913</c:v>
                </c:pt>
                <c:pt idx="308">
                  <c:v>18.215</c:v>
                </c:pt>
                <c:pt idx="309">
                  <c:v>19.05</c:v>
                </c:pt>
                <c:pt idx="310">
                  <c:v>19.34</c:v>
                </c:pt>
                <c:pt idx="311">
                  <c:v>19.376999999999999</c:v>
                </c:pt>
                <c:pt idx="312">
                  <c:v>19.481999999999999</c:v>
                </c:pt>
                <c:pt idx="313">
                  <c:v>19.475999999999999</c:v>
                </c:pt>
                <c:pt idx="314">
                  <c:v>19.704000000000001</c:v>
                </c:pt>
                <c:pt idx="315">
                  <c:v>19.893999999999998</c:v>
                </c:pt>
                <c:pt idx="316">
                  <c:v>20.048999999999999</c:v>
                </c:pt>
                <c:pt idx="317">
                  <c:v>19.681000000000001</c:v>
                </c:pt>
                <c:pt idx="318">
                  <c:v>19.210999999999999</c:v>
                </c:pt>
                <c:pt idx="319">
                  <c:v>19.417999999999999</c:v>
                </c:pt>
                <c:pt idx="320">
                  <c:v>19.148</c:v>
                </c:pt>
                <c:pt idx="321">
                  <c:v>19.137</c:v>
                </c:pt>
                <c:pt idx="322">
                  <c:v>19.222999999999999</c:v>
                </c:pt>
                <c:pt idx="323">
                  <c:v>19.645</c:v>
                </c:pt>
                <c:pt idx="324">
                  <c:v>19.805</c:v>
                </c:pt>
                <c:pt idx="325">
                  <c:v>19.704999999999998</c:v>
                </c:pt>
                <c:pt idx="326">
                  <c:v>20.155999999999999</c:v>
                </c:pt>
                <c:pt idx="327">
                  <c:v>20.501000000000001</c:v>
                </c:pt>
                <c:pt idx="328">
                  <c:v>20.619</c:v>
                </c:pt>
                <c:pt idx="329">
                  <c:v>20.728999999999999</c:v>
                </c:pt>
                <c:pt idx="330">
                  <c:v>21.044</c:v>
                </c:pt>
                <c:pt idx="331">
                  <c:v>20.702999999999999</c:v>
                </c:pt>
                <c:pt idx="332">
                  <c:v>20.760999999999999</c:v>
                </c:pt>
                <c:pt idx="333">
                  <c:v>20.754000000000001</c:v>
                </c:pt>
                <c:pt idx="334">
                  <c:v>20.989000000000001</c:v>
                </c:pt>
                <c:pt idx="335">
                  <c:v>20.992000000000001</c:v>
                </c:pt>
                <c:pt idx="336">
                  <c:v>21.036999999999999</c:v>
                </c:pt>
                <c:pt idx="337">
                  <c:v>21.704000000000001</c:v>
                </c:pt>
                <c:pt idx="338">
                  <c:v>21.504000000000001</c:v>
                </c:pt>
                <c:pt idx="339">
                  <c:v>21.064</c:v>
                </c:pt>
                <c:pt idx="340">
                  <c:v>21.260999999999999</c:v>
                </c:pt>
                <c:pt idx="341">
                  <c:v>21.187999999999999</c:v>
                </c:pt>
                <c:pt idx="342">
                  <c:v>21.190999999999999</c:v>
                </c:pt>
                <c:pt idx="343">
                  <c:v>21.285</c:v>
                </c:pt>
                <c:pt idx="344">
                  <c:v>21.335000000000001</c:v>
                </c:pt>
                <c:pt idx="345">
                  <c:v>22.867000000000001</c:v>
                </c:pt>
                <c:pt idx="346">
                  <c:v>21.414999999999999</c:v>
                </c:pt>
                <c:pt idx="347">
                  <c:v>20.922000000000001</c:v>
                </c:pt>
                <c:pt idx="348">
                  <c:v>21.501000000000001</c:v>
                </c:pt>
                <c:pt idx="349">
                  <c:v>21.486999999999998</c:v>
                </c:pt>
                <c:pt idx="350">
                  <c:v>21.651</c:v>
                </c:pt>
                <c:pt idx="351">
                  <c:v>20.814</c:v>
                </c:pt>
                <c:pt idx="352">
                  <c:v>20.366</c:v>
                </c:pt>
                <c:pt idx="353">
                  <c:v>20.154</c:v>
                </c:pt>
                <c:pt idx="354">
                  <c:v>20.244</c:v>
                </c:pt>
                <c:pt idx="355">
                  <c:v>19.396999999999998</c:v>
                </c:pt>
                <c:pt idx="356">
                  <c:v>19.311</c:v>
                </c:pt>
                <c:pt idx="357">
                  <c:v>19.088999999999999</c:v>
                </c:pt>
                <c:pt idx="358">
                  <c:v>19.402999999999999</c:v>
                </c:pt>
                <c:pt idx="359">
                  <c:v>19.608000000000001</c:v>
                </c:pt>
                <c:pt idx="360">
                  <c:v>19.518000000000001</c:v>
                </c:pt>
                <c:pt idx="361">
                  <c:v>19.885000000000002</c:v>
                </c:pt>
                <c:pt idx="362">
                  <c:v>19.265999999999998</c:v>
                </c:pt>
                <c:pt idx="363">
                  <c:v>19.09</c:v>
                </c:pt>
                <c:pt idx="364">
                  <c:v>18.893999999999998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Gesamtentwicklung!$J$2</c:f>
              <c:strCache>
                <c:ptCount val="1"/>
                <c:pt idx="0">
                  <c:v>delivery price Knapsack (50% Spot)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Gesamtentwicklung!$A$1098:$A$1462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Gesamtentwicklung!$J$1098:$J$1462</c:f>
              <c:numCache>
                <c:formatCode>General</c:formatCode>
                <c:ptCount val="365"/>
                <c:pt idx="0">
                  <c:v>18.324306451612905</c:v>
                </c:pt>
                <c:pt idx="1">
                  <c:v>18.324306451612905</c:v>
                </c:pt>
                <c:pt idx="2">
                  <c:v>18.324306451612905</c:v>
                </c:pt>
                <c:pt idx="3">
                  <c:v>18.324306451612905</c:v>
                </c:pt>
                <c:pt idx="4">
                  <c:v>18.324306451612905</c:v>
                </c:pt>
                <c:pt idx="5">
                  <c:v>18.324306451612905</c:v>
                </c:pt>
                <c:pt idx="6">
                  <c:v>18.324306451612905</c:v>
                </c:pt>
                <c:pt idx="7">
                  <c:v>18.324306451612905</c:v>
                </c:pt>
                <c:pt idx="8">
                  <c:v>18.324306451612905</c:v>
                </c:pt>
                <c:pt idx="9">
                  <c:v>18.324306451612905</c:v>
                </c:pt>
                <c:pt idx="10">
                  <c:v>18.324306451612905</c:v>
                </c:pt>
                <c:pt idx="11">
                  <c:v>18.324306451612905</c:v>
                </c:pt>
                <c:pt idx="12">
                  <c:v>18.324306451612905</c:v>
                </c:pt>
                <c:pt idx="13">
                  <c:v>18.324306451612905</c:v>
                </c:pt>
                <c:pt idx="14">
                  <c:v>18.324306451612905</c:v>
                </c:pt>
                <c:pt idx="15">
                  <c:v>18.324306451612905</c:v>
                </c:pt>
                <c:pt idx="16">
                  <c:v>18.324306451612905</c:v>
                </c:pt>
                <c:pt idx="17">
                  <c:v>18.324306451612905</c:v>
                </c:pt>
                <c:pt idx="18">
                  <c:v>18.324306451612905</c:v>
                </c:pt>
                <c:pt idx="19">
                  <c:v>18.324306451612905</c:v>
                </c:pt>
                <c:pt idx="20">
                  <c:v>18.324306451612905</c:v>
                </c:pt>
                <c:pt idx="21">
                  <c:v>18.324306451612905</c:v>
                </c:pt>
                <c:pt idx="22">
                  <c:v>18.324306451612905</c:v>
                </c:pt>
                <c:pt idx="23">
                  <c:v>18.324306451612905</c:v>
                </c:pt>
                <c:pt idx="24">
                  <c:v>18.324306451612905</c:v>
                </c:pt>
                <c:pt idx="25">
                  <c:v>18.324306451612905</c:v>
                </c:pt>
                <c:pt idx="26">
                  <c:v>18.324306451612905</c:v>
                </c:pt>
                <c:pt idx="27">
                  <c:v>18.324306451612905</c:v>
                </c:pt>
                <c:pt idx="28">
                  <c:v>18.324306451612905</c:v>
                </c:pt>
                <c:pt idx="29">
                  <c:v>18.324306451612905</c:v>
                </c:pt>
                <c:pt idx="30">
                  <c:v>18.324306451612905</c:v>
                </c:pt>
                <c:pt idx="31">
                  <c:v>18.261875000000003</c:v>
                </c:pt>
                <c:pt idx="32">
                  <c:v>18.261875000000003</c:v>
                </c:pt>
                <c:pt idx="33">
                  <c:v>18.261875000000003</c:v>
                </c:pt>
                <c:pt idx="34">
                  <c:v>18.261875000000003</c:v>
                </c:pt>
                <c:pt idx="35">
                  <c:v>18.261875000000003</c:v>
                </c:pt>
                <c:pt idx="36">
                  <c:v>18.261875000000003</c:v>
                </c:pt>
                <c:pt idx="37">
                  <c:v>18.261875000000003</c:v>
                </c:pt>
                <c:pt idx="38">
                  <c:v>18.261875000000003</c:v>
                </c:pt>
                <c:pt idx="39">
                  <c:v>18.261875000000003</c:v>
                </c:pt>
                <c:pt idx="40">
                  <c:v>18.261875000000003</c:v>
                </c:pt>
                <c:pt idx="41">
                  <c:v>18.261875000000003</c:v>
                </c:pt>
                <c:pt idx="42">
                  <c:v>18.261875000000003</c:v>
                </c:pt>
                <c:pt idx="43">
                  <c:v>18.261875000000003</c:v>
                </c:pt>
                <c:pt idx="44">
                  <c:v>18.261875000000003</c:v>
                </c:pt>
                <c:pt idx="45">
                  <c:v>18.261875000000003</c:v>
                </c:pt>
                <c:pt idx="46">
                  <c:v>18.261875000000003</c:v>
                </c:pt>
                <c:pt idx="47">
                  <c:v>18.261875000000003</c:v>
                </c:pt>
                <c:pt idx="48">
                  <c:v>18.261875000000003</c:v>
                </c:pt>
                <c:pt idx="49">
                  <c:v>18.261875000000003</c:v>
                </c:pt>
                <c:pt idx="50">
                  <c:v>18.261875000000003</c:v>
                </c:pt>
                <c:pt idx="51">
                  <c:v>18.261875000000003</c:v>
                </c:pt>
                <c:pt idx="52">
                  <c:v>18.261875000000003</c:v>
                </c:pt>
                <c:pt idx="53">
                  <c:v>18.261875000000003</c:v>
                </c:pt>
                <c:pt idx="54">
                  <c:v>18.261875000000003</c:v>
                </c:pt>
                <c:pt idx="55">
                  <c:v>18.261875000000003</c:v>
                </c:pt>
                <c:pt idx="56">
                  <c:v>18.261875000000003</c:v>
                </c:pt>
                <c:pt idx="57">
                  <c:v>18.261875000000003</c:v>
                </c:pt>
                <c:pt idx="58">
                  <c:v>18.261875000000003</c:v>
                </c:pt>
                <c:pt idx="59">
                  <c:v>16.363</c:v>
                </c:pt>
                <c:pt idx="60">
                  <c:v>16.363</c:v>
                </c:pt>
                <c:pt idx="61">
                  <c:v>16.363</c:v>
                </c:pt>
                <c:pt idx="62">
                  <c:v>16.363</c:v>
                </c:pt>
                <c:pt idx="63">
                  <c:v>16.363</c:v>
                </c:pt>
                <c:pt idx="64">
                  <c:v>16.363</c:v>
                </c:pt>
                <c:pt idx="65">
                  <c:v>16.363</c:v>
                </c:pt>
                <c:pt idx="66">
                  <c:v>16.363</c:v>
                </c:pt>
                <c:pt idx="67">
                  <c:v>16.363</c:v>
                </c:pt>
                <c:pt idx="68">
                  <c:v>16.363</c:v>
                </c:pt>
                <c:pt idx="69">
                  <c:v>16.363</c:v>
                </c:pt>
                <c:pt idx="70">
                  <c:v>16.363</c:v>
                </c:pt>
                <c:pt idx="71">
                  <c:v>16.363</c:v>
                </c:pt>
                <c:pt idx="72">
                  <c:v>16.363</c:v>
                </c:pt>
                <c:pt idx="73">
                  <c:v>16.363</c:v>
                </c:pt>
                <c:pt idx="74">
                  <c:v>16.363</c:v>
                </c:pt>
                <c:pt idx="75">
                  <c:v>16.363</c:v>
                </c:pt>
                <c:pt idx="76">
                  <c:v>16.363</c:v>
                </c:pt>
                <c:pt idx="77">
                  <c:v>16.363</c:v>
                </c:pt>
                <c:pt idx="78">
                  <c:v>16.363</c:v>
                </c:pt>
                <c:pt idx="79">
                  <c:v>16.363</c:v>
                </c:pt>
                <c:pt idx="80">
                  <c:v>16.363</c:v>
                </c:pt>
                <c:pt idx="81">
                  <c:v>16.363</c:v>
                </c:pt>
                <c:pt idx="82">
                  <c:v>16.363</c:v>
                </c:pt>
                <c:pt idx="83">
                  <c:v>16.363</c:v>
                </c:pt>
                <c:pt idx="84">
                  <c:v>16.363</c:v>
                </c:pt>
                <c:pt idx="85">
                  <c:v>16.363</c:v>
                </c:pt>
                <c:pt idx="86">
                  <c:v>16.363</c:v>
                </c:pt>
                <c:pt idx="87">
                  <c:v>16.363</c:v>
                </c:pt>
                <c:pt idx="88">
                  <c:v>16.363</c:v>
                </c:pt>
                <c:pt idx="89">
                  <c:v>16.363</c:v>
                </c:pt>
                <c:pt idx="90">
                  <c:v>16.398366666666668</c:v>
                </c:pt>
                <c:pt idx="91">
                  <c:v>16.398366666666668</c:v>
                </c:pt>
                <c:pt idx="92">
                  <c:v>16.398366666666668</c:v>
                </c:pt>
                <c:pt idx="93">
                  <c:v>16.398366666666668</c:v>
                </c:pt>
                <c:pt idx="94">
                  <c:v>16.398366666666668</c:v>
                </c:pt>
                <c:pt idx="95">
                  <c:v>16.398366666666668</c:v>
                </c:pt>
                <c:pt idx="96">
                  <c:v>16.398366666666668</c:v>
                </c:pt>
                <c:pt idx="97">
                  <c:v>16.398366666666668</c:v>
                </c:pt>
                <c:pt idx="98">
                  <c:v>16.398366666666668</c:v>
                </c:pt>
                <c:pt idx="99">
                  <c:v>16.398366666666668</c:v>
                </c:pt>
                <c:pt idx="100">
                  <c:v>16.398366666666668</c:v>
                </c:pt>
                <c:pt idx="101">
                  <c:v>16.398366666666668</c:v>
                </c:pt>
                <c:pt idx="102">
                  <c:v>16.398366666666668</c:v>
                </c:pt>
                <c:pt idx="103">
                  <c:v>16.398366666666668</c:v>
                </c:pt>
                <c:pt idx="104">
                  <c:v>16.398366666666668</c:v>
                </c:pt>
                <c:pt idx="105">
                  <c:v>16.398366666666668</c:v>
                </c:pt>
                <c:pt idx="106">
                  <c:v>16.398366666666668</c:v>
                </c:pt>
                <c:pt idx="107">
                  <c:v>16.398366666666668</c:v>
                </c:pt>
                <c:pt idx="108">
                  <c:v>16.398366666666668</c:v>
                </c:pt>
                <c:pt idx="109">
                  <c:v>16.398366666666668</c:v>
                </c:pt>
                <c:pt idx="110">
                  <c:v>16.398366666666668</c:v>
                </c:pt>
                <c:pt idx="111">
                  <c:v>16.398366666666668</c:v>
                </c:pt>
                <c:pt idx="112">
                  <c:v>16.398366666666668</c:v>
                </c:pt>
                <c:pt idx="113">
                  <c:v>16.398366666666668</c:v>
                </c:pt>
                <c:pt idx="114">
                  <c:v>16.398366666666668</c:v>
                </c:pt>
                <c:pt idx="115">
                  <c:v>16.398366666666668</c:v>
                </c:pt>
                <c:pt idx="116">
                  <c:v>16.398366666666668</c:v>
                </c:pt>
                <c:pt idx="117">
                  <c:v>16.398366666666668</c:v>
                </c:pt>
                <c:pt idx="118">
                  <c:v>16.398366666666668</c:v>
                </c:pt>
                <c:pt idx="119">
                  <c:v>16.398366666666668</c:v>
                </c:pt>
                <c:pt idx="120">
                  <c:v>16.18166129032258</c:v>
                </c:pt>
                <c:pt idx="121">
                  <c:v>16.18166129032258</c:v>
                </c:pt>
                <c:pt idx="122">
                  <c:v>16.18166129032258</c:v>
                </c:pt>
                <c:pt idx="123">
                  <c:v>16.18166129032258</c:v>
                </c:pt>
                <c:pt idx="124">
                  <c:v>16.18166129032258</c:v>
                </c:pt>
                <c:pt idx="125">
                  <c:v>16.18166129032258</c:v>
                </c:pt>
                <c:pt idx="126">
                  <c:v>16.18166129032258</c:v>
                </c:pt>
                <c:pt idx="127">
                  <c:v>16.18166129032258</c:v>
                </c:pt>
                <c:pt idx="128">
                  <c:v>16.18166129032258</c:v>
                </c:pt>
                <c:pt idx="129">
                  <c:v>16.18166129032258</c:v>
                </c:pt>
                <c:pt idx="130">
                  <c:v>16.18166129032258</c:v>
                </c:pt>
                <c:pt idx="131">
                  <c:v>16.18166129032258</c:v>
                </c:pt>
                <c:pt idx="132">
                  <c:v>16.18166129032258</c:v>
                </c:pt>
                <c:pt idx="133">
                  <c:v>16.18166129032258</c:v>
                </c:pt>
                <c:pt idx="134">
                  <c:v>16.18166129032258</c:v>
                </c:pt>
                <c:pt idx="135">
                  <c:v>16.18166129032258</c:v>
                </c:pt>
                <c:pt idx="136">
                  <c:v>16.18166129032258</c:v>
                </c:pt>
                <c:pt idx="137">
                  <c:v>16.18166129032258</c:v>
                </c:pt>
                <c:pt idx="138">
                  <c:v>16.18166129032258</c:v>
                </c:pt>
                <c:pt idx="139">
                  <c:v>16.18166129032258</c:v>
                </c:pt>
                <c:pt idx="140">
                  <c:v>16.18166129032258</c:v>
                </c:pt>
                <c:pt idx="141">
                  <c:v>16.18166129032258</c:v>
                </c:pt>
                <c:pt idx="142">
                  <c:v>16.18166129032258</c:v>
                </c:pt>
                <c:pt idx="143">
                  <c:v>16.18166129032258</c:v>
                </c:pt>
                <c:pt idx="144">
                  <c:v>16.18166129032258</c:v>
                </c:pt>
                <c:pt idx="145">
                  <c:v>16.18166129032258</c:v>
                </c:pt>
                <c:pt idx="146">
                  <c:v>16.18166129032258</c:v>
                </c:pt>
                <c:pt idx="147">
                  <c:v>16.18166129032258</c:v>
                </c:pt>
                <c:pt idx="148">
                  <c:v>16.18166129032258</c:v>
                </c:pt>
                <c:pt idx="149">
                  <c:v>16.18166129032258</c:v>
                </c:pt>
                <c:pt idx="150">
                  <c:v>16.18166129032258</c:v>
                </c:pt>
                <c:pt idx="151">
                  <c:v>15.894316666666668</c:v>
                </c:pt>
                <c:pt idx="152">
                  <c:v>15.894316666666668</c:v>
                </c:pt>
                <c:pt idx="153">
                  <c:v>15.894316666666668</c:v>
                </c:pt>
                <c:pt idx="154">
                  <c:v>15.894316666666668</c:v>
                </c:pt>
                <c:pt idx="155">
                  <c:v>15.894316666666668</c:v>
                </c:pt>
                <c:pt idx="156">
                  <c:v>15.894316666666668</c:v>
                </c:pt>
                <c:pt idx="157">
                  <c:v>15.894316666666668</c:v>
                </c:pt>
                <c:pt idx="158">
                  <c:v>15.894316666666668</c:v>
                </c:pt>
                <c:pt idx="159">
                  <c:v>15.894316666666668</c:v>
                </c:pt>
                <c:pt idx="160">
                  <c:v>15.894316666666668</c:v>
                </c:pt>
                <c:pt idx="161">
                  <c:v>15.894316666666668</c:v>
                </c:pt>
                <c:pt idx="162">
                  <c:v>15.894316666666668</c:v>
                </c:pt>
                <c:pt idx="163">
                  <c:v>15.894316666666668</c:v>
                </c:pt>
                <c:pt idx="164">
                  <c:v>15.894316666666668</c:v>
                </c:pt>
                <c:pt idx="165">
                  <c:v>15.894316666666668</c:v>
                </c:pt>
                <c:pt idx="166">
                  <c:v>15.894316666666668</c:v>
                </c:pt>
                <c:pt idx="167">
                  <c:v>15.894316666666668</c:v>
                </c:pt>
                <c:pt idx="168">
                  <c:v>15.894316666666668</c:v>
                </c:pt>
                <c:pt idx="169">
                  <c:v>15.894316666666668</c:v>
                </c:pt>
                <c:pt idx="170">
                  <c:v>15.894316666666668</c:v>
                </c:pt>
                <c:pt idx="171">
                  <c:v>15.894316666666668</c:v>
                </c:pt>
                <c:pt idx="172">
                  <c:v>15.894316666666668</c:v>
                </c:pt>
                <c:pt idx="173">
                  <c:v>15.894316666666668</c:v>
                </c:pt>
                <c:pt idx="174">
                  <c:v>15.894316666666668</c:v>
                </c:pt>
                <c:pt idx="175">
                  <c:v>15.894316666666668</c:v>
                </c:pt>
                <c:pt idx="176">
                  <c:v>15.894316666666668</c:v>
                </c:pt>
                <c:pt idx="177">
                  <c:v>15.894316666666668</c:v>
                </c:pt>
                <c:pt idx="178">
                  <c:v>15.894316666666668</c:v>
                </c:pt>
                <c:pt idx="179">
                  <c:v>15.894316666666668</c:v>
                </c:pt>
                <c:pt idx="180">
                  <c:v>15.894316666666668</c:v>
                </c:pt>
                <c:pt idx="181">
                  <c:v>15.8035</c:v>
                </c:pt>
                <c:pt idx="182">
                  <c:v>15.8035</c:v>
                </c:pt>
                <c:pt idx="183">
                  <c:v>15.8035</c:v>
                </c:pt>
                <c:pt idx="184">
                  <c:v>15.8035</c:v>
                </c:pt>
                <c:pt idx="185">
                  <c:v>15.8035</c:v>
                </c:pt>
                <c:pt idx="186">
                  <c:v>15.8035</c:v>
                </c:pt>
                <c:pt idx="187">
                  <c:v>15.8035</c:v>
                </c:pt>
                <c:pt idx="188">
                  <c:v>15.8035</c:v>
                </c:pt>
                <c:pt idx="189">
                  <c:v>15.8035</c:v>
                </c:pt>
                <c:pt idx="190">
                  <c:v>15.8035</c:v>
                </c:pt>
                <c:pt idx="191">
                  <c:v>15.8035</c:v>
                </c:pt>
                <c:pt idx="192">
                  <c:v>15.8035</c:v>
                </c:pt>
                <c:pt idx="193">
                  <c:v>15.8035</c:v>
                </c:pt>
                <c:pt idx="194">
                  <c:v>15.8035</c:v>
                </c:pt>
                <c:pt idx="195">
                  <c:v>15.8035</c:v>
                </c:pt>
                <c:pt idx="196">
                  <c:v>15.8035</c:v>
                </c:pt>
                <c:pt idx="197">
                  <c:v>15.8035</c:v>
                </c:pt>
                <c:pt idx="198">
                  <c:v>15.8035</c:v>
                </c:pt>
                <c:pt idx="199">
                  <c:v>15.8035</c:v>
                </c:pt>
                <c:pt idx="200">
                  <c:v>15.8035</c:v>
                </c:pt>
                <c:pt idx="201">
                  <c:v>15.8035</c:v>
                </c:pt>
                <c:pt idx="202">
                  <c:v>15.8035</c:v>
                </c:pt>
                <c:pt idx="203">
                  <c:v>15.8035</c:v>
                </c:pt>
                <c:pt idx="204">
                  <c:v>15.8035</c:v>
                </c:pt>
                <c:pt idx="205">
                  <c:v>15.8035</c:v>
                </c:pt>
                <c:pt idx="206">
                  <c:v>15.8035</c:v>
                </c:pt>
                <c:pt idx="207">
                  <c:v>15.8035</c:v>
                </c:pt>
                <c:pt idx="208">
                  <c:v>15.8035</c:v>
                </c:pt>
                <c:pt idx="209">
                  <c:v>15.8035</c:v>
                </c:pt>
                <c:pt idx="210">
                  <c:v>15.8035</c:v>
                </c:pt>
                <c:pt idx="211">
                  <c:v>15.8035</c:v>
                </c:pt>
                <c:pt idx="212">
                  <c:v>16.189580645161293</c:v>
                </c:pt>
                <c:pt idx="213">
                  <c:v>16.189580645161293</c:v>
                </c:pt>
                <c:pt idx="214">
                  <c:v>16.189580645161293</c:v>
                </c:pt>
                <c:pt idx="215">
                  <c:v>16.189580645161293</c:v>
                </c:pt>
                <c:pt idx="216">
                  <c:v>16.189580645161293</c:v>
                </c:pt>
                <c:pt idx="217">
                  <c:v>16.189580645161293</c:v>
                </c:pt>
                <c:pt idx="218">
                  <c:v>16.189580645161293</c:v>
                </c:pt>
                <c:pt idx="219">
                  <c:v>16.189580645161293</c:v>
                </c:pt>
                <c:pt idx="220">
                  <c:v>16.189580645161293</c:v>
                </c:pt>
                <c:pt idx="221">
                  <c:v>16.189580645161293</c:v>
                </c:pt>
                <c:pt idx="222">
                  <c:v>16.189580645161293</c:v>
                </c:pt>
                <c:pt idx="223">
                  <c:v>16.189580645161293</c:v>
                </c:pt>
                <c:pt idx="224">
                  <c:v>16.189580645161293</c:v>
                </c:pt>
                <c:pt idx="225">
                  <c:v>16.189580645161293</c:v>
                </c:pt>
                <c:pt idx="226">
                  <c:v>16.189580645161293</c:v>
                </c:pt>
                <c:pt idx="227">
                  <c:v>16.189580645161293</c:v>
                </c:pt>
                <c:pt idx="228">
                  <c:v>16.189580645161293</c:v>
                </c:pt>
                <c:pt idx="229">
                  <c:v>16.189580645161293</c:v>
                </c:pt>
                <c:pt idx="230">
                  <c:v>16.189580645161293</c:v>
                </c:pt>
                <c:pt idx="231">
                  <c:v>16.189580645161293</c:v>
                </c:pt>
                <c:pt idx="232">
                  <c:v>16.189580645161293</c:v>
                </c:pt>
                <c:pt idx="233">
                  <c:v>16.189580645161293</c:v>
                </c:pt>
                <c:pt idx="234">
                  <c:v>16.189580645161293</c:v>
                </c:pt>
                <c:pt idx="235">
                  <c:v>16.189580645161293</c:v>
                </c:pt>
                <c:pt idx="236">
                  <c:v>16.189580645161293</c:v>
                </c:pt>
                <c:pt idx="237">
                  <c:v>16.189580645161293</c:v>
                </c:pt>
                <c:pt idx="238">
                  <c:v>16.189580645161293</c:v>
                </c:pt>
                <c:pt idx="239">
                  <c:v>16.189580645161293</c:v>
                </c:pt>
                <c:pt idx="240">
                  <c:v>16.189580645161293</c:v>
                </c:pt>
                <c:pt idx="241">
                  <c:v>16.189580645161293</c:v>
                </c:pt>
                <c:pt idx="242">
                  <c:v>16.189580645161293</c:v>
                </c:pt>
                <c:pt idx="243">
                  <c:v>16.770016666666667</c:v>
                </c:pt>
                <c:pt idx="244">
                  <c:v>16.770016666666667</c:v>
                </c:pt>
                <c:pt idx="245">
                  <c:v>16.770016666666667</c:v>
                </c:pt>
                <c:pt idx="246">
                  <c:v>16.770016666666667</c:v>
                </c:pt>
                <c:pt idx="247">
                  <c:v>16.770016666666667</c:v>
                </c:pt>
                <c:pt idx="248">
                  <c:v>16.770016666666667</c:v>
                </c:pt>
                <c:pt idx="249">
                  <c:v>16.770016666666667</c:v>
                </c:pt>
                <c:pt idx="250">
                  <c:v>16.770016666666667</c:v>
                </c:pt>
                <c:pt idx="251">
                  <c:v>16.770016666666667</c:v>
                </c:pt>
                <c:pt idx="252">
                  <c:v>16.770016666666667</c:v>
                </c:pt>
                <c:pt idx="253">
                  <c:v>16.770016666666667</c:v>
                </c:pt>
                <c:pt idx="254">
                  <c:v>16.770016666666667</c:v>
                </c:pt>
                <c:pt idx="255">
                  <c:v>16.770016666666667</c:v>
                </c:pt>
                <c:pt idx="256">
                  <c:v>16.770016666666667</c:v>
                </c:pt>
                <c:pt idx="257">
                  <c:v>16.770016666666667</c:v>
                </c:pt>
                <c:pt idx="258">
                  <c:v>16.770016666666667</c:v>
                </c:pt>
                <c:pt idx="259">
                  <c:v>16.770016666666667</c:v>
                </c:pt>
                <c:pt idx="260">
                  <c:v>16.770016666666667</c:v>
                </c:pt>
                <c:pt idx="261">
                  <c:v>16.770016666666667</c:v>
                </c:pt>
                <c:pt idx="262">
                  <c:v>16.770016666666667</c:v>
                </c:pt>
                <c:pt idx="263">
                  <c:v>16.770016666666667</c:v>
                </c:pt>
                <c:pt idx="264">
                  <c:v>16.770016666666667</c:v>
                </c:pt>
                <c:pt idx="265">
                  <c:v>16.770016666666667</c:v>
                </c:pt>
                <c:pt idx="266">
                  <c:v>16.770016666666667</c:v>
                </c:pt>
                <c:pt idx="267">
                  <c:v>16.770016666666667</c:v>
                </c:pt>
                <c:pt idx="268">
                  <c:v>16.770016666666667</c:v>
                </c:pt>
                <c:pt idx="269">
                  <c:v>16.770016666666667</c:v>
                </c:pt>
                <c:pt idx="270">
                  <c:v>16.770016666666667</c:v>
                </c:pt>
                <c:pt idx="271">
                  <c:v>16.770016666666667</c:v>
                </c:pt>
                <c:pt idx="272">
                  <c:v>16.770016666666667</c:v>
                </c:pt>
                <c:pt idx="273">
                  <c:v>16.829129032258066</c:v>
                </c:pt>
                <c:pt idx="274">
                  <c:v>16.829129032258066</c:v>
                </c:pt>
                <c:pt idx="275">
                  <c:v>16.829129032258066</c:v>
                </c:pt>
                <c:pt idx="276">
                  <c:v>16.829129032258066</c:v>
                </c:pt>
                <c:pt idx="277">
                  <c:v>16.829129032258066</c:v>
                </c:pt>
                <c:pt idx="278">
                  <c:v>16.829129032258066</c:v>
                </c:pt>
                <c:pt idx="279">
                  <c:v>16.829129032258066</c:v>
                </c:pt>
                <c:pt idx="280">
                  <c:v>16.829129032258066</c:v>
                </c:pt>
                <c:pt idx="281">
                  <c:v>16.829129032258066</c:v>
                </c:pt>
                <c:pt idx="282">
                  <c:v>16.829129032258066</c:v>
                </c:pt>
                <c:pt idx="283">
                  <c:v>16.829129032258066</c:v>
                </c:pt>
                <c:pt idx="284">
                  <c:v>16.829129032258066</c:v>
                </c:pt>
                <c:pt idx="285">
                  <c:v>16.829129032258066</c:v>
                </c:pt>
                <c:pt idx="286">
                  <c:v>16.829129032258066</c:v>
                </c:pt>
                <c:pt idx="287">
                  <c:v>16.829129032258066</c:v>
                </c:pt>
                <c:pt idx="288">
                  <c:v>16.829129032258066</c:v>
                </c:pt>
                <c:pt idx="289">
                  <c:v>16.829129032258066</c:v>
                </c:pt>
                <c:pt idx="290">
                  <c:v>16.829129032258066</c:v>
                </c:pt>
                <c:pt idx="291">
                  <c:v>16.829129032258066</c:v>
                </c:pt>
                <c:pt idx="292">
                  <c:v>16.829129032258066</c:v>
                </c:pt>
                <c:pt idx="293">
                  <c:v>16.829129032258066</c:v>
                </c:pt>
                <c:pt idx="294">
                  <c:v>16.829129032258066</c:v>
                </c:pt>
                <c:pt idx="295">
                  <c:v>16.829129032258066</c:v>
                </c:pt>
                <c:pt idx="296">
                  <c:v>16.829129032258066</c:v>
                </c:pt>
                <c:pt idx="297">
                  <c:v>16.829129032258066</c:v>
                </c:pt>
                <c:pt idx="298">
                  <c:v>16.829129032258066</c:v>
                </c:pt>
                <c:pt idx="299">
                  <c:v>16.829129032258066</c:v>
                </c:pt>
                <c:pt idx="300">
                  <c:v>16.829129032258066</c:v>
                </c:pt>
                <c:pt idx="301">
                  <c:v>16.829129032258066</c:v>
                </c:pt>
                <c:pt idx="302">
                  <c:v>16.829129032258066</c:v>
                </c:pt>
                <c:pt idx="303">
                  <c:v>16.829129032258066</c:v>
                </c:pt>
                <c:pt idx="304">
                  <c:v>17.927783333333334</c:v>
                </c:pt>
                <c:pt idx="305">
                  <c:v>17.927783333333334</c:v>
                </c:pt>
                <c:pt idx="306">
                  <c:v>17.927783333333334</c:v>
                </c:pt>
                <c:pt idx="307">
                  <c:v>17.927783333333334</c:v>
                </c:pt>
                <c:pt idx="308">
                  <c:v>17.927783333333334</c:v>
                </c:pt>
                <c:pt idx="309">
                  <c:v>17.927783333333334</c:v>
                </c:pt>
                <c:pt idx="310">
                  <c:v>17.927783333333334</c:v>
                </c:pt>
                <c:pt idx="311">
                  <c:v>17.927783333333334</c:v>
                </c:pt>
                <c:pt idx="312">
                  <c:v>17.927783333333334</c:v>
                </c:pt>
                <c:pt idx="313">
                  <c:v>17.927783333333334</c:v>
                </c:pt>
                <c:pt idx="314">
                  <c:v>17.927783333333334</c:v>
                </c:pt>
                <c:pt idx="315">
                  <c:v>17.927783333333334</c:v>
                </c:pt>
                <c:pt idx="316">
                  <c:v>17.927783333333334</c:v>
                </c:pt>
                <c:pt idx="317">
                  <c:v>17.927783333333334</c:v>
                </c:pt>
                <c:pt idx="318">
                  <c:v>17.927783333333334</c:v>
                </c:pt>
                <c:pt idx="319">
                  <c:v>17.927783333333334</c:v>
                </c:pt>
                <c:pt idx="320">
                  <c:v>17.927783333333334</c:v>
                </c:pt>
                <c:pt idx="321">
                  <c:v>17.927783333333334</c:v>
                </c:pt>
                <c:pt idx="322">
                  <c:v>17.927783333333334</c:v>
                </c:pt>
                <c:pt idx="323">
                  <c:v>17.927783333333334</c:v>
                </c:pt>
                <c:pt idx="324">
                  <c:v>17.927783333333334</c:v>
                </c:pt>
                <c:pt idx="325">
                  <c:v>17.927783333333334</c:v>
                </c:pt>
                <c:pt idx="326">
                  <c:v>17.927783333333334</c:v>
                </c:pt>
                <c:pt idx="327">
                  <c:v>17.927783333333334</c:v>
                </c:pt>
                <c:pt idx="328">
                  <c:v>17.927783333333334</c:v>
                </c:pt>
                <c:pt idx="329">
                  <c:v>17.927783333333334</c:v>
                </c:pt>
                <c:pt idx="330">
                  <c:v>17.927783333333334</c:v>
                </c:pt>
                <c:pt idx="331">
                  <c:v>17.927783333333334</c:v>
                </c:pt>
                <c:pt idx="332">
                  <c:v>17.927783333333334</c:v>
                </c:pt>
                <c:pt idx="333">
                  <c:v>17.927783333333334</c:v>
                </c:pt>
                <c:pt idx="334">
                  <c:v>18.517290322580646</c:v>
                </c:pt>
                <c:pt idx="335">
                  <c:v>18.517290322580646</c:v>
                </c:pt>
                <c:pt idx="336">
                  <c:v>18.517290322580646</c:v>
                </c:pt>
                <c:pt idx="337">
                  <c:v>18.517290322580646</c:v>
                </c:pt>
                <c:pt idx="338">
                  <c:v>18.517290322580646</c:v>
                </c:pt>
                <c:pt idx="339">
                  <c:v>18.517290322580646</c:v>
                </c:pt>
                <c:pt idx="340">
                  <c:v>18.517290322580646</c:v>
                </c:pt>
                <c:pt idx="341">
                  <c:v>18.517290322580646</c:v>
                </c:pt>
                <c:pt idx="342">
                  <c:v>18.517290322580646</c:v>
                </c:pt>
                <c:pt idx="343">
                  <c:v>18.517290322580646</c:v>
                </c:pt>
                <c:pt idx="344">
                  <c:v>18.517290322580646</c:v>
                </c:pt>
                <c:pt idx="345">
                  <c:v>18.517290322580646</c:v>
                </c:pt>
                <c:pt idx="346">
                  <c:v>18.517290322580646</c:v>
                </c:pt>
                <c:pt idx="347">
                  <c:v>18.517290322580646</c:v>
                </c:pt>
                <c:pt idx="348">
                  <c:v>18.517290322580646</c:v>
                </c:pt>
                <c:pt idx="349">
                  <c:v>18.517290322580646</c:v>
                </c:pt>
                <c:pt idx="350">
                  <c:v>18.517290322580646</c:v>
                </c:pt>
                <c:pt idx="351">
                  <c:v>18.517290322580646</c:v>
                </c:pt>
                <c:pt idx="352">
                  <c:v>18.517290322580646</c:v>
                </c:pt>
                <c:pt idx="353">
                  <c:v>18.517290322580646</c:v>
                </c:pt>
                <c:pt idx="354">
                  <c:v>18.517290322580646</c:v>
                </c:pt>
                <c:pt idx="355">
                  <c:v>18.517290322580646</c:v>
                </c:pt>
                <c:pt idx="356">
                  <c:v>18.517290322580646</c:v>
                </c:pt>
                <c:pt idx="357">
                  <c:v>18.517290322580646</c:v>
                </c:pt>
                <c:pt idx="358">
                  <c:v>18.517290322580646</c:v>
                </c:pt>
                <c:pt idx="359">
                  <c:v>18.517290322580646</c:v>
                </c:pt>
                <c:pt idx="360">
                  <c:v>18.517290322580646</c:v>
                </c:pt>
                <c:pt idx="361">
                  <c:v>18.517290322580646</c:v>
                </c:pt>
                <c:pt idx="362">
                  <c:v>18.517290322580646</c:v>
                </c:pt>
                <c:pt idx="363">
                  <c:v>18.517290322580646</c:v>
                </c:pt>
                <c:pt idx="364">
                  <c:v>18.517290322580646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Gesamtentwicklung!$K$2</c:f>
              <c:strCache>
                <c:ptCount val="1"/>
                <c:pt idx="0">
                  <c:v>delivery price other ( 15,85 % Spot)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Gesamtentwicklung!$A$1098:$A$1462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Gesamtentwicklung!$K$1098:$K$1462</c:f>
              <c:numCache>
                <c:formatCode>General</c:formatCode>
                <c:ptCount val="365"/>
                <c:pt idx="0">
                  <c:v>17.23683514516129</c:v>
                </c:pt>
                <c:pt idx="1">
                  <c:v>17.23683514516129</c:v>
                </c:pt>
                <c:pt idx="2">
                  <c:v>17.23683514516129</c:v>
                </c:pt>
                <c:pt idx="3">
                  <c:v>17.23683514516129</c:v>
                </c:pt>
                <c:pt idx="4">
                  <c:v>17.23683514516129</c:v>
                </c:pt>
                <c:pt idx="5">
                  <c:v>17.23683514516129</c:v>
                </c:pt>
                <c:pt idx="6">
                  <c:v>17.23683514516129</c:v>
                </c:pt>
                <c:pt idx="7">
                  <c:v>17.23683514516129</c:v>
                </c:pt>
                <c:pt idx="8">
                  <c:v>17.23683514516129</c:v>
                </c:pt>
                <c:pt idx="9">
                  <c:v>17.23683514516129</c:v>
                </c:pt>
                <c:pt idx="10">
                  <c:v>17.23683514516129</c:v>
                </c:pt>
                <c:pt idx="11">
                  <c:v>17.23683514516129</c:v>
                </c:pt>
                <c:pt idx="12">
                  <c:v>17.23683514516129</c:v>
                </c:pt>
                <c:pt idx="13">
                  <c:v>17.23683514516129</c:v>
                </c:pt>
                <c:pt idx="14">
                  <c:v>17.23683514516129</c:v>
                </c:pt>
                <c:pt idx="15">
                  <c:v>17.23683514516129</c:v>
                </c:pt>
                <c:pt idx="16">
                  <c:v>17.23683514516129</c:v>
                </c:pt>
                <c:pt idx="17">
                  <c:v>17.23683514516129</c:v>
                </c:pt>
                <c:pt idx="18">
                  <c:v>17.23683514516129</c:v>
                </c:pt>
                <c:pt idx="19">
                  <c:v>17.23683514516129</c:v>
                </c:pt>
                <c:pt idx="20">
                  <c:v>17.23683514516129</c:v>
                </c:pt>
                <c:pt idx="21">
                  <c:v>17.23683514516129</c:v>
                </c:pt>
                <c:pt idx="22">
                  <c:v>17.23683514516129</c:v>
                </c:pt>
                <c:pt idx="23">
                  <c:v>17.23683514516129</c:v>
                </c:pt>
                <c:pt idx="24">
                  <c:v>17.23683514516129</c:v>
                </c:pt>
                <c:pt idx="25">
                  <c:v>17.23683514516129</c:v>
                </c:pt>
                <c:pt idx="26">
                  <c:v>17.23683514516129</c:v>
                </c:pt>
                <c:pt idx="27">
                  <c:v>17.23683514516129</c:v>
                </c:pt>
                <c:pt idx="28">
                  <c:v>17.23683514516129</c:v>
                </c:pt>
                <c:pt idx="29">
                  <c:v>17.23683514516129</c:v>
                </c:pt>
                <c:pt idx="30">
                  <c:v>17.23683514516129</c:v>
                </c:pt>
                <c:pt idx="31">
                  <c:v>17.217044375</c:v>
                </c:pt>
                <c:pt idx="32">
                  <c:v>17.217044375</c:v>
                </c:pt>
                <c:pt idx="33">
                  <c:v>17.217044375</c:v>
                </c:pt>
                <c:pt idx="34">
                  <c:v>17.217044375</c:v>
                </c:pt>
                <c:pt idx="35">
                  <c:v>17.217044375</c:v>
                </c:pt>
                <c:pt idx="36">
                  <c:v>17.217044375</c:v>
                </c:pt>
                <c:pt idx="37">
                  <c:v>17.217044375</c:v>
                </c:pt>
                <c:pt idx="38">
                  <c:v>17.217044375</c:v>
                </c:pt>
                <c:pt idx="39">
                  <c:v>17.217044375</c:v>
                </c:pt>
                <c:pt idx="40">
                  <c:v>17.217044375</c:v>
                </c:pt>
                <c:pt idx="41">
                  <c:v>17.217044375</c:v>
                </c:pt>
                <c:pt idx="42">
                  <c:v>17.217044375</c:v>
                </c:pt>
                <c:pt idx="43">
                  <c:v>17.217044375</c:v>
                </c:pt>
                <c:pt idx="44">
                  <c:v>17.217044375</c:v>
                </c:pt>
                <c:pt idx="45">
                  <c:v>17.217044375</c:v>
                </c:pt>
                <c:pt idx="46">
                  <c:v>17.217044375</c:v>
                </c:pt>
                <c:pt idx="47">
                  <c:v>17.217044375</c:v>
                </c:pt>
                <c:pt idx="48">
                  <c:v>17.217044375</c:v>
                </c:pt>
                <c:pt idx="49">
                  <c:v>17.217044375</c:v>
                </c:pt>
                <c:pt idx="50">
                  <c:v>17.217044375</c:v>
                </c:pt>
                <c:pt idx="51">
                  <c:v>17.217044375</c:v>
                </c:pt>
                <c:pt idx="52">
                  <c:v>17.217044375</c:v>
                </c:pt>
                <c:pt idx="53">
                  <c:v>17.217044375</c:v>
                </c:pt>
                <c:pt idx="54">
                  <c:v>17.217044375</c:v>
                </c:pt>
                <c:pt idx="55">
                  <c:v>17.217044375</c:v>
                </c:pt>
                <c:pt idx="56">
                  <c:v>17.217044375</c:v>
                </c:pt>
                <c:pt idx="57">
                  <c:v>17.217044375</c:v>
                </c:pt>
                <c:pt idx="58">
                  <c:v>17.217044375</c:v>
                </c:pt>
                <c:pt idx="59">
                  <c:v>16.615100999999999</c:v>
                </c:pt>
                <c:pt idx="60">
                  <c:v>16.615100999999999</c:v>
                </c:pt>
                <c:pt idx="61">
                  <c:v>16.615100999999999</c:v>
                </c:pt>
                <c:pt idx="62">
                  <c:v>16.615100999999999</c:v>
                </c:pt>
                <c:pt idx="63">
                  <c:v>16.615100999999999</c:v>
                </c:pt>
                <c:pt idx="64">
                  <c:v>16.615100999999999</c:v>
                </c:pt>
                <c:pt idx="65">
                  <c:v>16.615100999999999</c:v>
                </c:pt>
                <c:pt idx="66">
                  <c:v>16.615100999999999</c:v>
                </c:pt>
                <c:pt idx="67">
                  <c:v>16.615100999999999</c:v>
                </c:pt>
                <c:pt idx="68">
                  <c:v>16.615100999999999</c:v>
                </c:pt>
                <c:pt idx="69">
                  <c:v>16.615100999999999</c:v>
                </c:pt>
                <c:pt idx="70">
                  <c:v>16.615100999999999</c:v>
                </c:pt>
                <c:pt idx="71">
                  <c:v>16.615100999999999</c:v>
                </c:pt>
                <c:pt idx="72">
                  <c:v>16.615100999999999</c:v>
                </c:pt>
                <c:pt idx="73">
                  <c:v>16.615100999999999</c:v>
                </c:pt>
                <c:pt idx="74">
                  <c:v>16.615100999999999</c:v>
                </c:pt>
                <c:pt idx="75">
                  <c:v>16.615100999999999</c:v>
                </c:pt>
                <c:pt idx="76">
                  <c:v>16.615100999999999</c:v>
                </c:pt>
                <c:pt idx="77">
                  <c:v>16.615100999999999</c:v>
                </c:pt>
                <c:pt idx="78">
                  <c:v>16.615100999999999</c:v>
                </c:pt>
                <c:pt idx="79">
                  <c:v>16.615100999999999</c:v>
                </c:pt>
                <c:pt idx="80">
                  <c:v>16.615100999999999</c:v>
                </c:pt>
                <c:pt idx="81">
                  <c:v>16.615100999999999</c:v>
                </c:pt>
                <c:pt idx="82">
                  <c:v>16.615100999999999</c:v>
                </c:pt>
                <c:pt idx="83">
                  <c:v>16.615100999999999</c:v>
                </c:pt>
                <c:pt idx="84">
                  <c:v>16.615100999999999</c:v>
                </c:pt>
                <c:pt idx="85">
                  <c:v>16.615100999999999</c:v>
                </c:pt>
                <c:pt idx="86">
                  <c:v>16.615100999999999</c:v>
                </c:pt>
                <c:pt idx="87">
                  <c:v>16.615100999999999</c:v>
                </c:pt>
                <c:pt idx="88">
                  <c:v>16.615100999999999</c:v>
                </c:pt>
                <c:pt idx="89">
                  <c:v>16.615100999999999</c:v>
                </c:pt>
                <c:pt idx="90">
                  <c:v>16.626312233333334</c:v>
                </c:pt>
                <c:pt idx="91">
                  <c:v>16.626312233333334</c:v>
                </c:pt>
                <c:pt idx="92">
                  <c:v>16.626312233333334</c:v>
                </c:pt>
                <c:pt idx="93">
                  <c:v>16.626312233333334</c:v>
                </c:pt>
                <c:pt idx="94">
                  <c:v>16.626312233333334</c:v>
                </c:pt>
                <c:pt idx="95">
                  <c:v>16.626312233333334</c:v>
                </c:pt>
                <c:pt idx="96">
                  <c:v>16.626312233333334</c:v>
                </c:pt>
                <c:pt idx="97">
                  <c:v>16.626312233333334</c:v>
                </c:pt>
                <c:pt idx="98">
                  <c:v>16.626312233333334</c:v>
                </c:pt>
                <c:pt idx="99">
                  <c:v>16.626312233333334</c:v>
                </c:pt>
                <c:pt idx="100">
                  <c:v>16.626312233333334</c:v>
                </c:pt>
                <c:pt idx="101">
                  <c:v>16.626312233333334</c:v>
                </c:pt>
                <c:pt idx="102">
                  <c:v>16.626312233333334</c:v>
                </c:pt>
                <c:pt idx="103">
                  <c:v>16.626312233333334</c:v>
                </c:pt>
                <c:pt idx="104">
                  <c:v>16.626312233333334</c:v>
                </c:pt>
                <c:pt idx="105">
                  <c:v>16.626312233333334</c:v>
                </c:pt>
                <c:pt idx="106">
                  <c:v>16.626312233333334</c:v>
                </c:pt>
                <c:pt idx="107">
                  <c:v>16.626312233333334</c:v>
                </c:pt>
                <c:pt idx="108">
                  <c:v>16.626312233333334</c:v>
                </c:pt>
                <c:pt idx="109">
                  <c:v>16.626312233333334</c:v>
                </c:pt>
                <c:pt idx="110">
                  <c:v>16.626312233333334</c:v>
                </c:pt>
                <c:pt idx="111">
                  <c:v>16.626312233333334</c:v>
                </c:pt>
                <c:pt idx="112">
                  <c:v>16.626312233333334</c:v>
                </c:pt>
                <c:pt idx="113">
                  <c:v>16.626312233333334</c:v>
                </c:pt>
                <c:pt idx="114">
                  <c:v>16.626312233333334</c:v>
                </c:pt>
                <c:pt idx="115">
                  <c:v>16.626312233333334</c:v>
                </c:pt>
                <c:pt idx="116">
                  <c:v>16.626312233333334</c:v>
                </c:pt>
                <c:pt idx="117">
                  <c:v>16.626312233333334</c:v>
                </c:pt>
                <c:pt idx="118">
                  <c:v>16.626312233333334</c:v>
                </c:pt>
                <c:pt idx="119">
                  <c:v>16.626312233333334</c:v>
                </c:pt>
                <c:pt idx="120">
                  <c:v>16.557616629032257</c:v>
                </c:pt>
                <c:pt idx="121">
                  <c:v>16.557616629032257</c:v>
                </c:pt>
                <c:pt idx="122">
                  <c:v>16.557616629032257</c:v>
                </c:pt>
                <c:pt idx="123">
                  <c:v>16.557616629032257</c:v>
                </c:pt>
                <c:pt idx="124">
                  <c:v>16.557616629032257</c:v>
                </c:pt>
                <c:pt idx="125">
                  <c:v>16.557616629032257</c:v>
                </c:pt>
                <c:pt idx="126">
                  <c:v>16.557616629032257</c:v>
                </c:pt>
                <c:pt idx="127">
                  <c:v>16.557616629032257</c:v>
                </c:pt>
                <c:pt idx="128">
                  <c:v>16.557616629032257</c:v>
                </c:pt>
                <c:pt idx="129">
                  <c:v>16.557616629032257</c:v>
                </c:pt>
                <c:pt idx="130">
                  <c:v>16.557616629032257</c:v>
                </c:pt>
                <c:pt idx="131">
                  <c:v>16.557616629032257</c:v>
                </c:pt>
                <c:pt idx="132">
                  <c:v>16.557616629032257</c:v>
                </c:pt>
                <c:pt idx="133">
                  <c:v>16.557616629032257</c:v>
                </c:pt>
                <c:pt idx="134">
                  <c:v>16.557616629032257</c:v>
                </c:pt>
                <c:pt idx="135">
                  <c:v>16.557616629032257</c:v>
                </c:pt>
                <c:pt idx="136">
                  <c:v>16.557616629032257</c:v>
                </c:pt>
                <c:pt idx="137">
                  <c:v>16.557616629032257</c:v>
                </c:pt>
                <c:pt idx="138">
                  <c:v>16.557616629032257</c:v>
                </c:pt>
                <c:pt idx="139">
                  <c:v>16.557616629032257</c:v>
                </c:pt>
                <c:pt idx="140">
                  <c:v>16.557616629032257</c:v>
                </c:pt>
                <c:pt idx="141">
                  <c:v>16.557616629032257</c:v>
                </c:pt>
                <c:pt idx="142">
                  <c:v>16.557616629032257</c:v>
                </c:pt>
                <c:pt idx="143">
                  <c:v>16.557616629032257</c:v>
                </c:pt>
                <c:pt idx="144">
                  <c:v>16.557616629032257</c:v>
                </c:pt>
                <c:pt idx="145">
                  <c:v>16.557616629032257</c:v>
                </c:pt>
                <c:pt idx="146">
                  <c:v>16.557616629032257</c:v>
                </c:pt>
                <c:pt idx="147">
                  <c:v>16.557616629032257</c:v>
                </c:pt>
                <c:pt idx="148">
                  <c:v>16.557616629032257</c:v>
                </c:pt>
                <c:pt idx="149">
                  <c:v>16.557616629032257</c:v>
                </c:pt>
                <c:pt idx="150">
                  <c:v>16.557616629032257</c:v>
                </c:pt>
                <c:pt idx="151">
                  <c:v>16.466528383333333</c:v>
                </c:pt>
                <c:pt idx="152">
                  <c:v>16.466528383333333</c:v>
                </c:pt>
                <c:pt idx="153">
                  <c:v>16.466528383333333</c:v>
                </c:pt>
                <c:pt idx="154">
                  <c:v>16.466528383333333</c:v>
                </c:pt>
                <c:pt idx="155">
                  <c:v>16.466528383333333</c:v>
                </c:pt>
                <c:pt idx="156">
                  <c:v>16.466528383333333</c:v>
                </c:pt>
                <c:pt idx="157">
                  <c:v>16.466528383333333</c:v>
                </c:pt>
                <c:pt idx="158">
                  <c:v>16.466528383333333</c:v>
                </c:pt>
                <c:pt idx="159">
                  <c:v>16.466528383333333</c:v>
                </c:pt>
                <c:pt idx="160">
                  <c:v>16.466528383333333</c:v>
                </c:pt>
                <c:pt idx="161">
                  <c:v>16.466528383333333</c:v>
                </c:pt>
                <c:pt idx="162">
                  <c:v>16.466528383333333</c:v>
                </c:pt>
                <c:pt idx="163">
                  <c:v>16.466528383333333</c:v>
                </c:pt>
                <c:pt idx="164">
                  <c:v>16.466528383333333</c:v>
                </c:pt>
                <c:pt idx="165">
                  <c:v>16.466528383333333</c:v>
                </c:pt>
                <c:pt idx="166">
                  <c:v>16.466528383333333</c:v>
                </c:pt>
                <c:pt idx="167">
                  <c:v>16.466528383333333</c:v>
                </c:pt>
                <c:pt idx="168">
                  <c:v>16.466528383333333</c:v>
                </c:pt>
                <c:pt idx="169">
                  <c:v>16.466528383333333</c:v>
                </c:pt>
                <c:pt idx="170">
                  <c:v>16.466528383333333</c:v>
                </c:pt>
                <c:pt idx="171">
                  <c:v>16.466528383333333</c:v>
                </c:pt>
                <c:pt idx="172">
                  <c:v>16.466528383333333</c:v>
                </c:pt>
                <c:pt idx="173">
                  <c:v>16.466528383333333</c:v>
                </c:pt>
                <c:pt idx="174">
                  <c:v>16.466528383333333</c:v>
                </c:pt>
                <c:pt idx="175">
                  <c:v>16.466528383333333</c:v>
                </c:pt>
                <c:pt idx="176">
                  <c:v>16.466528383333333</c:v>
                </c:pt>
                <c:pt idx="177">
                  <c:v>16.466528383333333</c:v>
                </c:pt>
                <c:pt idx="178">
                  <c:v>16.466528383333333</c:v>
                </c:pt>
                <c:pt idx="179">
                  <c:v>16.466528383333333</c:v>
                </c:pt>
                <c:pt idx="180">
                  <c:v>16.466528383333333</c:v>
                </c:pt>
                <c:pt idx="181">
                  <c:v>16.437739499999999</c:v>
                </c:pt>
                <c:pt idx="182">
                  <c:v>16.437739499999999</c:v>
                </c:pt>
                <c:pt idx="183">
                  <c:v>16.437739499999999</c:v>
                </c:pt>
                <c:pt idx="184">
                  <c:v>16.437739499999999</c:v>
                </c:pt>
                <c:pt idx="185">
                  <c:v>16.437739499999999</c:v>
                </c:pt>
                <c:pt idx="186">
                  <c:v>16.437739499999999</c:v>
                </c:pt>
                <c:pt idx="187">
                  <c:v>16.437739499999999</c:v>
                </c:pt>
                <c:pt idx="188">
                  <c:v>16.437739499999999</c:v>
                </c:pt>
                <c:pt idx="189">
                  <c:v>16.437739499999999</c:v>
                </c:pt>
                <c:pt idx="190">
                  <c:v>16.437739499999999</c:v>
                </c:pt>
                <c:pt idx="191">
                  <c:v>16.437739499999999</c:v>
                </c:pt>
                <c:pt idx="192">
                  <c:v>16.437739499999999</c:v>
                </c:pt>
                <c:pt idx="193">
                  <c:v>16.437739499999999</c:v>
                </c:pt>
                <c:pt idx="194">
                  <c:v>16.437739499999999</c:v>
                </c:pt>
                <c:pt idx="195">
                  <c:v>16.437739499999999</c:v>
                </c:pt>
                <c:pt idx="196">
                  <c:v>16.437739499999999</c:v>
                </c:pt>
                <c:pt idx="197">
                  <c:v>16.437739499999999</c:v>
                </c:pt>
                <c:pt idx="198">
                  <c:v>16.437739499999999</c:v>
                </c:pt>
                <c:pt idx="199">
                  <c:v>16.437739499999999</c:v>
                </c:pt>
                <c:pt idx="200">
                  <c:v>16.437739499999999</c:v>
                </c:pt>
                <c:pt idx="201">
                  <c:v>16.437739499999999</c:v>
                </c:pt>
                <c:pt idx="202">
                  <c:v>16.437739499999999</c:v>
                </c:pt>
                <c:pt idx="203">
                  <c:v>16.437739499999999</c:v>
                </c:pt>
                <c:pt idx="204">
                  <c:v>16.437739499999999</c:v>
                </c:pt>
                <c:pt idx="205">
                  <c:v>16.437739499999999</c:v>
                </c:pt>
                <c:pt idx="206">
                  <c:v>16.437739499999999</c:v>
                </c:pt>
                <c:pt idx="207">
                  <c:v>16.437739499999999</c:v>
                </c:pt>
                <c:pt idx="208">
                  <c:v>16.437739499999999</c:v>
                </c:pt>
                <c:pt idx="209">
                  <c:v>16.437739499999999</c:v>
                </c:pt>
                <c:pt idx="210">
                  <c:v>16.437739499999999</c:v>
                </c:pt>
                <c:pt idx="211">
                  <c:v>16.437739499999999</c:v>
                </c:pt>
                <c:pt idx="212">
                  <c:v>16.560127064516127</c:v>
                </c:pt>
                <c:pt idx="213">
                  <c:v>16.560127064516127</c:v>
                </c:pt>
                <c:pt idx="214">
                  <c:v>16.560127064516127</c:v>
                </c:pt>
                <c:pt idx="215">
                  <c:v>16.560127064516127</c:v>
                </c:pt>
                <c:pt idx="216">
                  <c:v>16.560127064516127</c:v>
                </c:pt>
                <c:pt idx="217">
                  <c:v>16.560127064516127</c:v>
                </c:pt>
                <c:pt idx="218">
                  <c:v>16.560127064516127</c:v>
                </c:pt>
                <c:pt idx="219">
                  <c:v>16.560127064516127</c:v>
                </c:pt>
                <c:pt idx="220">
                  <c:v>16.560127064516127</c:v>
                </c:pt>
                <c:pt idx="221">
                  <c:v>16.560127064516127</c:v>
                </c:pt>
                <c:pt idx="222">
                  <c:v>16.560127064516127</c:v>
                </c:pt>
                <c:pt idx="223">
                  <c:v>16.560127064516127</c:v>
                </c:pt>
                <c:pt idx="224">
                  <c:v>16.560127064516127</c:v>
                </c:pt>
                <c:pt idx="225">
                  <c:v>16.560127064516127</c:v>
                </c:pt>
                <c:pt idx="226">
                  <c:v>16.560127064516127</c:v>
                </c:pt>
                <c:pt idx="227">
                  <c:v>16.560127064516127</c:v>
                </c:pt>
                <c:pt idx="228">
                  <c:v>16.560127064516127</c:v>
                </c:pt>
                <c:pt idx="229">
                  <c:v>16.560127064516127</c:v>
                </c:pt>
                <c:pt idx="230">
                  <c:v>16.560127064516127</c:v>
                </c:pt>
                <c:pt idx="231">
                  <c:v>16.560127064516127</c:v>
                </c:pt>
                <c:pt idx="232">
                  <c:v>16.560127064516127</c:v>
                </c:pt>
                <c:pt idx="233">
                  <c:v>16.560127064516127</c:v>
                </c:pt>
                <c:pt idx="234">
                  <c:v>16.560127064516127</c:v>
                </c:pt>
                <c:pt idx="235">
                  <c:v>16.560127064516127</c:v>
                </c:pt>
                <c:pt idx="236">
                  <c:v>16.560127064516127</c:v>
                </c:pt>
                <c:pt idx="237">
                  <c:v>16.560127064516127</c:v>
                </c:pt>
                <c:pt idx="238">
                  <c:v>16.560127064516127</c:v>
                </c:pt>
                <c:pt idx="239">
                  <c:v>16.560127064516127</c:v>
                </c:pt>
                <c:pt idx="240">
                  <c:v>16.560127064516127</c:v>
                </c:pt>
                <c:pt idx="241">
                  <c:v>16.560127064516127</c:v>
                </c:pt>
                <c:pt idx="242">
                  <c:v>16.560127064516127</c:v>
                </c:pt>
                <c:pt idx="243">
                  <c:v>16.744125283333332</c:v>
                </c:pt>
                <c:pt idx="244">
                  <c:v>16.744125283333332</c:v>
                </c:pt>
                <c:pt idx="245">
                  <c:v>16.744125283333332</c:v>
                </c:pt>
                <c:pt idx="246">
                  <c:v>16.744125283333332</c:v>
                </c:pt>
                <c:pt idx="247">
                  <c:v>16.744125283333332</c:v>
                </c:pt>
                <c:pt idx="248">
                  <c:v>16.744125283333332</c:v>
                </c:pt>
                <c:pt idx="249">
                  <c:v>16.744125283333332</c:v>
                </c:pt>
                <c:pt idx="250">
                  <c:v>16.744125283333332</c:v>
                </c:pt>
                <c:pt idx="251">
                  <c:v>16.744125283333332</c:v>
                </c:pt>
                <c:pt idx="252">
                  <c:v>16.744125283333332</c:v>
                </c:pt>
                <c:pt idx="253">
                  <c:v>16.744125283333332</c:v>
                </c:pt>
                <c:pt idx="254">
                  <c:v>16.744125283333332</c:v>
                </c:pt>
                <c:pt idx="255">
                  <c:v>16.744125283333332</c:v>
                </c:pt>
                <c:pt idx="256">
                  <c:v>16.744125283333332</c:v>
                </c:pt>
                <c:pt idx="257">
                  <c:v>16.744125283333332</c:v>
                </c:pt>
                <c:pt idx="258">
                  <c:v>16.744125283333332</c:v>
                </c:pt>
                <c:pt idx="259">
                  <c:v>16.744125283333332</c:v>
                </c:pt>
                <c:pt idx="260">
                  <c:v>16.744125283333332</c:v>
                </c:pt>
                <c:pt idx="261">
                  <c:v>16.744125283333332</c:v>
                </c:pt>
                <c:pt idx="262">
                  <c:v>16.744125283333332</c:v>
                </c:pt>
                <c:pt idx="263">
                  <c:v>16.744125283333332</c:v>
                </c:pt>
                <c:pt idx="264">
                  <c:v>16.744125283333332</c:v>
                </c:pt>
                <c:pt idx="265">
                  <c:v>16.744125283333332</c:v>
                </c:pt>
                <c:pt idx="266">
                  <c:v>16.744125283333332</c:v>
                </c:pt>
                <c:pt idx="267">
                  <c:v>16.744125283333332</c:v>
                </c:pt>
                <c:pt idx="268">
                  <c:v>16.744125283333332</c:v>
                </c:pt>
                <c:pt idx="269">
                  <c:v>16.744125283333332</c:v>
                </c:pt>
                <c:pt idx="270">
                  <c:v>16.744125283333332</c:v>
                </c:pt>
                <c:pt idx="271">
                  <c:v>16.744125283333332</c:v>
                </c:pt>
                <c:pt idx="272">
                  <c:v>16.744125283333332</c:v>
                </c:pt>
                <c:pt idx="273">
                  <c:v>16.762863903225806</c:v>
                </c:pt>
                <c:pt idx="274">
                  <c:v>16.762863903225806</c:v>
                </c:pt>
                <c:pt idx="275">
                  <c:v>16.762863903225806</c:v>
                </c:pt>
                <c:pt idx="276">
                  <c:v>16.762863903225806</c:v>
                </c:pt>
                <c:pt idx="277">
                  <c:v>16.762863903225806</c:v>
                </c:pt>
                <c:pt idx="278">
                  <c:v>16.762863903225806</c:v>
                </c:pt>
                <c:pt idx="279">
                  <c:v>16.762863903225806</c:v>
                </c:pt>
                <c:pt idx="280">
                  <c:v>16.762863903225806</c:v>
                </c:pt>
                <c:pt idx="281">
                  <c:v>16.762863903225806</c:v>
                </c:pt>
                <c:pt idx="282">
                  <c:v>16.762863903225806</c:v>
                </c:pt>
                <c:pt idx="283">
                  <c:v>16.762863903225806</c:v>
                </c:pt>
                <c:pt idx="284">
                  <c:v>16.762863903225806</c:v>
                </c:pt>
                <c:pt idx="285">
                  <c:v>16.762863903225806</c:v>
                </c:pt>
                <c:pt idx="286">
                  <c:v>16.762863903225806</c:v>
                </c:pt>
                <c:pt idx="287">
                  <c:v>16.762863903225806</c:v>
                </c:pt>
                <c:pt idx="288">
                  <c:v>16.762863903225806</c:v>
                </c:pt>
                <c:pt idx="289">
                  <c:v>16.762863903225806</c:v>
                </c:pt>
                <c:pt idx="290">
                  <c:v>16.762863903225806</c:v>
                </c:pt>
                <c:pt idx="291">
                  <c:v>16.762863903225806</c:v>
                </c:pt>
                <c:pt idx="292">
                  <c:v>16.762863903225806</c:v>
                </c:pt>
                <c:pt idx="293">
                  <c:v>16.762863903225806</c:v>
                </c:pt>
                <c:pt idx="294">
                  <c:v>16.762863903225806</c:v>
                </c:pt>
                <c:pt idx="295">
                  <c:v>16.762863903225806</c:v>
                </c:pt>
                <c:pt idx="296">
                  <c:v>16.762863903225806</c:v>
                </c:pt>
                <c:pt idx="297">
                  <c:v>16.762863903225806</c:v>
                </c:pt>
                <c:pt idx="298">
                  <c:v>16.762863903225806</c:v>
                </c:pt>
                <c:pt idx="299">
                  <c:v>16.762863903225806</c:v>
                </c:pt>
                <c:pt idx="300">
                  <c:v>16.762863903225806</c:v>
                </c:pt>
                <c:pt idx="301">
                  <c:v>16.762863903225806</c:v>
                </c:pt>
                <c:pt idx="302">
                  <c:v>16.762863903225806</c:v>
                </c:pt>
                <c:pt idx="303">
                  <c:v>16.762863903225806</c:v>
                </c:pt>
                <c:pt idx="304">
                  <c:v>17.111137316666667</c:v>
                </c:pt>
                <c:pt idx="305">
                  <c:v>17.111137316666667</c:v>
                </c:pt>
                <c:pt idx="306">
                  <c:v>17.111137316666667</c:v>
                </c:pt>
                <c:pt idx="307">
                  <c:v>17.111137316666667</c:v>
                </c:pt>
                <c:pt idx="308">
                  <c:v>17.111137316666667</c:v>
                </c:pt>
                <c:pt idx="309">
                  <c:v>17.111137316666667</c:v>
                </c:pt>
                <c:pt idx="310">
                  <c:v>17.111137316666667</c:v>
                </c:pt>
                <c:pt idx="311">
                  <c:v>17.111137316666667</c:v>
                </c:pt>
                <c:pt idx="312">
                  <c:v>17.111137316666667</c:v>
                </c:pt>
                <c:pt idx="313">
                  <c:v>17.111137316666667</c:v>
                </c:pt>
                <c:pt idx="314">
                  <c:v>17.111137316666667</c:v>
                </c:pt>
                <c:pt idx="315">
                  <c:v>17.111137316666667</c:v>
                </c:pt>
                <c:pt idx="316">
                  <c:v>17.111137316666667</c:v>
                </c:pt>
                <c:pt idx="317">
                  <c:v>17.111137316666667</c:v>
                </c:pt>
                <c:pt idx="318">
                  <c:v>17.111137316666667</c:v>
                </c:pt>
                <c:pt idx="319">
                  <c:v>17.111137316666667</c:v>
                </c:pt>
                <c:pt idx="320">
                  <c:v>17.111137316666667</c:v>
                </c:pt>
                <c:pt idx="321">
                  <c:v>17.111137316666667</c:v>
                </c:pt>
                <c:pt idx="322">
                  <c:v>17.111137316666667</c:v>
                </c:pt>
                <c:pt idx="323">
                  <c:v>17.111137316666667</c:v>
                </c:pt>
                <c:pt idx="324">
                  <c:v>17.111137316666667</c:v>
                </c:pt>
                <c:pt idx="325">
                  <c:v>17.111137316666667</c:v>
                </c:pt>
                <c:pt idx="326">
                  <c:v>17.111137316666667</c:v>
                </c:pt>
                <c:pt idx="327">
                  <c:v>17.111137316666667</c:v>
                </c:pt>
                <c:pt idx="328">
                  <c:v>17.111137316666667</c:v>
                </c:pt>
                <c:pt idx="329">
                  <c:v>17.111137316666667</c:v>
                </c:pt>
                <c:pt idx="330">
                  <c:v>17.111137316666667</c:v>
                </c:pt>
                <c:pt idx="331">
                  <c:v>17.111137316666667</c:v>
                </c:pt>
                <c:pt idx="332">
                  <c:v>17.111137316666667</c:v>
                </c:pt>
                <c:pt idx="333">
                  <c:v>17.111137316666667</c:v>
                </c:pt>
                <c:pt idx="334">
                  <c:v>17.298011032258064</c:v>
                </c:pt>
                <c:pt idx="335">
                  <c:v>17.298011032258064</c:v>
                </c:pt>
                <c:pt idx="336">
                  <c:v>17.298011032258064</c:v>
                </c:pt>
                <c:pt idx="337">
                  <c:v>17.298011032258064</c:v>
                </c:pt>
                <c:pt idx="338">
                  <c:v>17.298011032258064</c:v>
                </c:pt>
                <c:pt idx="339">
                  <c:v>17.298011032258064</c:v>
                </c:pt>
                <c:pt idx="340">
                  <c:v>17.298011032258064</c:v>
                </c:pt>
                <c:pt idx="341">
                  <c:v>17.298011032258064</c:v>
                </c:pt>
                <c:pt idx="342">
                  <c:v>17.298011032258064</c:v>
                </c:pt>
                <c:pt idx="343">
                  <c:v>17.298011032258064</c:v>
                </c:pt>
                <c:pt idx="344">
                  <c:v>17.298011032258064</c:v>
                </c:pt>
                <c:pt idx="345">
                  <c:v>17.298011032258064</c:v>
                </c:pt>
                <c:pt idx="346">
                  <c:v>17.298011032258064</c:v>
                </c:pt>
                <c:pt idx="347">
                  <c:v>17.298011032258064</c:v>
                </c:pt>
                <c:pt idx="348">
                  <c:v>17.298011032258064</c:v>
                </c:pt>
                <c:pt idx="349">
                  <c:v>17.298011032258064</c:v>
                </c:pt>
                <c:pt idx="350">
                  <c:v>17.298011032258064</c:v>
                </c:pt>
                <c:pt idx="351">
                  <c:v>17.298011032258064</c:v>
                </c:pt>
                <c:pt idx="352">
                  <c:v>17.298011032258064</c:v>
                </c:pt>
                <c:pt idx="353">
                  <c:v>17.298011032258064</c:v>
                </c:pt>
                <c:pt idx="354">
                  <c:v>17.298011032258064</c:v>
                </c:pt>
                <c:pt idx="355">
                  <c:v>17.298011032258064</c:v>
                </c:pt>
                <c:pt idx="356">
                  <c:v>17.298011032258064</c:v>
                </c:pt>
                <c:pt idx="357">
                  <c:v>17.298011032258064</c:v>
                </c:pt>
                <c:pt idx="358">
                  <c:v>17.298011032258064</c:v>
                </c:pt>
                <c:pt idx="359">
                  <c:v>17.298011032258064</c:v>
                </c:pt>
                <c:pt idx="360">
                  <c:v>17.298011032258064</c:v>
                </c:pt>
                <c:pt idx="361">
                  <c:v>17.298011032258064</c:v>
                </c:pt>
                <c:pt idx="362">
                  <c:v>17.298011032258064</c:v>
                </c:pt>
                <c:pt idx="363">
                  <c:v>17.298011032258064</c:v>
                </c:pt>
                <c:pt idx="364">
                  <c:v>17.298011032258064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Gesamtentwicklung!$L$2</c:f>
              <c:strCache>
                <c:ptCount val="1"/>
                <c:pt idx="0">
                  <c:v>Fixed Price Knapsack (50% Forward)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Gesamtentwicklung!$L$1098:$L$1462</c:f>
              <c:numCache>
                <c:formatCode>General</c:formatCode>
                <c:ptCount val="365"/>
                <c:pt idx="0">
                  <c:v>16.190000000000001</c:v>
                </c:pt>
                <c:pt idx="1">
                  <c:v>16.190000000000001</c:v>
                </c:pt>
                <c:pt idx="2">
                  <c:v>16.190000000000001</c:v>
                </c:pt>
                <c:pt idx="3">
                  <c:v>16.190000000000001</c:v>
                </c:pt>
                <c:pt idx="4">
                  <c:v>16.190000000000001</c:v>
                </c:pt>
                <c:pt idx="5">
                  <c:v>16.190000000000001</c:v>
                </c:pt>
                <c:pt idx="6">
                  <c:v>16.190000000000001</c:v>
                </c:pt>
                <c:pt idx="7">
                  <c:v>16.190000000000001</c:v>
                </c:pt>
                <c:pt idx="8">
                  <c:v>16.190000000000001</c:v>
                </c:pt>
                <c:pt idx="9">
                  <c:v>16.190000000000001</c:v>
                </c:pt>
                <c:pt idx="10">
                  <c:v>16.190000000000001</c:v>
                </c:pt>
                <c:pt idx="11">
                  <c:v>16.190000000000001</c:v>
                </c:pt>
                <c:pt idx="12">
                  <c:v>16.190000000000001</c:v>
                </c:pt>
                <c:pt idx="13">
                  <c:v>16.190000000000001</c:v>
                </c:pt>
                <c:pt idx="14">
                  <c:v>16.190000000000001</c:v>
                </c:pt>
                <c:pt idx="15">
                  <c:v>16.190000000000001</c:v>
                </c:pt>
                <c:pt idx="16">
                  <c:v>16.190000000000001</c:v>
                </c:pt>
                <c:pt idx="17">
                  <c:v>16.190000000000001</c:v>
                </c:pt>
                <c:pt idx="18">
                  <c:v>16.190000000000001</c:v>
                </c:pt>
                <c:pt idx="19">
                  <c:v>16.190000000000001</c:v>
                </c:pt>
                <c:pt idx="20">
                  <c:v>16.190000000000001</c:v>
                </c:pt>
                <c:pt idx="21">
                  <c:v>16.190000000000001</c:v>
                </c:pt>
                <c:pt idx="22">
                  <c:v>16.190000000000001</c:v>
                </c:pt>
                <c:pt idx="23">
                  <c:v>16.190000000000001</c:v>
                </c:pt>
                <c:pt idx="24">
                  <c:v>16.190000000000001</c:v>
                </c:pt>
                <c:pt idx="25">
                  <c:v>16.190000000000001</c:v>
                </c:pt>
                <c:pt idx="26">
                  <c:v>16.190000000000001</c:v>
                </c:pt>
                <c:pt idx="27">
                  <c:v>16.190000000000001</c:v>
                </c:pt>
                <c:pt idx="28">
                  <c:v>16.190000000000001</c:v>
                </c:pt>
                <c:pt idx="29">
                  <c:v>16.190000000000001</c:v>
                </c:pt>
                <c:pt idx="30">
                  <c:v>16.190000000000001</c:v>
                </c:pt>
                <c:pt idx="31">
                  <c:v>16.190000000000001</c:v>
                </c:pt>
                <c:pt idx="32">
                  <c:v>16.190000000000001</c:v>
                </c:pt>
                <c:pt idx="33">
                  <c:v>16.190000000000001</c:v>
                </c:pt>
                <c:pt idx="34">
                  <c:v>16.190000000000001</c:v>
                </c:pt>
                <c:pt idx="35">
                  <c:v>16.190000000000001</c:v>
                </c:pt>
                <c:pt idx="36">
                  <c:v>16.190000000000001</c:v>
                </c:pt>
                <c:pt idx="37">
                  <c:v>16.190000000000001</c:v>
                </c:pt>
                <c:pt idx="38">
                  <c:v>16.190000000000001</c:v>
                </c:pt>
                <c:pt idx="39">
                  <c:v>16.190000000000001</c:v>
                </c:pt>
                <c:pt idx="40">
                  <c:v>16.190000000000001</c:v>
                </c:pt>
                <c:pt idx="41">
                  <c:v>16.190000000000001</c:v>
                </c:pt>
                <c:pt idx="42">
                  <c:v>16.190000000000001</c:v>
                </c:pt>
                <c:pt idx="43">
                  <c:v>16.190000000000001</c:v>
                </c:pt>
                <c:pt idx="44">
                  <c:v>16.190000000000001</c:v>
                </c:pt>
                <c:pt idx="45">
                  <c:v>16.190000000000001</c:v>
                </c:pt>
                <c:pt idx="46">
                  <c:v>16.190000000000001</c:v>
                </c:pt>
                <c:pt idx="47">
                  <c:v>16.190000000000001</c:v>
                </c:pt>
                <c:pt idx="48">
                  <c:v>16.190000000000001</c:v>
                </c:pt>
                <c:pt idx="49">
                  <c:v>16.190000000000001</c:v>
                </c:pt>
                <c:pt idx="50">
                  <c:v>16.190000000000001</c:v>
                </c:pt>
                <c:pt idx="51">
                  <c:v>16.190000000000001</c:v>
                </c:pt>
                <c:pt idx="52">
                  <c:v>16.190000000000001</c:v>
                </c:pt>
                <c:pt idx="53">
                  <c:v>16.190000000000001</c:v>
                </c:pt>
                <c:pt idx="54">
                  <c:v>16.190000000000001</c:v>
                </c:pt>
                <c:pt idx="55">
                  <c:v>16.190000000000001</c:v>
                </c:pt>
                <c:pt idx="56">
                  <c:v>16.190000000000001</c:v>
                </c:pt>
                <c:pt idx="57">
                  <c:v>16.190000000000001</c:v>
                </c:pt>
                <c:pt idx="58">
                  <c:v>16.190000000000001</c:v>
                </c:pt>
                <c:pt idx="59">
                  <c:v>16.190000000000001</c:v>
                </c:pt>
                <c:pt idx="60">
                  <c:v>16.190000000000001</c:v>
                </c:pt>
                <c:pt idx="61">
                  <c:v>16.190000000000001</c:v>
                </c:pt>
                <c:pt idx="62">
                  <c:v>16.190000000000001</c:v>
                </c:pt>
                <c:pt idx="63">
                  <c:v>16.190000000000001</c:v>
                </c:pt>
                <c:pt idx="64">
                  <c:v>16.190000000000001</c:v>
                </c:pt>
                <c:pt idx="65">
                  <c:v>16.190000000000001</c:v>
                </c:pt>
                <c:pt idx="66">
                  <c:v>16.190000000000001</c:v>
                </c:pt>
                <c:pt idx="67">
                  <c:v>16.190000000000001</c:v>
                </c:pt>
                <c:pt idx="68">
                  <c:v>16.190000000000001</c:v>
                </c:pt>
                <c:pt idx="69">
                  <c:v>16.190000000000001</c:v>
                </c:pt>
                <c:pt idx="70">
                  <c:v>16.190000000000001</c:v>
                </c:pt>
                <c:pt idx="71">
                  <c:v>16.190000000000001</c:v>
                </c:pt>
                <c:pt idx="72">
                  <c:v>16.190000000000001</c:v>
                </c:pt>
                <c:pt idx="73">
                  <c:v>16.190000000000001</c:v>
                </c:pt>
                <c:pt idx="74">
                  <c:v>16.190000000000001</c:v>
                </c:pt>
                <c:pt idx="75">
                  <c:v>16.190000000000001</c:v>
                </c:pt>
                <c:pt idx="76">
                  <c:v>16.190000000000001</c:v>
                </c:pt>
                <c:pt idx="77">
                  <c:v>16.190000000000001</c:v>
                </c:pt>
                <c:pt idx="78">
                  <c:v>16.190000000000001</c:v>
                </c:pt>
                <c:pt idx="79">
                  <c:v>16.190000000000001</c:v>
                </c:pt>
                <c:pt idx="80">
                  <c:v>16.190000000000001</c:v>
                </c:pt>
                <c:pt idx="81">
                  <c:v>16.190000000000001</c:v>
                </c:pt>
                <c:pt idx="82">
                  <c:v>16.190000000000001</c:v>
                </c:pt>
                <c:pt idx="83">
                  <c:v>16.190000000000001</c:v>
                </c:pt>
                <c:pt idx="84">
                  <c:v>16.190000000000001</c:v>
                </c:pt>
                <c:pt idx="85">
                  <c:v>16.190000000000001</c:v>
                </c:pt>
                <c:pt idx="86">
                  <c:v>16.190000000000001</c:v>
                </c:pt>
                <c:pt idx="87">
                  <c:v>16.190000000000001</c:v>
                </c:pt>
                <c:pt idx="88">
                  <c:v>16.190000000000001</c:v>
                </c:pt>
                <c:pt idx="89">
                  <c:v>16.190000000000001</c:v>
                </c:pt>
                <c:pt idx="90">
                  <c:v>16.190000000000001</c:v>
                </c:pt>
                <c:pt idx="91">
                  <c:v>16.190000000000001</c:v>
                </c:pt>
                <c:pt idx="92">
                  <c:v>16.190000000000001</c:v>
                </c:pt>
                <c:pt idx="93">
                  <c:v>16.190000000000001</c:v>
                </c:pt>
                <c:pt idx="94">
                  <c:v>16.190000000000001</c:v>
                </c:pt>
                <c:pt idx="95">
                  <c:v>16.190000000000001</c:v>
                </c:pt>
                <c:pt idx="96">
                  <c:v>16.190000000000001</c:v>
                </c:pt>
                <c:pt idx="97">
                  <c:v>16.190000000000001</c:v>
                </c:pt>
                <c:pt idx="98">
                  <c:v>16.190000000000001</c:v>
                </c:pt>
                <c:pt idx="99">
                  <c:v>16.190000000000001</c:v>
                </c:pt>
                <c:pt idx="100">
                  <c:v>16.190000000000001</c:v>
                </c:pt>
                <c:pt idx="101">
                  <c:v>16.190000000000001</c:v>
                </c:pt>
                <c:pt idx="102">
                  <c:v>16.190000000000001</c:v>
                </c:pt>
                <c:pt idx="103">
                  <c:v>16.190000000000001</c:v>
                </c:pt>
                <c:pt idx="104">
                  <c:v>16.190000000000001</c:v>
                </c:pt>
                <c:pt idx="105">
                  <c:v>16.190000000000001</c:v>
                </c:pt>
                <c:pt idx="106">
                  <c:v>16.190000000000001</c:v>
                </c:pt>
                <c:pt idx="107">
                  <c:v>16.190000000000001</c:v>
                </c:pt>
                <c:pt idx="108">
                  <c:v>16.190000000000001</c:v>
                </c:pt>
                <c:pt idx="109">
                  <c:v>16.190000000000001</c:v>
                </c:pt>
                <c:pt idx="110">
                  <c:v>16.190000000000001</c:v>
                </c:pt>
                <c:pt idx="111">
                  <c:v>16.190000000000001</c:v>
                </c:pt>
                <c:pt idx="112">
                  <c:v>16.190000000000001</c:v>
                </c:pt>
                <c:pt idx="113">
                  <c:v>16.190000000000001</c:v>
                </c:pt>
                <c:pt idx="114">
                  <c:v>16.190000000000001</c:v>
                </c:pt>
                <c:pt idx="115">
                  <c:v>16.190000000000001</c:v>
                </c:pt>
                <c:pt idx="116">
                  <c:v>16.190000000000001</c:v>
                </c:pt>
                <c:pt idx="117">
                  <c:v>16.190000000000001</c:v>
                </c:pt>
                <c:pt idx="118">
                  <c:v>16.190000000000001</c:v>
                </c:pt>
                <c:pt idx="119">
                  <c:v>16.190000000000001</c:v>
                </c:pt>
                <c:pt idx="120">
                  <c:v>16.190000000000001</c:v>
                </c:pt>
                <c:pt idx="121">
                  <c:v>16.190000000000001</c:v>
                </c:pt>
                <c:pt idx="122">
                  <c:v>16.190000000000001</c:v>
                </c:pt>
                <c:pt idx="123">
                  <c:v>16.190000000000001</c:v>
                </c:pt>
                <c:pt idx="124">
                  <c:v>16.190000000000001</c:v>
                </c:pt>
                <c:pt idx="125">
                  <c:v>16.190000000000001</c:v>
                </c:pt>
                <c:pt idx="126">
                  <c:v>16.190000000000001</c:v>
                </c:pt>
                <c:pt idx="127">
                  <c:v>16.190000000000001</c:v>
                </c:pt>
                <c:pt idx="128">
                  <c:v>16.190000000000001</c:v>
                </c:pt>
                <c:pt idx="129">
                  <c:v>16.190000000000001</c:v>
                </c:pt>
                <c:pt idx="130">
                  <c:v>16.190000000000001</c:v>
                </c:pt>
                <c:pt idx="131">
                  <c:v>16.190000000000001</c:v>
                </c:pt>
                <c:pt idx="132">
                  <c:v>16.190000000000001</c:v>
                </c:pt>
                <c:pt idx="133">
                  <c:v>16.190000000000001</c:v>
                </c:pt>
                <c:pt idx="134">
                  <c:v>16.190000000000001</c:v>
                </c:pt>
                <c:pt idx="135">
                  <c:v>16.190000000000001</c:v>
                </c:pt>
                <c:pt idx="136">
                  <c:v>16.190000000000001</c:v>
                </c:pt>
                <c:pt idx="137">
                  <c:v>16.190000000000001</c:v>
                </c:pt>
                <c:pt idx="138">
                  <c:v>16.190000000000001</c:v>
                </c:pt>
                <c:pt idx="139">
                  <c:v>16.190000000000001</c:v>
                </c:pt>
                <c:pt idx="140">
                  <c:v>16.190000000000001</c:v>
                </c:pt>
                <c:pt idx="141">
                  <c:v>16.190000000000001</c:v>
                </c:pt>
                <c:pt idx="142">
                  <c:v>16.190000000000001</c:v>
                </c:pt>
                <c:pt idx="143">
                  <c:v>16.190000000000001</c:v>
                </c:pt>
                <c:pt idx="144">
                  <c:v>16.190000000000001</c:v>
                </c:pt>
                <c:pt idx="145">
                  <c:v>16.190000000000001</c:v>
                </c:pt>
                <c:pt idx="146">
                  <c:v>16.190000000000001</c:v>
                </c:pt>
                <c:pt idx="147">
                  <c:v>16.190000000000001</c:v>
                </c:pt>
                <c:pt idx="148">
                  <c:v>16.190000000000001</c:v>
                </c:pt>
                <c:pt idx="149">
                  <c:v>16.190000000000001</c:v>
                </c:pt>
                <c:pt idx="150">
                  <c:v>16.190000000000001</c:v>
                </c:pt>
                <c:pt idx="151">
                  <c:v>16.190000000000001</c:v>
                </c:pt>
                <c:pt idx="152">
                  <c:v>16.190000000000001</c:v>
                </c:pt>
                <c:pt idx="153">
                  <c:v>16.190000000000001</c:v>
                </c:pt>
                <c:pt idx="154">
                  <c:v>16.190000000000001</c:v>
                </c:pt>
                <c:pt idx="155">
                  <c:v>16.190000000000001</c:v>
                </c:pt>
                <c:pt idx="156">
                  <c:v>16.190000000000001</c:v>
                </c:pt>
                <c:pt idx="157">
                  <c:v>16.190000000000001</c:v>
                </c:pt>
                <c:pt idx="158">
                  <c:v>16.190000000000001</c:v>
                </c:pt>
                <c:pt idx="159">
                  <c:v>16.190000000000001</c:v>
                </c:pt>
                <c:pt idx="160">
                  <c:v>16.190000000000001</c:v>
                </c:pt>
                <c:pt idx="161">
                  <c:v>16.190000000000001</c:v>
                </c:pt>
                <c:pt idx="162">
                  <c:v>16.190000000000001</c:v>
                </c:pt>
                <c:pt idx="163">
                  <c:v>16.190000000000001</c:v>
                </c:pt>
                <c:pt idx="164">
                  <c:v>16.190000000000001</c:v>
                </c:pt>
                <c:pt idx="165">
                  <c:v>16.190000000000001</c:v>
                </c:pt>
                <c:pt idx="166">
                  <c:v>16.190000000000001</c:v>
                </c:pt>
                <c:pt idx="167">
                  <c:v>16.190000000000001</c:v>
                </c:pt>
                <c:pt idx="168">
                  <c:v>16.190000000000001</c:v>
                </c:pt>
                <c:pt idx="169">
                  <c:v>16.190000000000001</c:v>
                </c:pt>
                <c:pt idx="170">
                  <c:v>16.190000000000001</c:v>
                </c:pt>
                <c:pt idx="171">
                  <c:v>16.190000000000001</c:v>
                </c:pt>
                <c:pt idx="172">
                  <c:v>16.190000000000001</c:v>
                </c:pt>
                <c:pt idx="173">
                  <c:v>16.190000000000001</c:v>
                </c:pt>
                <c:pt idx="174">
                  <c:v>16.190000000000001</c:v>
                </c:pt>
                <c:pt idx="175">
                  <c:v>16.190000000000001</c:v>
                </c:pt>
                <c:pt idx="176">
                  <c:v>16.190000000000001</c:v>
                </c:pt>
                <c:pt idx="177">
                  <c:v>16.190000000000001</c:v>
                </c:pt>
                <c:pt idx="178">
                  <c:v>16.190000000000001</c:v>
                </c:pt>
                <c:pt idx="179">
                  <c:v>16.190000000000001</c:v>
                </c:pt>
                <c:pt idx="180">
                  <c:v>16.190000000000001</c:v>
                </c:pt>
                <c:pt idx="181">
                  <c:v>16.190000000000001</c:v>
                </c:pt>
                <c:pt idx="182">
                  <c:v>16.190000000000001</c:v>
                </c:pt>
                <c:pt idx="183">
                  <c:v>16.190000000000001</c:v>
                </c:pt>
                <c:pt idx="184">
                  <c:v>16.190000000000001</c:v>
                </c:pt>
                <c:pt idx="185">
                  <c:v>16.190000000000001</c:v>
                </c:pt>
                <c:pt idx="186">
                  <c:v>16.190000000000001</c:v>
                </c:pt>
                <c:pt idx="187">
                  <c:v>16.190000000000001</c:v>
                </c:pt>
                <c:pt idx="188">
                  <c:v>16.190000000000001</c:v>
                </c:pt>
                <c:pt idx="189">
                  <c:v>16.190000000000001</c:v>
                </c:pt>
                <c:pt idx="190">
                  <c:v>16.190000000000001</c:v>
                </c:pt>
                <c:pt idx="191">
                  <c:v>16.190000000000001</c:v>
                </c:pt>
                <c:pt idx="192">
                  <c:v>16.190000000000001</c:v>
                </c:pt>
                <c:pt idx="193">
                  <c:v>16.190000000000001</c:v>
                </c:pt>
                <c:pt idx="194">
                  <c:v>16.190000000000001</c:v>
                </c:pt>
                <c:pt idx="195">
                  <c:v>16.190000000000001</c:v>
                </c:pt>
                <c:pt idx="196">
                  <c:v>16.190000000000001</c:v>
                </c:pt>
                <c:pt idx="197">
                  <c:v>16.190000000000001</c:v>
                </c:pt>
                <c:pt idx="198">
                  <c:v>16.190000000000001</c:v>
                </c:pt>
                <c:pt idx="199">
                  <c:v>16.190000000000001</c:v>
                </c:pt>
                <c:pt idx="200">
                  <c:v>16.190000000000001</c:v>
                </c:pt>
                <c:pt idx="201">
                  <c:v>16.190000000000001</c:v>
                </c:pt>
                <c:pt idx="202">
                  <c:v>16.190000000000001</c:v>
                </c:pt>
                <c:pt idx="203">
                  <c:v>16.190000000000001</c:v>
                </c:pt>
                <c:pt idx="204">
                  <c:v>16.190000000000001</c:v>
                </c:pt>
                <c:pt idx="205">
                  <c:v>16.190000000000001</c:v>
                </c:pt>
                <c:pt idx="206">
                  <c:v>16.190000000000001</c:v>
                </c:pt>
                <c:pt idx="207">
                  <c:v>16.190000000000001</c:v>
                </c:pt>
                <c:pt idx="208">
                  <c:v>16.190000000000001</c:v>
                </c:pt>
                <c:pt idx="209">
                  <c:v>16.190000000000001</c:v>
                </c:pt>
                <c:pt idx="210">
                  <c:v>16.190000000000001</c:v>
                </c:pt>
                <c:pt idx="211">
                  <c:v>16.190000000000001</c:v>
                </c:pt>
                <c:pt idx="212">
                  <c:v>16.190000000000001</c:v>
                </c:pt>
                <c:pt idx="213">
                  <c:v>16.190000000000001</c:v>
                </c:pt>
                <c:pt idx="214">
                  <c:v>16.190000000000001</c:v>
                </c:pt>
                <c:pt idx="215">
                  <c:v>16.190000000000001</c:v>
                </c:pt>
                <c:pt idx="216">
                  <c:v>16.190000000000001</c:v>
                </c:pt>
                <c:pt idx="217">
                  <c:v>16.190000000000001</c:v>
                </c:pt>
                <c:pt idx="218">
                  <c:v>16.190000000000001</c:v>
                </c:pt>
                <c:pt idx="219">
                  <c:v>16.190000000000001</c:v>
                </c:pt>
                <c:pt idx="220">
                  <c:v>16.190000000000001</c:v>
                </c:pt>
                <c:pt idx="221">
                  <c:v>16.190000000000001</c:v>
                </c:pt>
                <c:pt idx="222">
                  <c:v>16.190000000000001</c:v>
                </c:pt>
                <c:pt idx="223">
                  <c:v>16.190000000000001</c:v>
                </c:pt>
                <c:pt idx="224">
                  <c:v>16.190000000000001</c:v>
                </c:pt>
                <c:pt idx="225">
                  <c:v>16.190000000000001</c:v>
                </c:pt>
                <c:pt idx="226">
                  <c:v>16.190000000000001</c:v>
                </c:pt>
                <c:pt idx="227">
                  <c:v>16.190000000000001</c:v>
                </c:pt>
                <c:pt idx="228">
                  <c:v>16.190000000000001</c:v>
                </c:pt>
                <c:pt idx="229">
                  <c:v>16.190000000000001</c:v>
                </c:pt>
                <c:pt idx="230">
                  <c:v>16.190000000000001</c:v>
                </c:pt>
                <c:pt idx="231">
                  <c:v>16.190000000000001</c:v>
                </c:pt>
                <c:pt idx="232">
                  <c:v>16.190000000000001</c:v>
                </c:pt>
                <c:pt idx="233">
                  <c:v>16.190000000000001</c:v>
                </c:pt>
                <c:pt idx="234">
                  <c:v>16.190000000000001</c:v>
                </c:pt>
                <c:pt idx="235">
                  <c:v>16.190000000000001</c:v>
                </c:pt>
                <c:pt idx="236">
                  <c:v>16.190000000000001</c:v>
                </c:pt>
                <c:pt idx="237">
                  <c:v>16.190000000000001</c:v>
                </c:pt>
                <c:pt idx="238">
                  <c:v>16.190000000000001</c:v>
                </c:pt>
                <c:pt idx="239">
                  <c:v>16.190000000000001</c:v>
                </c:pt>
                <c:pt idx="240">
                  <c:v>16.190000000000001</c:v>
                </c:pt>
                <c:pt idx="241">
                  <c:v>16.190000000000001</c:v>
                </c:pt>
                <c:pt idx="242">
                  <c:v>16.190000000000001</c:v>
                </c:pt>
                <c:pt idx="243">
                  <c:v>16.190000000000001</c:v>
                </c:pt>
                <c:pt idx="244">
                  <c:v>16.190000000000001</c:v>
                </c:pt>
                <c:pt idx="245">
                  <c:v>16.190000000000001</c:v>
                </c:pt>
                <c:pt idx="246">
                  <c:v>16.190000000000001</c:v>
                </c:pt>
                <c:pt idx="247">
                  <c:v>16.190000000000001</c:v>
                </c:pt>
                <c:pt idx="248">
                  <c:v>16.190000000000001</c:v>
                </c:pt>
                <c:pt idx="249">
                  <c:v>16.190000000000001</c:v>
                </c:pt>
                <c:pt idx="250">
                  <c:v>16.190000000000001</c:v>
                </c:pt>
                <c:pt idx="251">
                  <c:v>16.190000000000001</c:v>
                </c:pt>
                <c:pt idx="252">
                  <c:v>16.190000000000001</c:v>
                </c:pt>
                <c:pt idx="253">
                  <c:v>16.190000000000001</c:v>
                </c:pt>
                <c:pt idx="254">
                  <c:v>16.190000000000001</c:v>
                </c:pt>
                <c:pt idx="255">
                  <c:v>16.190000000000001</c:v>
                </c:pt>
                <c:pt idx="256">
                  <c:v>16.190000000000001</c:v>
                </c:pt>
                <c:pt idx="257">
                  <c:v>16.190000000000001</c:v>
                </c:pt>
                <c:pt idx="258">
                  <c:v>16.190000000000001</c:v>
                </c:pt>
                <c:pt idx="259">
                  <c:v>16.190000000000001</c:v>
                </c:pt>
                <c:pt idx="260">
                  <c:v>16.190000000000001</c:v>
                </c:pt>
                <c:pt idx="261">
                  <c:v>16.190000000000001</c:v>
                </c:pt>
                <c:pt idx="262">
                  <c:v>16.190000000000001</c:v>
                </c:pt>
                <c:pt idx="263">
                  <c:v>16.190000000000001</c:v>
                </c:pt>
                <c:pt idx="264">
                  <c:v>16.190000000000001</c:v>
                </c:pt>
                <c:pt idx="265">
                  <c:v>16.190000000000001</c:v>
                </c:pt>
                <c:pt idx="266">
                  <c:v>16.190000000000001</c:v>
                </c:pt>
                <c:pt idx="267">
                  <c:v>16.190000000000001</c:v>
                </c:pt>
                <c:pt idx="268">
                  <c:v>16.190000000000001</c:v>
                </c:pt>
                <c:pt idx="269">
                  <c:v>16.190000000000001</c:v>
                </c:pt>
                <c:pt idx="270">
                  <c:v>16.190000000000001</c:v>
                </c:pt>
                <c:pt idx="271">
                  <c:v>16.190000000000001</c:v>
                </c:pt>
                <c:pt idx="272">
                  <c:v>16.190000000000001</c:v>
                </c:pt>
                <c:pt idx="273">
                  <c:v>16.190000000000001</c:v>
                </c:pt>
                <c:pt idx="274">
                  <c:v>16.190000000000001</c:v>
                </c:pt>
                <c:pt idx="275">
                  <c:v>16.190000000000001</c:v>
                </c:pt>
                <c:pt idx="276">
                  <c:v>16.190000000000001</c:v>
                </c:pt>
                <c:pt idx="277">
                  <c:v>16.190000000000001</c:v>
                </c:pt>
                <c:pt idx="278">
                  <c:v>16.190000000000001</c:v>
                </c:pt>
                <c:pt idx="279">
                  <c:v>16.190000000000001</c:v>
                </c:pt>
                <c:pt idx="280">
                  <c:v>16.190000000000001</c:v>
                </c:pt>
                <c:pt idx="281">
                  <c:v>16.190000000000001</c:v>
                </c:pt>
                <c:pt idx="282">
                  <c:v>16.190000000000001</c:v>
                </c:pt>
                <c:pt idx="283">
                  <c:v>16.190000000000001</c:v>
                </c:pt>
                <c:pt idx="284">
                  <c:v>16.190000000000001</c:v>
                </c:pt>
                <c:pt idx="285">
                  <c:v>16.190000000000001</c:v>
                </c:pt>
                <c:pt idx="286">
                  <c:v>16.190000000000001</c:v>
                </c:pt>
                <c:pt idx="287">
                  <c:v>16.190000000000001</c:v>
                </c:pt>
                <c:pt idx="288">
                  <c:v>16.190000000000001</c:v>
                </c:pt>
                <c:pt idx="289">
                  <c:v>16.190000000000001</c:v>
                </c:pt>
                <c:pt idx="290">
                  <c:v>16.190000000000001</c:v>
                </c:pt>
                <c:pt idx="291">
                  <c:v>16.190000000000001</c:v>
                </c:pt>
                <c:pt idx="292">
                  <c:v>16.190000000000001</c:v>
                </c:pt>
                <c:pt idx="293">
                  <c:v>16.190000000000001</c:v>
                </c:pt>
                <c:pt idx="294">
                  <c:v>16.190000000000001</c:v>
                </c:pt>
                <c:pt idx="295">
                  <c:v>16.190000000000001</c:v>
                </c:pt>
                <c:pt idx="296">
                  <c:v>16.190000000000001</c:v>
                </c:pt>
                <c:pt idx="297">
                  <c:v>16.190000000000001</c:v>
                </c:pt>
                <c:pt idx="298">
                  <c:v>16.190000000000001</c:v>
                </c:pt>
                <c:pt idx="299">
                  <c:v>16.190000000000001</c:v>
                </c:pt>
                <c:pt idx="300">
                  <c:v>16.190000000000001</c:v>
                </c:pt>
                <c:pt idx="301">
                  <c:v>16.190000000000001</c:v>
                </c:pt>
                <c:pt idx="302">
                  <c:v>16.190000000000001</c:v>
                </c:pt>
                <c:pt idx="303">
                  <c:v>16.190000000000001</c:v>
                </c:pt>
                <c:pt idx="304">
                  <c:v>16.190000000000001</c:v>
                </c:pt>
                <c:pt idx="305">
                  <c:v>16.190000000000001</c:v>
                </c:pt>
                <c:pt idx="306">
                  <c:v>16.190000000000001</c:v>
                </c:pt>
                <c:pt idx="307">
                  <c:v>16.190000000000001</c:v>
                </c:pt>
                <c:pt idx="308">
                  <c:v>16.190000000000001</c:v>
                </c:pt>
                <c:pt idx="309">
                  <c:v>16.190000000000001</c:v>
                </c:pt>
                <c:pt idx="310">
                  <c:v>16.190000000000001</c:v>
                </c:pt>
                <c:pt idx="311">
                  <c:v>16.190000000000001</c:v>
                </c:pt>
                <c:pt idx="312">
                  <c:v>16.190000000000001</c:v>
                </c:pt>
                <c:pt idx="313">
                  <c:v>16.190000000000001</c:v>
                </c:pt>
                <c:pt idx="314">
                  <c:v>16.190000000000001</c:v>
                </c:pt>
                <c:pt idx="315">
                  <c:v>16.190000000000001</c:v>
                </c:pt>
                <c:pt idx="316">
                  <c:v>16.190000000000001</c:v>
                </c:pt>
                <c:pt idx="317">
                  <c:v>16.190000000000001</c:v>
                </c:pt>
                <c:pt idx="318">
                  <c:v>16.190000000000001</c:v>
                </c:pt>
                <c:pt idx="319">
                  <c:v>16.190000000000001</c:v>
                </c:pt>
                <c:pt idx="320">
                  <c:v>16.190000000000001</c:v>
                </c:pt>
                <c:pt idx="321">
                  <c:v>16.190000000000001</c:v>
                </c:pt>
                <c:pt idx="322">
                  <c:v>16.190000000000001</c:v>
                </c:pt>
                <c:pt idx="323">
                  <c:v>16.190000000000001</c:v>
                </c:pt>
                <c:pt idx="324">
                  <c:v>16.190000000000001</c:v>
                </c:pt>
                <c:pt idx="325">
                  <c:v>16.190000000000001</c:v>
                </c:pt>
                <c:pt idx="326">
                  <c:v>16.190000000000001</c:v>
                </c:pt>
                <c:pt idx="327">
                  <c:v>16.190000000000001</c:v>
                </c:pt>
                <c:pt idx="328">
                  <c:v>16.190000000000001</c:v>
                </c:pt>
                <c:pt idx="329">
                  <c:v>16.190000000000001</c:v>
                </c:pt>
                <c:pt idx="330">
                  <c:v>16.190000000000001</c:v>
                </c:pt>
                <c:pt idx="331">
                  <c:v>16.190000000000001</c:v>
                </c:pt>
                <c:pt idx="332">
                  <c:v>16.190000000000001</c:v>
                </c:pt>
                <c:pt idx="333">
                  <c:v>16.190000000000001</c:v>
                </c:pt>
                <c:pt idx="334">
                  <c:v>16.190000000000001</c:v>
                </c:pt>
                <c:pt idx="335">
                  <c:v>16.190000000000001</c:v>
                </c:pt>
                <c:pt idx="336">
                  <c:v>16.190000000000001</c:v>
                </c:pt>
                <c:pt idx="337">
                  <c:v>16.190000000000001</c:v>
                </c:pt>
                <c:pt idx="338">
                  <c:v>16.190000000000001</c:v>
                </c:pt>
                <c:pt idx="339">
                  <c:v>16.190000000000001</c:v>
                </c:pt>
                <c:pt idx="340">
                  <c:v>16.190000000000001</c:v>
                </c:pt>
                <c:pt idx="341">
                  <c:v>16.190000000000001</c:v>
                </c:pt>
                <c:pt idx="342">
                  <c:v>16.190000000000001</c:v>
                </c:pt>
                <c:pt idx="343">
                  <c:v>16.190000000000001</c:v>
                </c:pt>
                <c:pt idx="344">
                  <c:v>16.190000000000001</c:v>
                </c:pt>
                <c:pt idx="345">
                  <c:v>16.190000000000001</c:v>
                </c:pt>
                <c:pt idx="346">
                  <c:v>16.190000000000001</c:v>
                </c:pt>
                <c:pt idx="347">
                  <c:v>16.190000000000001</c:v>
                </c:pt>
                <c:pt idx="348">
                  <c:v>16.190000000000001</c:v>
                </c:pt>
                <c:pt idx="349">
                  <c:v>16.190000000000001</c:v>
                </c:pt>
                <c:pt idx="350">
                  <c:v>16.190000000000001</c:v>
                </c:pt>
                <c:pt idx="351">
                  <c:v>16.190000000000001</c:v>
                </c:pt>
                <c:pt idx="352">
                  <c:v>16.190000000000001</c:v>
                </c:pt>
                <c:pt idx="353">
                  <c:v>16.190000000000001</c:v>
                </c:pt>
                <c:pt idx="354">
                  <c:v>16.190000000000001</c:v>
                </c:pt>
                <c:pt idx="355">
                  <c:v>16.190000000000001</c:v>
                </c:pt>
                <c:pt idx="356">
                  <c:v>16.190000000000001</c:v>
                </c:pt>
                <c:pt idx="357">
                  <c:v>16.190000000000001</c:v>
                </c:pt>
                <c:pt idx="358">
                  <c:v>16.190000000000001</c:v>
                </c:pt>
                <c:pt idx="359">
                  <c:v>16.190000000000001</c:v>
                </c:pt>
                <c:pt idx="360">
                  <c:v>16.190000000000001</c:v>
                </c:pt>
                <c:pt idx="361">
                  <c:v>16.190000000000001</c:v>
                </c:pt>
                <c:pt idx="362">
                  <c:v>16.190000000000001</c:v>
                </c:pt>
                <c:pt idx="363">
                  <c:v>16.190000000000001</c:v>
                </c:pt>
                <c:pt idx="364">
                  <c:v>16.190000000000001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Gesamtentwicklung!$M$2</c:f>
              <c:strCache>
                <c:ptCount val="1"/>
                <c:pt idx="0">
                  <c:v>Fixed Price other (84,15% Forward)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Gesamtentwicklung!$M$1098:$M$1462</c:f>
              <c:numCache>
                <c:formatCode>General</c:formatCode>
                <c:ptCount val="365"/>
                <c:pt idx="0">
                  <c:v>16.63</c:v>
                </c:pt>
                <c:pt idx="1">
                  <c:v>16.63</c:v>
                </c:pt>
                <c:pt idx="2">
                  <c:v>16.63</c:v>
                </c:pt>
                <c:pt idx="3">
                  <c:v>16.63</c:v>
                </c:pt>
                <c:pt idx="4">
                  <c:v>16.63</c:v>
                </c:pt>
                <c:pt idx="5">
                  <c:v>16.63</c:v>
                </c:pt>
                <c:pt idx="6">
                  <c:v>16.63</c:v>
                </c:pt>
                <c:pt idx="7">
                  <c:v>16.63</c:v>
                </c:pt>
                <c:pt idx="8">
                  <c:v>16.63</c:v>
                </c:pt>
                <c:pt idx="9">
                  <c:v>16.63</c:v>
                </c:pt>
                <c:pt idx="10">
                  <c:v>16.63</c:v>
                </c:pt>
                <c:pt idx="11">
                  <c:v>16.63</c:v>
                </c:pt>
                <c:pt idx="12">
                  <c:v>16.63</c:v>
                </c:pt>
                <c:pt idx="13">
                  <c:v>16.63</c:v>
                </c:pt>
                <c:pt idx="14">
                  <c:v>16.63</c:v>
                </c:pt>
                <c:pt idx="15">
                  <c:v>16.63</c:v>
                </c:pt>
                <c:pt idx="16">
                  <c:v>16.63</c:v>
                </c:pt>
                <c:pt idx="17">
                  <c:v>16.63</c:v>
                </c:pt>
                <c:pt idx="18">
                  <c:v>16.63</c:v>
                </c:pt>
                <c:pt idx="19">
                  <c:v>16.63</c:v>
                </c:pt>
                <c:pt idx="20">
                  <c:v>16.63</c:v>
                </c:pt>
                <c:pt idx="21">
                  <c:v>16.63</c:v>
                </c:pt>
                <c:pt idx="22">
                  <c:v>16.63</c:v>
                </c:pt>
                <c:pt idx="23">
                  <c:v>16.63</c:v>
                </c:pt>
                <c:pt idx="24">
                  <c:v>16.63</c:v>
                </c:pt>
                <c:pt idx="25">
                  <c:v>16.63</c:v>
                </c:pt>
                <c:pt idx="26">
                  <c:v>16.63</c:v>
                </c:pt>
                <c:pt idx="27">
                  <c:v>16.63</c:v>
                </c:pt>
                <c:pt idx="28">
                  <c:v>16.63</c:v>
                </c:pt>
                <c:pt idx="29">
                  <c:v>16.63</c:v>
                </c:pt>
                <c:pt idx="30">
                  <c:v>16.63</c:v>
                </c:pt>
                <c:pt idx="31">
                  <c:v>16.63</c:v>
                </c:pt>
                <c:pt idx="32">
                  <c:v>16.63</c:v>
                </c:pt>
                <c:pt idx="33">
                  <c:v>16.63</c:v>
                </c:pt>
                <c:pt idx="34">
                  <c:v>16.63</c:v>
                </c:pt>
                <c:pt idx="35">
                  <c:v>16.63</c:v>
                </c:pt>
                <c:pt idx="36">
                  <c:v>16.63</c:v>
                </c:pt>
                <c:pt idx="37">
                  <c:v>16.63</c:v>
                </c:pt>
                <c:pt idx="38">
                  <c:v>16.63</c:v>
                </c:pt>
                <c:pt idx="39">
                  <c:v>16.63</c:v>
                </c:pt>
                <c:pt idx="40">
                  <c:v>16.63</c:v>
                </c:pt>
                <c:pt idx="41">
                  <c:v>16.63</c:v>
                </c:pt>
                <c:pt idx="42">
                  <c:v>16.63</c:v>
                </c:pt>
                <c:pt idx="43">
                  <c:v>16.63</c:v>
                </c:pt>
                <c:pt idx="44">
                  <c:v>16.63</c:v>
                </c:pt>
                <c:pt idx="45">
                  <c:v>16.63</c:v>
                </c:pt>
                <c:pt idx="46">
                  <c:v>16.63</c:v>
                </c:pt>
                <c:pt idx="47">
                  <c:v>16.63</c:v>
                </c:pt>
                <c:pt idx="48">
                  <c:v>16.63</c:v>
                </c:pt>
                <c:pt idx="49">
                  <c:v>16.63</c:v>
                </c:pt>
                <c:pt idx="50">
                  <c:v>16.63</c:v>
                </c:pt>
                <c:pt idx="51">
                  <c:v>16.63</c:v>
                </c:pt>
                <c:pt idx="52">
                  <c:v>16.63</c:v>
                </c:pt>
                <c:pt idx="53">
                  <c:v>16.63</c:v>
                </c:pt>
                <c:pt idx="54">
                  <c:v>16.63</c:v>
                </c:pt>
                <c:pt idx="55">
                  <c:v>16.63</c:v>
                </c:pt>
                <c:pt idx="56">
                  <c:v>16.63</c:v>
                </c:pt>
                <c:pt idx="57">
                  <c:v>16.63</c:v>
                </c:pt>
                <c:pt idx="58">
                  <c:v>16.63</c:v>
                </c:pt>
                <c:pt idx="59">
                  <c:v>16.63</c:v>
                </c:pt>
                <c:pt idx="60">
                  <c:v>16.63</c:v>
                </c:pt>
                <c:pt idx="61">
                  <c:v>16.63</c:v>
                </c:pt>
                <c:pt idx="62">
                  <c:v>16.63</c:v>
                </c:pt>
                <c:pt idx="63">
                  <c:v>16.63</c:v>
                </c:pt>
                <c:pt idx="64">
                  <c:v>16.63</c:v>
                </c:pt>
                <c:pt idx="65">
                  <c:v>16.63</c:v>
                </c:pt>
                <c:pt idx="66">
                  <c:v>16.63</c:v>
                </c:pt>
                <c:pt idx="67">
                  <c:v>16.63</c:v>
                </c:pt>
                <c:pt idx="68">
                  <c:v>16.63</c:v>
                </c:pt>
                <c:pt idx="69">
                  <c:v>16.63</c:v>
                </c:pt>
                <c:pt idx="70">
                  <c:v>16.63</c:v>
                </c:pt>
                <c:pt idx="71">
                  <c:v>16.63</c:v>
                </c:pt>
                <c:pt idx="72">
                  <c:v>16.63</c:v>
                </c:pt>
                <c:pt idx="73">
                  <c:v>16.63</c:v>
                </c:pt>
                <c:pt idx="74">
                  <c:v>16.63</c:v>
                </c:pt>
                <c:pt idx="75">
                  <c:v>16.63</c:v>
                </c:pt>
                <c:pt idx="76">
                  <c:v>16.63</c:v>
                </c:pt>
                <c:pt idx="77">
                  <c:v>16.63</c:v>
                </c:pt>
                <c:pt idx="78">
                  <c:v>16.63</c:v>
                </c:pt>
                <c:pt idx="79">
                  <c:v>16.63</c:v>
                </c:pt>
                <c:pt idx="80">
                  <c:v>16.63</c:v>
                </c:pt>
                <c:pt idx="81">
                  <c:v>16.63</c:v>
                </c:pt>
                <c:pt idx="82">
                  <c:v>16.63</c:v>
                </c:pt>
                <c:pt idx="83">
                  <c:v>16.63</c:v>
                </c:pt>
                <c:pt idx="84">
                  <c:v>16.63</c:v>
                </c:pt>
                <c:pt idx="85">
                  <c:v>16.63</c:v>
                </c:pt>
                <c:pt idx="86">
                  <c:v>16.63</c:v>
                </c:pt>
                <c:pt idx="87">
                  <c:v>16.63</c:v>
                </c:pt>
                <c:pt idx="88">
                  <c:v>16.63</c:v>
                </c:pt>
                <c:pt idx="89">
                  <c:v>16.63</c:v>
                </c:pt>
                <c:pt idx="90">
                  <c:v>16.63</c:v>
                </c:pt>
                <c:pt idx="91">
                  <c:v>16.63</c:v>
                </c:pt>
                <c:pt idx="92">
                  <c:v>16.63</c:v>
                </c:pt>
                <c:pt idx="93">
                  <c:v>16.63</c:v>
                </c:pt>
                <c:pt idx="94">
                  <c:v>16.63</c:v>
                </c:pt>
                <c:pt idx="95">
                  <c:v>16.63</c:v>
                </c:pt>
                <c:pt idx="96">
                  <c:v>16.63</c:v>
                </c:pt>
                <c:pt idx="97">
                  <c:v>16.63</c:v>
                </c:pt>
                <c:pt idx="98">
                  <c:v>16.63</c:v>
                </c:pt>
                <c:pt idx="99">
                  <c:v>16.63</c:v>
                </c:pt>
                <c:pt idx="100">
                  <c:v>16.63</c:v>
                </c:pt>
                <c:pt idx="101">
                  <c:v>16.63</c:v>
                </c:pt>
                <c:pt idx="102">
                  <c:v>16.63</c:v>
                </c:pt>
                <c:pt idx="103">
                  <c:v>16.63</c:v>
                </c:pt>
                <c:pt idx="104">
                  <c:v>16.63</c:v>
                </c:pt>
                <c:pt idx="105">
                  <c:v>16.63</c:v>
                </c:pt>
                <c:pt idx="106">
                  <c:v>16.63</c:v>
                </c:pt>
                <c:pt idx="107">
                  <c:v>16.63</c:v>
                </c:pt>
                <c:pt idx="108">
                  <c:v>16.63</c:v>
                </c:pt>
                <c:pt idx="109">
                  <c:v>16.63</c:v>
                </c:pt>
                <c:pt idx="110">
                  <c:v>16.63</c:v>
                </c:pt>
                <c:pt idx="111">
                  <c:v>16.63</c:v>
                </c:pt>
                <c:pt idx="112">
                  <c:v>16.63</c:v>
                </c:pt>
                <c:pt idx="113">
                  <c:v>16.63</c:v>
                </c:pt>
                <c:pt idx="114">
                  <c:v>16.63</c:v>
                </c:pt>
                <c:pt idx="115">
                  <c:v>16.63</c:v>
                </c:pt>
                <c:pt idx="116">
                  <c:v>16.63</c:v>
                </c:pt>
                <c:pt idx="117">
                  <c:v>16.63</c:v>
                </c:pt>
                <c:pt idx="118">
                  <c:v>16.63</c:v>
                </c:pt>
                <c:pt idx="119">
                  <c:v>16.63</c:v>
                </c:pt>
                <c:pt idx="120">
                  <c:v>16.63</c:v>
                </c:pt>
                <c:pt idx="121">
                  <c:v>16.63</c:v>
                </c:pt>
                <c:pt idx="122">
                  <c:v>16.63</c:v>
                </c:pt>
                <c:pt idx="123">
                  <c:v>16.63</c:v>
                </c:pt>
                <c:pt idx="124">
                  <c:v>16.63</c:v>
                </c:pt>
                <c:pt idx="125">
                  <c:v>16.63</c:v>
                </c:pt>
                <c:pt idx="126">
                  <c:v>16.63</c:v>
                </c:pt>
                <c:pt idx="127">
                  <c:v>16.63</c:v>
                </c:pt>
                <c:pt idx="128">
                  <c:v>16.63</c:v>
                </c:pt>
                <c:pt idx="129">
                  <c:v>16.63</c:v>
                </c:pt>
                <c:pt idx="130">
                  <c:v>16.63</c:v>
                </c:pt>
                <c:pt idx="131">
                  <c:v>16.63</c:v>
                </c:pt>
                <c:pt idx="132">
                  <c:v>16.63</c:v>
                </c:pt>
                <c:pt idx="133">
                  <c:v>16.63</c:v>
                </c:pt>
                <c:pt idx="134">
                  <c:v>16.63</c:v>
                </c:pt>
                <c:pt idx="135">
                  <c:v>16.63</c:v>
                </c:pt>
                <c:pt idx="136">
                  <c:v>16.63</c:v>
                </c:pt>
                <c:pt idx="137">
                  <c:v>16.63</c:v>
                </c:pt>
                <c:pt idx="138">
                  <c:v>16.63</c:v>
                </c:pt>
                <c:pt idx="139">
                  <c:v>16.63</c:v>
                </c:pt>
                <c:pt idx="140">
                  <c:v>16.63</c:v>
                </c:pt>
                <c:pt idx="141">
                  <c:v>16.63</c:v>
                </c:pt>
                <c:pt idx="142">
                  <c:v>16.63</c:v>
                </c:pt>
                <c:pt idx="143">
                  <c:v>16.63</c:v>
                </c:pt>
                <c:pt idx="144">
                  <c:v>16.63</c:v>
                </c:pt>
                <c:pt idx="145">
                  <c:v>16.63</c:v>
                </c:pt>
                <c:pt idx="146">
                  <c:v>16.63</c:v>
                </c:pt>
                <c:pt idx="147">
                  <c:v>16.63</c:v>
                </c:pt>
                <c:pt idx="148">
                  <c:v>16.63</c:v>
                </c:pt>
                <c:pt idx="149">
                  <c:v>16.63</c:v>
                </c:pt>
                <c:pt idx="150">
                  <c:v>16.63</c:v>
                </c:pt>
                <c:pt idx="151">
                  <c:v>16.63</c:v>
                </c:pt>
                <c:pt idx="152">
                  <c:v>16.63</c:v>
                </c:pt>
                <c:pt idx="153">
                  <c:v>16.63</c:v>
                </c:pt>
                <c:pt idx="154">
                  <c:v>16.63</c:v>
                </c:pt>
                <c:pt idx="155">
                  <c:v>16.63</c:v>
                </c:pt>
                <c:pt idx="156">
                  <c:v>16.63</c:v>
                </c:pt>
                <c:pt idx="157">
                  <c:v>16.63</c:v>
                </c:pt>
                <c:pt idx="158">
                  <c:v>16.63</c:v>
                </c:pt>
                <c:pt idx="159">
                  <c:v>16.63</c:v>
                </c:pt>
                <c:pt idx="160">
                  <c:v>16.63</c:v>
                </c:pt>
                <c:pt idx="161">
                  <c:v>16.63</c:v>
                </c:pt>
                <c:pt idx="162">
                  <c:v>16.63</c:v>
                </c:pt>
                <c:pt idx="163">
                  <c:v>16.63</c:v>
                </c:pt>
                <c:pt idx="164">
                  <c:v>16.63</c:v>
                </c:pt>
                <c:pt idx="165">
                  <c:v>16.63</c:v>
                </c:pt>
                <c:pt idx="166">
                  <c:v>16.63</c:v>
                </c:pt>
                <c:pt idx="167">
                  <c:v>16.63</c:v>
                </c:pt>
                <c:pt idx="168">
                  <c:v>16.63</c:v>
                </c:pt>
                <c:pt idx="169">
                  <c:v>16.63</c:v>
                </c:pt>
                <c:pt idx="170">
                  <c:v>16.63</c:v>
                </c:pt>
                <c:pt idx="171">
                  <c:v>16.63</c:v>
                </c:pt>
                <c:pt idx="172">
                  <c:v>16.63</c:v>
                </c:pt>
                <c:pt idx="173">
                  <c:v>16.63</c:v>
                </c:pt>
                <c:pt idx="174">
                  <c:v>16.63</c:v>
                </c:pt>
                <c:pt idx="175">
                  <c:v>16.63</c:v>
                </c:pt>
                <c:pt idx="176">
                  <c:v>16.63</c:v>
                </c:pt>
                <c:pt idx="177">
                  <c:v>16.63</c:v>
                </c:pt>
                <c:pt idx="178">
                  <c:v>16.63</c:v>
                </c:pt>
                <c:pt idx="179">
                  <c:v>16.63</c:v>
                </c:pt>
                <c:pt idx="180">
                  <c:v>16.63</c:v>
                </c:pt>
                <c:pt idx="181">
                  <c:v>16.63</c:v>
                </c:pt>
                <c:pt idx="182">
                  <c:v>16.63</c:v>
                </c:pt>
                <c:pt idx="183">
                  <c:v>16.63</c:v>
                </c:pt>
                <c:pt idx="184">
                  <c:v>16.63</c:v>
                </c:pt>
                <c:pt idx="185">
                  <c:v>16.63</c:v>
                </c:pt>
                <c:pt idx="186">
                  <c:v>16.63</c:v>
                </c:pt>
                <c:pt idx="187">
                  <c:v>16.63</c:v>
                </c:pt>
                <c:pt idx="188">
                  <c:v>16.63</c:v>
                </c:pt>
                <c:pt idx="189">
                  <c:v>16.63</c:v>
                </c:pt>
                <c:pt idx="190">
                  <c:v>16.63</c:v>
                </c:pt>
                <c:pt idx="191">
                  <c:v>16.63</c:v>
                </c:pt>
                <c:pt idx="192">
                  <c:v>16.63</c:v>
                </c:pt>
                <c:pt idx="193">
                  <c:v>16.63</c:v>
                </c:pt>
                <c:pt idx="194">
                  <c:v>16.63</c:v>
                </c:pt>
                <c:pt idx="195">
                  <c:v>16.63</c:v>
                </c:pt>
                <c:pt idx="196">
                  <c:v>16.63</c:v>
                </c:pt>
                <c:pt idx="197">
                  <c:v>16.63</c:v>
                </c:pt>
                <c:pt idx="198">
                  <c:v>16.63</c:v>
                </c:pt>
                <c:pt idx="199">
                  <c:v>16.63</c:v>
                </c:pt>
                <c:pt idx="200">
                  <c:v>16.63</c:v>
                </c:pt>
                <c:pt idx="201">
                  <c:v>16.63</c:v>
                </c:pt>
                <c:pt idx="202">
                  <c:v>16.63</c:v>
                </c:pt>
                <c:pt idx="203">
                  <c:v>16.63</c:v>
                </c:pt>
                <c:pt idx="204">
                  <c:v>16.63</c:v>
                </c:pt>
                <c:pt idx="205">
                  <c:v>16.63</c:v>
                </c:pt>
                <c:pt idx="206">
                  <c:v>16.63</c:v>
                </c:pt>
                <c:pt idx="207">
                  <c:v>16.63</c:v>
                </c:pt>
                <c:pt idx="208">
                  <c:v>16.63</c:v>
                </c:pt>
                <c:pt idx="209">
                  <c:v>16.63</c:v>
                </c:pt>
                <c:pt idx="210">
                  <c:v>16.63</c:v>
                </c:pt>
                <c:pt idx="211">
                  <c:v>16.63</c:v>
                </c:pt>
                <c:pt idx="212">
                  <c:v>16.63</c:v>
                </c:pt>
                <c:pt idx="213">
                  <c:v>16.63</c:v>
                </c:pt>
                <c:pt idx="214">
                  <c:v>16.63</c:v>
                </c:pt>
                <c:pt idx="215">
                  <c:v>16.63</c:v>
                </c:pt>
                <c:pt idx="216">
                  <c:v>16.63</c:v>
                </c:pt>
                <c:pt idx="217">
                  <c:v>16.63</c:v>
                </c:pt>
                <c:pt idx="218">
                  <c:v>16.63</c:v>
                </c:pt>
                <c:pt idx="219">
                  <c:v>16.63</c:v>
                </c:pt>
                <c:pt idx="220">
                  <c:v>16.63</c:v>
                </c:pt>
                <c:pt idx="221">
                  <c:v>16.63</c:v>
                </c:pt>
                <c:pt idx="222">
                  <c:v>16.63</c:v>
                </c:pt>
                <c:pt idx="223">
                  <c:v>16.63</c:v>
                </c:pt>
                <c:pt idx="224">
                  <c:v>16.63</c:v>
                </c:pt>
                <c:pt idx="225">
                  <c:v>16.63</c:v>
                </c:pt>
                <c:pt idx="226">
                  <c:v>16.63</c:v>
                </c:pt>
                <c:pt idx="227">
                  <c:v>16.63</c:v>
                </c:pt>
                <c:pt idx="228">
                  <c:v>16.63</c:v>
                </c:pt>
                <c:pt idx="229">
                  <c:v>16.63</c:v>
                </c:pt>
                <c:pt idx="230">
                  <c:v>16.63</c:v>
                </c:pt>
                <c:pt idx="231">
                  <c:v>16.63</c:v>
                </c:pt>
                <c:pt idx="232">
                  <c:v>16.63</c:v>
                </c:pt>
                <c:pt idx="233">
                  <c:v>16.63</c:v>
                </c:pt>
                <c:pt idx="234">
                  <c:v>16.63</c:v>
                </c:pt>
                <c:pt idx="235">
                  <c:v>16.63</c:v>
                </c:pt>
                <c:pt idx="236">
                  <c:v>16.63</c:v>
                </c:pt>
                <c:pt idx="237">
                  <c:v>16.63</c:v>
                </c:pt>
                <c:pt idx="238">
                  <c:v>16.63</c:v>
                </c:pt>
                <c:pt idx="239">
                  <c:v>16.63</c:v>
                </c:pt>
                <c:pt idx="240">
                  <c:v>16.63</c:v>
                </c:pt>
                <c:pt idx="241">
                  <c:v>16.63</c:v>
                </c:pt>
                <c:pt idx="242">
                  <c:v>16.63</c:v>
                </c:pt>
                <c:pt idx="243">
                  <c:v>16.63</c:v>
                </c:pt>
                <c:pt idx="244">
                  <c:v>16.63</c:v>
                </c:pt>
                <c:pt idx="245">
                  <c:v>16.63</c:v>
                </c:pt>
                <c:pt idx="246">
                  <c:v>16.63</c:v>
                </c:pt>
                <c:pt idx="247">
                  <c:v>16.63</c:v>
                </c:pt>
                <c:pt idx="248">
                  <c:v>16.63</c:v>
                </c:pt>
                <c:pt idx="249">
                  <c:v>16.63</c:v>
                </c:pt>
                <c:pt idx="250">
                  <c:v>16.63</c:v>
                </c:pt>
                <c:pt idx="251">
                  <c:v>16.63</c:v>
                </c:pt>
                <c:pt idx="252">
                  <c:v>16.63</c:v>
                </c:pt>
                <c:pt idx="253">
                  <c:v>16.63</c:v>
                </c:pt>
                <c:pt idx="254">
                  <c:v>16.63</c:v>
                </c:pt>
                <c:pt idx="255">
                  <c:v>16.63</c:v>
                </c:pt>
                <c:pt idx="256">
                  <c:v>16.63</c:v>
                </c:pt>
                <c:pt idx="257">
                  <c:v>16.63</c:v>
                </c:pt>
                <c:pt idx="258">
                  <c:v>16.63</c:v>
                </c:pt>
                <c:pt idx="259">
                  <c:v>16.63</c:v>
                </c:pt>
                <c:pt idx="260">
                  <c:v>16.63</c:v>
                </c:pt>
                <c:pt idx="261">
                  <c:v>16.63</c:v>
                </c:pt>
                <c:pt idx="262">
                  <c:v>16.63</c:v>
                </c:pt>
                <c:pt idx="263">
                  <c:v>16.63</c:v>
                </c:pt>
                <c:pt idx="264">
                  <c:v>16.63</c:v>
                </c:pt>
                <c:pt idx="265">
                  <c:v>16.63</c:v>
                </c:pt>
                <c:pt idx="266">
                  <c:v>16.63</c:v>
                </c:pt>
                <c:pt idx="267">
                  <c:v>16.63</c:v>
                </c:pt>
                <c:pt idx="268">
                  <c:v>16.63</c:v>
                </c:pt>
                <c:pt idx="269">
                  <c:v>16.63</c:v>
                </c:pt>
                <c:pt idx="270">
                  <c:v>16.63</c:v>
                </c:pt>
                <c:pt idx="271">
                  <c:v>16.63</c:v>
                </c:pt>
                <c:pt idx="272">
                  <c:v>16.63</c:v>
                </c:pt>
                <c:pt idx="273">
                  <c:v>16.63</c:v>
                </c:pt>
                <c:pt idx="274">
                  <c:v>16.63</c:v>
                </c:pt>
                <c:pt idx="275">
                  <c:v>16.63</c:v>
                </c:pt>
                <c:pt idx="276">
                  <c:v>16.63</c:v>
                </c:pt>
                <c:pt idx="277">
                  <c:v>16.63</c:v>
                </c:pt>
                <c:pt idx="278">
                  <c:v>16.63</c:v>
                </c:pt>
                <c:pt idx="279">
                  <c:v>16.63</c:v>
                </c:pt>
                <c:pt idx="280">
                  <c:v>16.63</c:v>
                </c:pt>
                <c:pt idx="281">
                  <c:v>16.63</c:v>
                </c:pt>
                <c:pt idx="282">
                  <c:v>16.63</c:v>
                </c:pt>
                <c:pt idx="283">
                  <c:v>16.63</c:v>
                </c:pt>
                <c:pt idx="284">
                  <c:v>16.63</c:v>
                </c:pt>
                <c:pt idx="285">
                  <c:v>16.63</c:v>
                </c:pt>
                <c:pt idx="286">
                  <c:v>16.63</c:v>
                </c:pt>
                <c:pt idx="287">
                  <c:v>16.63</c:v>
                </c:pt>
                <c:pt idx="288">
                  <c:v>16.63</c:v>
                </c:pt>
                <c:pt idx="289">
                  <c:v>16.63</c:v>
                </c:pt>
                <c:pt idx="290">
                  <c:v>16.63</c:v>
                </c:pt>
                <c:pt idx="291">
                  <c:v>16.63</c:v>
                </c:pt>
                <c:pt idx="292">
                  <c:v>16.63</c:v>
                </c:pt>
                <c:pt idx="293">
                  <c:v>16.63</c:v>
                </c:pt>
                <c:pt idx="294">
                  <c:v>16.63</c:v>
                </c:pt>
                <c:pt idx="295">
                  <c:v>16.63</c:v>
                </c:pt>
                <c:pt idx="296">
                  <c:v>16.63</c:v>
                </c:pt>
                <c:pt idx="297">
                  <c:v>16.63</c:v>
                </c:pt>
                <c:pt idx="298">
                  <c:v>16.63</c:v>
                </c:pt>
                <c:pt idx="299">
                  <c:v>16.63</c:v>
                </c:pt>
                <c:pt idx="300">
                  <c:v>16.63</c:v>
                </c:pt>
                <c:pt idx="301">
                  <c:v>16.63</c:v>
                </c:pt>
                <c:pt idx="302">
                  <c:v>16.63</c:v>
                </c:pt>
                <c:pt idx="303">
                  <c:v>16.63</c:v>
                </c:pt>
                <c:pt idx="304">
                  <c:v>16.63</c:v>
                </c:pt>
                <c:pt idx="305">
                  <c:v>16.63</c:v>
                </c:pt>
                <c:pt idx="306">
                  <c:v>16.63</c:v>
                </c:pt>
                <c:pt idx="307">
                  <c:v>16.63</c:v>
                </c:pt>
                <c:pt idx="308">
                  <c:v>16.63</c:v>
                </c:pt>
                <c:pt idx="309">
                  <c:v>16.63</c:v>
                </c:pt>
                <c:pt idx="310">
                  <c:v>16.63</c:v>
                </c:pt>
                <c:pt idx="311">
                  <c:v>16.63</c:v>
                </c:pt>
                <c:pt idx="312">
                  <c:v>16.63</c:v>
                </c:pt>
                <c:pt idx="313">
                  <c:v>16.63</c:v>
                </c:pt>
                <c:pt idx="314">
                  <c:v>16.63</c:v>
                </c:pt>
                <c:pt idx="315">
                  <c:v>16.63</c:v>
                </c:pt>
                <c:pt idx="316">
                  <c:v>16.63</c:v>
                </c:pt>
                <c:pt idx="317">
                  <c:v>16.63</c:v>
                </c:pt>
                <c:pt idx="318">
                  <c:v>16.63</c:v>
                </c:pt>
                <c:pt idx="319">
                  <c:v>16.63</c:v>
                </c:pt>
                <c:pt idx="320">
                  <c:v>16.63</c:v>
                </c:pt>
                <c:pt idx="321">
                  <c:v>16.63</c:v>
                </c:pt>
                <c:pt idx="322">
                  <c:v>16.63</c:v>
                </c:pt>
                <c:pt idx="323">
                  <c:v>16.63</c:v>
                </c:pt>
                <c:pt idx="324">
                  <c:v>16.63</c:v>
                </c:pt>
                <c:pt idx="325">
                  <c:v>16.63</c:v>
                </c:pt>
                <c:pt idx="326">
                  <c:v>16.63</c:v>
                </c:pt>
                <c:pt idx="327">
                  <c:v>16.63</c:v>
                </c:pt>
                <c:pt idx="328">
                  <c:v>16.63</c:v>
                </c:pt>
                <c:pt idx="329">
                  <c:v>16.63</c:v>
                </c:pt>
                <c:pt idx="330">
                  <c:v>16.63</c:v>
                </c:pt>
                <c:pt idx="331">
                  <c:v>16.63</c:v>
                </c:pt>
                <c:pt idx="332">
                  <c:v>16.63</c:v>
                </c:pt>
                <c:pt idx="333">
                  <c:v>16.63</c:v>
                </c:pt>
                <c:pt idx="334">
                  <c:v>16.63</c:v>
                </c:pt>
                <c:pt idx="335">
                  <c:v>16.63</c:v>
                </c:pt>
                <c:pt idx="336">
                  <c:v>16.63</c:v>
                </c:pt>
                <c:pt idx="337">
                  <c:v>16.63</c:v>
                </c:pt>
                <c:pt idx="338">
                  <c:v>16.63</c:v>
                </c:pt>
                <c:pt idx="339">
                  <c:v>16.63</c:v>
                </c:pt>
                <c:pt idx="340">
                  <c:v>16.63</c:v>
                </c:pt>
                <c:pt idx="341">
                  <c:v>16.63</c:v>
                </c:pt>
                <c:pt idx="342">
                  <c:v>16.63</c:v>
                </c:pt>
                <c:pt idx="343">
                  <c:v>16.63</c:v>
                </c:pt>
                <c:pt idx="344">
                  <c:v>16.63</c:v>
                </c:pt>
                <c:pt idx="345">
                  <c:v>16.63</c:v>
                </c:pt>
                <c:pt idx="346">
                  <c:v>16.63</c:v>
                </c:pt>
                <c:pt idx="347">
                  <c:v>16.63</c:v>
                </c:pt>
                <c:pt idx="348">
                  <c:v>16.63</c:v>
                </c:pt>
                <c:pt idx="349">
                  <c:v>16.63</c:v>
                </c:pt>
                <c:pt idx="350">
                  <c:v>16.63</c:v>
                </c:pt>
                <c:pt idx="351">
                  <c:v>16.63</c:v>
                </c:pt>
                <c:pt idx="352">
                  <c:v>16.63</c:v>
                </c:pt>
                <c:pt idx="353">
                  <c:v>16.63</c:v>
                </c:pt>
                <c:pt idx="354">
                  <c:v>16.63</c:v>
                </c:pt>
                <c:pt idx="355">
                  <c:v>16.63</c:v>
                </c:pt>
                <c:pt idx="356">
                  <c:v>16.63</c:v>
                </c:pt>
                <c:pt idx="357">
                  <c:v>16.63</c:v>
                </c:pt>
                <c:pt idx="358">
                  <c:v>16.63</c:v>
                </c:pt>
                <c:pt idx="359">
                  <c:v>16.63</c:v>
                </c:pt>
                <c:pt idx="360">
                  <c:v>16.63</c:v>
                </c:pt>
                <c:pt idx="361">
                  <c:v>16.63</c:v>
                </c:pt>
                <c:pt idx="362">
                  <c:v>16.63</c:v>
                </c:pt>
                <c:pt idx="363">
                  <c:v>16.63</c:v>
                </c:pt>
                <c:pt idx="364">
                  <c:v>16.63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'Marktpreise EEX NCG 2017'!$M$1</c:f>
              <c:strCache>
                <c:ptCount val="1"/>
                <c:pt idx="0">
                  <c:v>yearly floating average NCG Spot</c:v>
                </c:pt>
              </c:strCache>
            </c:strRef>
          </c:tx>
          <c:spPr>
            <a:ln w="22225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'Marktpreise EEX NCG 2017'!$M$1098:$M$1462</c:f>
              <c:numCache>
                <c:formatCode>#,##0.00\ "€/MWh"</c:formatCode>
                <c:ptCount val="365"/>
                <c:pt idx="0">
                  <c:v>20.018999999999998</c:v>
                </c:pt>
                <c:pt idx="1">
                  <c:v>19.873333333333331</c:v>
                </c:pt>
                <c:pt idx="2">
                  <c:v>19.640499999999999</c:v>
                </c:pt>
                <c:pt idx="3">
                  <c:v>19.519399999999997</c:v>
                </c:pt>
                <c:pt idx="4">
                  <c:v>19.482333333333333</c:v>
                </c:pt>
                <c:pt idx="5">
                  <c:v>19.422142857142855</c:v>
                </c:pt>
                <c:pt idx="6">
                  <c:v>19.375124999999997</c:v>
                </c:pt>
                <c:pt idx="7">
                  <c:v>19.349999999999998</c:v>
                </c:pt>
                <c:pt idx="8">
                  <c:v>19.356999999999999</c:v>
                </c:pt>
                <c:pt idx="9">
                  <c:v>19.435545454545455</c:v>
                </c:pt>
                <c:pt idx="10">
                  <c:v>19.532333333333334</c:v>
                </c:pt>
                <c:pt idx="11">
                  <c:v>19.652076923076923</c:v>
                </c:pt>
                <c:pt idx="12">
                  <c:v>19.715</c:v>
                </c:pt>
                <c:pt idx="13">
                  <c:v>19.770066666666665</c:v>
                </c:pt>
                <c:pt idx="14">
                  <c:v>19.832750000000001</c:v>
                </c:pt>
                <c:pt idx="15">
                  <c:v>19.826000000000001</c:v>
                </c:pt>
                <c:pt idx="16">
                  <c:v>19.839722222222221</c:v>
                </c:pt>
                <c:pt idx="17">
                  <c:v>19.874315789473684</c:v>
                </c:pt>
                <c:pt idx="18">
                  <c:v>19.922000000000001</c:v>
                </c:pt>
                <c:pt idx="19">
                  <c:v>19.97847619047619</c:v>
                </c:pt>
                <c:pt idx="20">
                  <c:v>20.029681818181817</c:v>
                </c:pt>
                <c:pt idx="21">
                  <c:v>20.082260869565218</c:v>
                </c:pt>
                <c:pt idx="22">
                  <c:v>20.161333333333335</c:v>
                </c:pt>
                <c:pt idx="23">
                  <c:v>20.235879999999998</c:v>
                </c:pt>
                <c:pt idx="24">
                  <c:v>20.275230769230767</c:v>
                </c:pt>
                <c:pt idx="25">
                  <c:v>20.291703703703703</c:v>
                </c:pt>
                <c:pt idx="26">
                  <c:v>20.27860714285714</c:v>
                </c:pt>
                <c:pt idx="27">
                  <c:v>20.264896551724135</c:v>
                </c:pt>
                <c:pt idx="28">
                  <c:v>20.254533333333328</c:v>
                </c:pt>
                <c:pt idx="29">
                  <c:v>20.268612903225804</c:v>
                </c:pt>
                <c:pt idx="30">
                  <c:v>20.318124999999995</c:v>
                </c:pt>
                <c:pt idx="31">
                  <c:v>20.383212121212118</c:v>
                </c:pt>
                <c:pt idx="32">
                  <c:v>20.452558823529408</c:v>
                </c:pt>
                <c:pt idx="33">
                  <c:v>20.51368571428571</c:v>
                </c:pt>
                <c:pt idx="34">
                  <c:v>20.572499999999994</c:v>
                </c:pt>
                <c:pt idx="35">
                  <c:v>20.639648648648642</c:v>
                </c:pt>
                <c:pt idx="36">
                  <c:v>20.697710526315785</c:v>
                </c:pt>
                <c:pt idx="37">
                  <c:v>20.7391282051282</c:v>
                </c:pt>
                <c:pt idx="38">
                  <c:v>20.747624999999992</c:v>
                </c:pt>
                <c:pt idx="39">
                  <c:v>20.753487804878045</c:v>
                </c:pt>
                <c:pt idx="40">
                  <c:v>20.742380952380948</c:v>
                </c:pt>
                <c:pt idx="41">
                  <c:v>20.731534883720926</c:v>
                </c:pt>
                <c:pt idx="42">
                  <c:v>20.723568181818177</c:v>
                </c:pt>
                <c:pt idx="43">
                  <c:v>20.707444444444441</c:v>
                </c:pt>
                <c:pt idx="44">
                  <c:v>20.681021739130429</c:v>
                </c:pt>
                <c:pt idx="45">
                  <c:v>20.652723404255315</c:v>
                </c:pt>
                <c:pt idx="46">
                  <c:v>20.628249999999994</c:v>
                </c:pt>
                <c:pt idx="47">
                  <c:v>20.588428571428565</c:v>
                </c:pt>
                <c:pt idx="48">
                  <c:v>20.550039999999996</c:v>
                </c:pt>
                <c:pt idx="49">
                  <c:v>20.514588235294113</c:v>
                </c:pt>
                <c:pt idx="50">
                  <c:v>20.479326923076918</c:v>
                </c:pt>
                <c:pt idx="51">
                  <c:v>20.438754716981126</c:v>
                </c:pt>
                <c:pt idx="52">
                  <c:v>20.394574074074072</c:v>
                </c:pt>
                <c:pt idx="53">
                  <c:v>20.361981818181818</c:v>
                </c:pt>
                <c:pt idx="54">
                  <c:v>20.324357142857142</c:v>
                </c:pt>
                <c:pt idx="55">
                  <c:v>20.286877192982459</c:v>
                </c:pt>
                <c:pt idx="56">
                  <c:v>20.250258620689657</c:v>
                </c:pt>
                <c:pt idx="57">
                  <c:v>20.20935593220339</c:v>
                </c:pt>
                <c:pt idx="58">
                  <c:v>20.168083333333335</c:v>
                </c:pt>
                <c:pt idx="59">
                  <c:v>20.123442622950819</c:v>
                </c:pt>
                <c:pt idx="60">
                  <c:v>20.080709677419353</c:v>
                </c:pt>
                <c:pt idx="61">
                  <c:v>20.031142857142857</c:v>
                </c:pt>
                <c:pt idx="62">
                  <c:v>19.982656250000002</c:v>
                </c:pt>
                <c:pt idx="63">
                  <c:v>19.939507692307696</c:v>
                </c:pt>
                <c:pt idx="64">
                  <c:v>19.896803030303033</c:v>
                </c:pt>
                <c:pt idx="65">
                  <c:v>19.856910447761198</c:v>
                </c:pt>
                <c:pt idx="66">
                  <c:v>19.811102941176472</c:v>
                </c:pt>
                <c:pt idx="67">
                  <c:v>19.764362318840583</c:v>
                </c:pt>
                <c:pt idx="68">
                  <c:v>19.717085714285716</c:v>
                </c:pt>
                <c:pt idx="69">
                  <c:v>19.670647887323948</c:v>
                </c:pt>
                <c:pt idx="70">
                  <c:v>19.628916666666669</c:v>
                </c:pt>
                <c:pt idx="71">
                  <c:v>19.583164383561645</c:v>
                </c:pt>
                <c:pt idx="72">
                  <c:v>19.540189189189192</c:v>
                </c:pt>
                <c:pt idx="73">
                  <c:v>19.500240000000005</c:v>
                </c:pt>
                <c:pt idx="74">
                  <c:v>19.458052631578951</c:v>
                </c:pt>
                <c:pt idx="75">
                  <c:v>19.414389610389616</c:v>
                </c:pt>
                <c:pt idx="76">
                  <c:v>19.371294871794877</c:v>
                </c:pt>
                <c:pt idx="77">
                  <c:v>19.330139240506334</c:v>
                </c:pt>
                <c:pt idx="78">
                  <c:v>19.289587500000003</c:v>
                </c:pt>
                <c:pt idx="79">
                  <c:v>19.249777777777783</c:v>
                </c:pt>
                <c:pt idx="80">
                  <c:v>19.208353658536591</c:v>
                </c:pt>
                <c:pt idx="81">
                  <c:v>19.168096385542174</c:v>
                </c:pt>
                <c:pt idx="82">
                  <c:v>19.124738095238101</c:v>
                </c:pt>
                <c:pt idx="83">
                  <c:v>19.081858823529419</c:v>
                </c:pt>
                <c:pt idx="84">
                  <c:v>19.041383720930241</c:v>
                </c:pt>
                <c:pt idx="85">
                  <c:v>18.997172413793109</c:v>
                </c:pt>
                <c:pt idx="86">
                  <c:v>18.953409090909098</c:v>
                </c:pt>
                <c:pt idx="87">
                  <c:v>18.915044943820231</c:v>
                </c:pt>
                <c:pt idx="88">
                  <c:v>18.878644444444451</c:v>
                </c:pt>
                <c:pt idx="89">
                  <c:v>18.840087912087917</c:v>
                </c:pt>
                <c:pt idx="90">
                  <c:v>18.807956521739133</c:v>
                </c:pt>
                <c:pt idx="91">
                  <c:v>18.779537634408605</c:v>
                </c:pt>
                <c:pt idx="92">
                  <c:v>18.755234042553194</c:v>
                </c:pt>
                <c:pt idx="93">
                  <c:v>18.727926315789475</c:v>
                </c:pt>
                <c:pt idx="94">
                  <c:v>18.70519791666667</c:v>
                </c:pt>
                <c:pt idx="95">
                  <c:v>18.682690721649486</c:v>
                </c:pt>
                <c:pt idx="96">
                  <c:v>18.658959183673471</c:v>
                </c:pt>
                <c:pt idx="97">
                  <c:v>18.633020202020202</c:v>
                </c:pt>
                <c:pt idx="98">
                  <c:v>18.609840000000002</c:v>
                </c:pt>
                <c:pt idx="99">
                  <c:v>18.585138613861389</c:v>
                </c:pt>
                <c:pt idx="100">
                  <c:v>18.559196078431373</c:v>
                </c:pt>
                <c:pt idx="101">
                  <c:v>18.538300970873788</c:v>
                </c:pt>
                <c:pt idx="102">
                  <c:v>18.514749999999999</c:v>
                </c:pt>
                <c:pt idx="103">
                  <c:v>18.491133333333334</c:v>
                </c:pt>
                <c:pt idx="104">
                  <c:v>18.468160377358494</c:v>
                </c:pt>
                <c:pt idx="105">
                  <c:v>18.448588785046731</c:v>
                </c:pt>
                <c:pt idx="106">
                  <c:v>18.42953703703704</c:v>
                </c:pt>
                <c:pt idx="107">
                  <c:v>18.413678899082573</c:v>
                </c:pt>
                <c:pt idx="108">
                  <c:v>18.401381818181822</c:v>
                </c:pt>
                <c:pt idx="109">
                  <c:v>18.386423423423427</c:v>
                </c:pt>
                <c:pt idx="110">
                  <c:v>18.371437500000003</c:v>
                </c:pt>
                <c:pt idx="111">
                  <c:v>18.356681415929206</c:v>
                </c:pt>
                <c:pt idx="112">
                  <c:v>18.342675438596494</c:v>
                </c:pt>
                <c:pt idx="113">
                  <c:v>18.33052173913044</c:v>
                </c:pt>
                <c:pt idx="114">
                  <c:v>18.317060344827588</c:v>
                </c:pt>
                <c:pt idx="115">
                  <c:v>18.30389743589744</c:v>
                </c:pt>
                <c:pt idx="116">
                  <c:v>18.2917372881356</c:v>
                </c:pt>
                <c:pt idx="117">
                  <c:v>18.278840336134461</c:v>
                </c:pt>
                <c:pt idx="118">
                  <c:v>18.263166666666674</c:v>
                </c:pt>
                <c:pt idx="119">
                  <c:v>18.248057851239675</c:v>
                </c:pt>
                <c:pt idx="120">
                  <c:v>18.235311475409844</c:v>
                </c:pt>
                <c:pt idx="121">
                  <c:v>18.224747967479683</c:v>
                </c:pt>
                <c:pt idx="122">
                  <c:v>18.213516129032268</c:v>
                </c:pt>
                <c:pt idx="123">
                  <c:v>18.200320000000008</c:v>
                </c:pt>
                <c:pt idx="124">
                  <c:v>18.184126984126991</c:v>
                </c:pt>
                <c:pt idx="125">
                  <c:v>18.168102362204728</c:v>
                </c:pt>
                <c:pt idx="126">
                  <c:v>18.152984375000006</c:v>
                </c:pt>
                <c:pt idx="127">
                  <c:v>18.138279069767446</c:v>
                </c:pt>
                <c:pt idx="128">
                  <c:v>18.122592307692315</c:v>
                </c:pt>
                <c:pt idx="129">
                  <c:v>18.108977099236647</c:v>
                </c:pt>
                <c:pt idx="130">
                  <c:v>18.092030303030306</c:v>
                </c:pt>
                <c:pt idx="131">
                  <c:v>18.075812030075191</c:v>
                </c:pt>
                <c:pt idx="132">
                  <c:v>18.059410447761199</c:v>
                </c:pt>
                <c:pt idx="133">
                  <c:v>18.04206666666667</c:v>
                </c:pt>
                <c:pt idx="134">
                  <c:v>18.025889705882356</c:v>
                </c:pt>
                <c:pt idx="135">
                  <c:v>18.009948905109493</c:v>
                </c:pt>
                <c:pt idx="136">
                  <c:v>17.994152173913047</c:v>
                </c:pt>
                <c:pt idx="137">
                  <c:v>17.979848920863311</c:v>
                </c:pt>
                <c:pt idx="138">
                  <c:v>17.965100000000003</c:v>
                </c:pt>
                <c:pt idx="139">
                  <c:v>17.949893617021278</c:v>
                </c:pt>
                <c:pt idx="140">
                  <c:v>17.933964788732396</c:v>
                </c:pt>
                <c:pt idx="141">
                  <c:v>17.917762237762243</c:v>
                </c:pt>
                <c:pt idx="142">
                  <c:v>17.902513888888894</c:v>
                </c:pt>
                <c:pt idx="143">
                  <c:v>17.887496551724144</c:v>
                </c:pt>
                <c:pt idx="144">
                  <c:v>17.871267123287677</c:v>
                </c:pt>
                <c:pt idx="145">
                  <c:v>17.853829931972793</c:v>
                </c:pt>
                <c:pt idx="146">
                  <c:v>17.836506756756762</c:v>
                </c:pt>
                <c:pt idx="147">
                  <c:v>17.822429530201347</c:v>
                </c:pt>
                <c:pt idx="148">
                  <c:v>17.807786666666672</c:v>
                </c:pt>
                <c:pt idx="149">
                  <c:v>17.795119205298018</c:v>
                </c:pt>
                <c:pt idx="150">
                  <c:v>17.781822368421057</c:v>
                </c:pt>
                <c:pt idx="151">
                  <c:v>17.766869281045757</c:v>
                </c:pt>
                <c:pt idx="152">
                  <c:v>17.75026623376624</c:v>
                </c:pt>
                <c:pt idx="153">
                  <c:v>17.733400000000007</c:v>
                </c:pt>
                <c:pt idx="154">
                  <c:v>17.71685256410257</c:v>
                </c:pt>
                <c:pt idx="155">
                  <c:v>17.702528662420388</c:v>
                </c:pt>
                <c:pt idx="156">
                  <c:v>17.687265822784816</c:v>
                </c:pt>
                <c:pt idx="157">
                  <c:v>17.672327044025163</c:v>
                </c:pt>
                <c:pt idx="158">
                  <c:v>17.658700000000007</c:v>
                </c:pt>
                <c:pt idx="159">
                  <c:v>17.644763975155286</c:v>
                </c:pt>
                <c:pt idx="160">
                  <c:v>17.630580246913588</c:v>
                </c:pt>
                <c:pt idx="161">
                  <c:v>17.617564417177924</c:v>
                </c:pt>
                <c:pt idx="162">
                  <c:v>17.604054878048789</c:v>
                </c:pt>
                <c:pt idx="163">
                  <c:v>17.590333333333344</c:v>
                </c:pt>
                <c:pt idx="164">
                  <c:v>17.57784939759037</c:v>
                </c:pt>
                <c:pt idx="165">
                  <c:v>17.563383233532942</c:v>
                </c:pt>
                <c:pt idx="166">
                  <c:v>17.549440476190483</c:v>
                </c:pt>
                <c:pt idx="167">
                  <c:v>17.535857988165688</c:v>
                </c:pt>
                <c:pt idx="168">
                  <c:v>17.523411764705891</c:v>
                </c:pt>
                <c:pt idx="169">
                  <c:v>17.512403508771939</c:v>
                </c:pt>
                <c:pt idx="170">
                  <c:v>17.50199418604652</c:v>
                </c:pt>
                <c:pt idx="171">
                  <c:v>17.491473988439314</c:v>
                </c:pt>
                <c:pt idx="172">
                  <c:v>17.479545977011504</c:v>
                </c:pt>
                <c:pt idx="173">
                  <c:v>17.465954285714297</c:v>
                </c:pt>
                <c:pt idx="174">
                  <c:v>17.452420454545464</c:v>
                </c:pt>
                <c:pt idx="175">
                  <c:v>17.440564971751421</c:v>
                </c:pt>
                <c:pt idx="176">
                  <c:v>17.429837078651694</c:v>
                </c:pt>
                <c:pt idx="177">
                  <c:v>17.41949720670392</c:v>
                </c:pt>
                <c:pt idx="178">
                  <c:v>17.409705555555565</c:v>
                </c:pt>
                <c:pt idx="179">
                  <c:v>17.399569060773487</c:v>
                </c:pt>
                <c:pt idx="180">
                  <c:v>17.387950549450558</c:v>
                </c:pt>
                <c:pt idx="181">
                  <c:v>17.376475409836072</c:v>
                </c:pt>
                <c:pt idx="182">
                  <c:v>17.365581521739138</c:v>
                </c:pt>
                <c:pt idx="183">
                  <c:v>17.355616216216223</c:v>
                </c:pt>
                <c:pt idx="184">
                  <c:v>17.345940860215059</c:v>
                </c:pt>
                <c:pt idx="185">
                  <c:v>17.336016042780752</c:v>
                </c:pt>
                <c:pt idx="186">
                  <c:v>17.32614893617022</c:v>
                </c:pt>
                <c:pt idx="187">
                  <c:v>17.314947089947097</c:v>
                </c:pt>
                <c:pt idx="188">
                  <c:v>17.304057894736847</c:v>
                </c:pt>
                <c:pt idx="189">
                  <c:v>17.2934607329843</c:v>
                </c:pt>
                <c:pt idx="190">
                  <c:v>17.282302083333338</c:v>
                </c:pt>
                <c:pt idx="191">
                  <c:v>17.270715025906739</c:v>
                </c:pt>
                <c:pt idx="192">
                  <c:v>17.259175257731965</c:v>
                </c:pt>
                <c:pt idx="193">
                  <c:v>17.247882051282055</c:v>
                </c:pt>
                <c:pt idx="194">
                  <c:v>17.236622448979599</c:v>
                </c:pt>
                <c:pt idx="195">
                  <c:v>17.225456852791883</c:v>
                </c:pt>
                <c:pt idx="196">
                  <c:v>17.214005050505055</c:v>
                </c:pt>
                <c:pt idx="197">
                  <c:v>17.203286432160809</c:v>
                </c:pt>
                <c:pt idx="198">
                  <c:v>17.193230000000007</c:v>
                </c:pt>
                <c:pt idx="199">
                  <c:v>17.183686567164184</c:v>
                </c:pt>
                <c:pt idx="200">
                  <c:v>17.174673267326739</c:v>
                </c:pt>
                <c:pt idx="201">
                  <c:v>17.164433497536951</c:v>
                </c:pt>
                <c:pt idx="202">
                  <c:v>17.154622549019614</c:v>
                </c:pt>
                <c:pt idx="203">
                  <c:v>17.145648780487811</c:v>
                </c:pt>
                <c:pt idx="204">
                  <c:v>17.135757281553403</c:v>
                </c:pt>
                <c:pt idx="205">
                  <c:v>17.126028985507251</c:v>
                </c:pt>
                <c:pt idx="206">
                  <c:v>17.117673076923083</c:v>
                </c:pt>
                <c:pt idx="207">
                  <c:v>17.109210526315795</c:v>
                </c:pt>
                <c:pt idx="208">
                  <c:v>17.099938095238102</c:v>
                </c:pt>
                <c:pt idx="209">
                  <c:v>17.090701421800951</c:v>
                </c:pt>
                <c:pt idx="210">
                  <c:v>17.081882075471704</c:v>
                </c:pt>
                <c:pt idx="211">
                  <c:v>17.073610328638502</c:v>
                </c:pt>
                <c:pt idx="212">
                  <c:v>17.064518691588791</c:v>
                </c:pt>
                <c:pt idx="213">
                  <c:v>17.055116279069772</c:v>
                </c:pt>
                <c:pt idx="214">
                  <c:v>17.046430555555563</c:v>
                </c:pt>
                <c:pt idx="215">
                  <c:v>17.037930875576045</c:v>
                </c:pt>
                <c:pt idx="216">
                  <c:v>17.029559633027532</c:v>
                </c:pt>
                <c:pt idx="217">
                  <c:v>17.021406392694072</c:v>
                </c:pt>
                <c:pt idx="218">
                  <c:v>17.015100000000007</c:v>
                </c:pt>
                <c:pt idx="219">
                  <c:v>17.00841176470589</c:v>
                </c:pt>
                <c:pt idx="220">
                  <c:v>17.003423423423431</c:v>
                </c:pt>
                <c:pt idx="221">
                  <c:v>16.999811659192833</c:v>
                </c:pt>
                <c:pt idx="222">
                  <c:v>16.996035714285721</c:v>
                </c:pt>
                <c:pt idx="223">
                  <c:v>16.992271111111116</c:v>
                </c:pt>
                <c:pt idx="224">
                  <c:v>16.988690265486731</c:v>
                </c:pt>
                <c:pt idx="225">
                  <c:v>16.984555066079302</c:v>
                </c:pt>
                <c:pt idx="226">
                  <c:v>16.979631578947377</c:v>
                </c:pt>
                <c:pt idx="227">
                  <c:v>16.975890829694329</c:v>
                </c:pt>
                <c:pt idx="228">
                  <c:v>16.972817391304353</c:v>
                </c:pt>
                <c:pt idx="229">
                  <c:v>16.969709956709963</c:v>
                </c:pt>
                <c:pt idx="230">
                  <c:v>16.966702586206903</c:v>
                </c:pt>
                <c:pt idx="231">
                  <c:v>16.964085836909877</c:v>
                </c:pt>
                <c:pt idx="232">
                  <c:v>16.961923076923082</c:v>
                </c:pt>
                <c:pt idx="233">
                  <c:v>16.95910212765958</c:v>
                </c:pt>
                <c:pt idx="234">
                  <c:v>16.956970338983059</c:v>
                </c:pt>
                <c:pt idx="235">
                  <c:v>16.955248945147687</c:v>
                </c:pt>
                <c:pt idx="236">
                  <c:v>16.952500000000008</c:v>
                </c:pt>
                <c:pt idx="237">
                  <c:v>16.949690376569045</c:v>
                </c:pt>
                <c:pt idx="238">
                  <c:v>16.948187500000007</c:v>
                </c:pt>
                <c:pt idx="239">
                  <c:v>16.94622821576764</c:v>
                </c:pt>
                <c:pt idx="240">
                  <c:v>16.944487603305792</c:v>
                </c:pt>
                <c:pt idx="241">
                  <c:v>16.943757201646097</c:v>
                </c:pt>
                <c:pt idx="242">
                  <c:v>16.942299180327872</c:v>
                </c:pt>
                <c:pt idx="243">
                  <c:v>16.940191836734702</c:v>
                </c:pt>
                <c:pt idx="244">
                  <c:v>16.938126016260167</c:v>
                </c:pt>
                <c:pt idx="245">
                  <c:v>16.936510121457495</c:v>
                </c:pt>
                <c:pt idx="246">
                  <c:v>16.934532258064522</c:v>
                </c:pt>
                <c:pt idx="247">
                  <c:v>16.934120481927717</c:v>
                </c:pt>
                <c:pt idx="248">
                  <c:v>16.934116000000007</c:v>
                </c:pt>
                <c:pt idx="249">
                  <c:v>16.933800796812754</c:v>
                </c:pt>
                <c:pt idx="250">
                  <c:v>16.933079365079369</c:v>
                </c:pt>
                <c:pt idx="251">
                  <c:v>16.932375494071152</c:v>
                </c:pt>
                <c:pt idx="252">
                  <c:v>16.933051181102368</c:v>
                </c:pt>
                <c:pt idx="253">
                  <c:v>16.934584313725495</c:v>
                </c:pt>
                <c:pt idx="254">
                  <c:v>16.936109375000004</c:v>
                </c:pt>
                <c:pt idx="255">
                  <c:v>16.938085603112846</c:v>
                </c:pt>
                <c:pt idx="256">
                  <c:v>16.941624031007755</c:v>
                </c:pt>
                <c:pt idx="257">
                  <c:v>16.943679536679543</c:v>
                </c:pt>
                <c:pt idx="258">
                  <c:v>16.945746153846159</c:v>
                </c:pt>
                <c:pt idx="259">
                  <c:v>16.948643678160924</c:v>
                </c:pt>
                <c:pt idx="260">
                  <c:v>16.951988549618324</c:v>
                </c:pt>
                <c:pt idx="261">
                  <c:v>16.954634980988597</c:v>
                </c:pt>
                <c:pt idx="262">
                  <c:v>16.956928030303036</c:v>
                </c:pt>
                <c:pt idx="263">
                  <c:v>16.957996226415101</c:v>
                </c:pt>
                <c:pt idx="264">
                  <c:v>16.957721804511284</c:v>
                </c:pt>
                <c:pt idx="265">
                  <c:v>16.957464419475663</c:v>
                </c:pt>
                <c:pt idx="266">
                  <c:v>16.957615671641797</c:v>
                </c:pt>
                <c:pt idx="267">
                  <c:v>16.959617100371752</c:v>
                </c:pt>
                <c:pt idx="268">
                  <c:v>16.962500000000006</c:v>
                </c:pt>
                <c:pt idx="269">
                  <c:v>16.964789667896685</c:v>
                </c:pt>
                <c:pt idx="270">
                  <c:v>16.967599264705889</c:v>
                </c:pt>
                <c:pt idx="271">
                  <c:v>16.967523809523815</c:v>
                </c:pt>
                <c:pt idx="272">
                  <c:v>16.966580291970811</c:v>
                </c:pt>
                <c:pt idx="273">
                  <c:v>16.966043636363644</c:v>
                </c:pt>
                <c:pt idx="274">
                  <c:v>16.965557971014501</c:v>
                </c:pt>
                <c:pt idx="275">
                  <c:v>16.96606859205777</c:v>
                </c:pt>
                <c:pt idx="276">
                  <c:v>16.968478417266198</c:v>
                </c:pt>
                <c:pt idx="277">
                  <c:v>16.971806451612913</c:v>
                </c:pt>
                <c:pt idx="278">
                  <c:v>16.974335714285726</c:v>
                </c:pt>
                <c:pt idx="279">
                  <c:v>16.976911032028482</c:v>
                </c:pt>
                <c:pt idx="280">
                  <c:v>16.980148936170227</c:v>
                </c:pt>
                <c:pt idx="281">
                  <c:v>16.984795053003548</c:v>
                </c:pt>
                <c:pt idx="282">
                  <c:v>16.987838028169026</c:v>
                </c:pt>
                <c:pt idx="283">
                  <c:v>16.989621052631595</c:v>
                </c:pt>
                <c:pt idx="284">
                  <c:v>16.990489510489525</c:v>
                </c:pt>
                <c:pt idx="285">
                  <c:v>16.990487804878065</c:v>
                </c:pt>
                <c:pt idx="286">
                  <c:v>16.990225694444458</c:v>
                </c:pt>
                <c:pt idx="287">
                  <c:v>16.990110726643614</c:v>
                </c:pt>
                <c:pt idx="288">
                  <c:v>16.989965517241394</c:v>
                </c:pt>
                <c:pt idx="289">
                  <c:v>16.98957388316153</c:v>
                </c:pt>
                <c:pt idx="290">
                  <c:v>16.990328767123305</c:v>
                </c:pt>
                <c:pt idx="291">
                  <c:v>16.990402730375443</c:v>
                </c:pt>
                <c:pt idx="292">
                  <c:v>16.989581632653078</c:v>
                </c:pt>
                <c:pt idx="293">
                  <c:v>16.988949152542389</c:v>
                </c:pt>
                <c:pt idx="294">
                  <c:v>16.989932432432447</c:v>
                </c:pt>
                <c:pt idx="295">
                  <c:v>16.990417508417522</c:v>
                </c:pt>
                <c:pt idx="296">
                  <c:v>16.990872483221491</c:v>
                </c:pt>
                <c:pt idx="297">
                  <c:v>16.991896321070247</c:v>
                </c:pt>
                <c:pt idx="298">
                  <c:v>16.992786666666678</c:v>
                </c:pt>
                <c:pt idx="299">
                  <c:v>16.992850498338882</c:v>
                </c:pt>
                <c:pt idx="300">
                  <c:v>16.993764900662264</c:v>
                </c:pt>
                <c:pt idx="301">
                  <c:v>16.995716171617175</c:v>
                </c:pt>
                <c:pt idx="302">
                  <c:v>16.999210526315803</c:v>
                </c:pt>
                <c:pt idx="303">
                  <c:v>17.002695081967225</c:v>
                </c:pt>
                <c:pt idx="304">
                  <c:v>17.006483660130733</c:v>
                </c:pt>
                <c:pt idx="305">
                  <c:v>17.010491856677536</c:v>
                </c:pt>
                <c:pt idx="306">
                  <c:v>17.013120129870142</c:v>
                </c:pt>
                <c:pt idx="307">
                  <c:v>17.016032362459558</c:v>
                </c:pt>
                <c:pt idx="308">
                  <c:v>17.01990000000001</c:v>
                </c:pt>
                <c:pt idx="309">
                  <c:v>17.02642765273313</c:v>
                </c:pt>
                <c:pt idx="310">
                  <c:v>17.033842948717961</c:v>
                </c:pt>
                <c:pt idx="311">
                  <c:v>17.041329073482441</c:v>
                </c:pt>
                <c:pt idx="312">
                  <c:v>17.049101910828039</c:v>
                </c:pt>
                <c:pt idx="313">
                  <c:v>17.056806349206362</c:v>
                </c:pt>
                <c:pt idx="314">
                  <c:v>17.06518354430381</c:v>
                </c:pt>
                <c:pt idx="315">
                  <c:v>17.074107255520516</c:v>
                </c:pt>
                <c:pt idx="316">
                  <c:v>17.083462264150956</c:v>
                </c:pt>
                <c:pt idx="317">
                  <c:v>17.091605015673991</c:v>
                </c:pt>
                <c:pt idx="318">
                  <c:v>17.098228125000013</c:v>
                </c:pt>
                <c:pt idx="319">
                  <c:v>17.105454828660445</c:v>
                </c:pt>
                <c:pt idx="320">
                  <c:v>17.111798136645973</c:v>
                </c:pt>
                <c:pt idx="321">
                  <c:v>17.11806811145512</c:v>
                </c:pt>
                <c:pt idx="322">
                  <c:v>17.124564814814825</c:v>
                </c:pt>
                <c:pt idx="323">
                  <c:v>17.132320000000011</c:v>
                </c:pt>
                <c:pt idx="324">
                  <c:v>17.140518404907986</c:v>
                </c:pt>
                <c:pt idx="325">
                  <c:v>17.148360856269125</c:v>
                </c:pt>
                <c:pt idx="326">
                  <c:v>17.157530487804891</c:v>
                </c:pt>
                <c:pt idx="327">
                  <c:v>17.167693009118555</c:v>
                </c:pt>
                <c:pt idx="328">
                  <c:v>17.178151515151526</c:v>
                </c:pt>
                <c:pt idx="329">
                  <c:v>17.188879154078563</c:v>
                </c:pt>
                <c:pt idx="330">
                  <c:v>17.200490963855433</c:v>
                </c:pt>
                <c:pt idx="331">
                  <c:v>17.211009009009022</c:v>
                </c:pt>
                <c:pt idx="332">
                  <c:v>17.221637724550913</c:v>
                </c:pt>
                <c:pt idx="333">
                  <c:v>17.232182089552254</c:v>
                </c:pt>
                <c:pt idx="334">
                  <c:v>17.243363095238106</c:v>
                </c:pt>
                <c:pt idx="335">
                  <c:v>17.254486646884285</c:v>
                </c:pt>
                <c:pt idx="336">
                  <c:v>17.265677514792912</c:v>
                </c:pt>
                <c:pt idx="337">
                  <c:v>17.278769911504437</c:v>
                </c:pt>
                <c:pt idx="338">
                  <c:v>17.291197058823542</c:v>
                </c:pt>
                <c:pt idx="339">
                  <c:v>17.30226099706746</c:v>
                </c:pt>
                <c:pt idx="340">
                  <c:v>17.313836257309955</c:v>
                </c:pt>
                <c:pt idx="341">
                  <c:v>17.325131195335292</c:v>
                </c:pt>
                <c:pt idx="342">
                  <c:v>17.336369186046525</c:v>
                </c:pt>
                <c:pt idx="343">
                  <c:v>17.347814492753638</c:v>
                </c:pt>
                <c:pt idx="344">
                  <c:v>17.35933815028903</c:v>
                </c:pt>
                <c:pt idx="345">
                  <c:v>17.375210374639785</c:v>
                </c:pt>
                <c:pt idx="346">
                  <c:v>17.386818965517254</c:v>
                </c:pt>
                <c:pt idx="347">
                  <c:v>17.396948424068782</c:v>
                </c:pt>
                <c:pt idx="348">
                  <c:v>17.408674285714298</c:v>
                </c:pt>
                <c:pt idx="349">
                  <c:v>17.42029344729346</c:v>
                </c:pt>
                <c:pt idx="350">
                  <c:v>17.432312500000013</c:v>
                </c:pt>
                <c:pt idx="351">
                  <c:v>17.441892351274802</c:v>
                </c:pt>
                <c:pt idx="352">
                  <c:v>17.450152542372894</c:v>
                </c:pt>
                <c:pt idx="353">
                  <c:v>17.457769014084523</c:v>
                </c:pt>
                <c:pt idx="354">
                  <c:v>17.465595505617991</c:v>
                </c:pt>
                <c:pt idx="355">
                  <c:v>17.471005602240911</c:v>
                </c:pt>
                <c:pt idx="356">
                  <c:v>17.476145251396662</c:v>
                </c:pt>
                <c:pt idx="357">
                  <c:v>17.48063788300837</c:v>
                </c:pt>
                <c:pt idx="358">
                  <c:v>17.485977777777791</c:v>
                </c:pt>
                <c:pt idx="359">
                  <c:v>17.491855955678684</c:v>
                </c:pt>
                <c:pt idx="360">
                  <c:v>17.497453038674045</c:v>
                </c:pt>
                <c:pt idx="361">
                  <c:v>17.504030303030316</c:v>
                </c:pt>
                <c:pt idx="362">
                  <c:v>17.508870879120892</c:v>
                </c:pt>
                <c:pt idx="363">
                  <c:v>17.51320273972604</c:v>
                </c:pt>
                <c:pt idx="364">
                  <c:v>17.516975409836078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Gesamtentwicklung!$N$2</c:f>
              <c:strCache>
                <c:ptCount val="1"/>
                <c:pt idx="0">
                  <c:v>demand weighted spot price 2017</c:v>
                </c:pt>
              </c:strCache>
            </c:strRef>
          </c:tx>
          <c:spPr>
            <a:ln w="1270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Gesamtentwicklung!$N$1098:$N$1462</c:f>
              <c:numCache>
                <c:formatCode>General</c:formatCode>
                <c:ptCount val="365"/>
                <c:pt idx="0">
                  <c:v>20.268612903225804</c:v>
                </c:pt>
                <c:pt idx="1">
                  <c:v>20.268612903225804</c:v>
                </c:pt>
                <c:pt idx="2">
                  <c:v>20.268612903225804</c:v>
                </c:pt>
                <c:pt idx="3">
                  <c:v>20.268612903225804</c:v>
                </c:pt>
                <c:pt idx="4">
                  <c:v>20.268612903225804</c:v>
                </c:pt>
                <c:pt idx="5">
                  <c:v>20.268612903225804</c:v>
                </c:pt>
                <c:pt idx="6">
                  <c:v>20.268612903225804</c:v>
                </c:pt>
                <c:pt idx="7">
                  <c:v>20.268612903225804</c:v>
                </c:pt>
                <c:pt idx="8">
                  <c:v>20.268612903225804</c:v>
                </c:pt>
                <c:pt idx="9">
                  <c:v>20.268612903225804</c:v>
                </c:pt>
                <c:pt idx="10">
                  <c:v>20.268612903225804</c:v>
                </c:pt>
                <c:pt idx="11">
                  <c:v>20.268612903225804</c:v>
                </c:pt>
                <c:pt idx="12">
                  <c:v>20.268612903225804</c:v>
                </c:pt>
                <c:pt idx="13">
                  <c:v>20.268612903225804</c:v>
                </c:pt>
                <c:pt idx="14">
                  <c:v>20.268612903225804</c:v>
                </c:pt>
                <c:pt idx="15">
                  <c:v>20.268612903225804</c:v>
                </c:pt>
                <c:pt idx="16">
                  <c:v>20.268612903225804</c:v>
                </c:pt>
                <c:pt idx="17">
                  <c:v>20.268612903225804</c:v>
                </c:pt>
                <c:pt idx="18">
                  <c:v>20.268612903225804</c:v>
                </c:pt>
                <c:pt idx="19">
                  <c:v>20.268612903225804</c:v>
                </c:pt>
                <c:pt idx="20">
                  <c:v>20.268612903225804</c:v>
                </c:pt>
                <c:pt idx="21">
                  <c:v>20.268612903225804</c:v>
                </c:pt>
                <c:pt idx="22">
                  <c:v>20.268612903225804</c:v>
                </c:pt>
                <c:pt idx="23">
                  <c:v>20.268612903225804</c:v>
                </c:pt>
                <c:pt idx="24">
                  <c:v>20.268612903225804</c:v>
                </c:pt>
                <c:pt idx="25">
                  <c:v>20.268612903225804</c:v>
                </c:pt>
                <c:pt idx="26">
                  <c:v>20.268612903225804</c:v>
                </c:pt>
                <c:pt idx="27">
                  <c:v>20.268612903225804</c:v>
                </c:pt>
                <c:pt idx="28">
                  <c:v>20.268612903225804</c:v>
                </c:pt>
                <c:pt idx="29">
                  <c:v>20.268612903225804</c:v>
                </c:pt>
                <c:pt idx="30">
                  <c:v>20.268612903225804</c:v>
                </c:pt>
                <c:pt idx="31">
                  <c:v>20.213951450342925</c:v>
                </c:pt>
                <c:pt idx="32">
                  <c:v>20.213951450342925</c:v>
                </c:pt>
                <c:pt idx="33">
                  <c:v>20.213951450342925</c:v>
                </c:pt>
                <c:pt idx="34">
                  <c:v>20.213951450342925</c:v>
                </c:pt>
                <c:pt idx="35">
                  <c:v>20.213951450342925</c:v>
                </c:pt>
                <c:pt idx="36">
                  <c:v>20.213951450342925</c:v>
                </c:pt>
                <c:pt idx="37">
                  <c:v>20.213951450342925</c:v>
                </c:pt>
                <c:pt idx="38">
                  <c:v>20.213951450342925</c:v>
                </c:pt>
                <c:pt idx="39">
                  <c:v>20.213951450342925</c:v>
                </c:pt>
                <c:pt idx="40">
                  <c:v>20.213951450342925</c:v>
                </c:pt>
                <c:pt idx="41">
                  <c:v>20.213951450342925</c:v>
                </c:pt>
                <c:pt idx="42">
                  <c:v>20.213951450342925</c:v>
                </c:pt>
                <c:pt idx="43">
                  <c:v>20.213951450342925</c:v>
                </c:pt>
                <c:pt idx="44">
                  <c:v>20.213951450342925</c:v>
                </c:pt>
                <c:pt idx="45">
                  <c:v>20.213951450342925</c:v>
                </c:pt>
                <c:pt idx="46">
                  <c:v>20.213951450342925</c:v>
                </c:pt>
                <c:pt idx="47">
                  <c:v>20.213951450342925</c:v>
                </c:pt>
                <c:pt idx="48">
                  <c:v>20.213951450342925</c:v>
                </c:pt>
                <c:pt idx="49">
                  <c:v>20.213951450342925</c:v>
                </c:pt>
                <c:pt idx="50">
                  <c:v>20.213951450342925</c:v>
                </c:pt>
                <c:pt idx="51">
                  <c:v>20.213951450342925</c:v>
                </c:pt>
                <c:pt idx="52">
                  <c:v>20.213951450342925</c:v>
                </c:pt>
                <c:pt idx="53">
                  <c:v>20.213951450342925</c:v>
                </c:pt>
                <c:pt idx="54">
                  <c:v>20.213951450342925</c:v>
                </c:pt>
                <c:pt idx="55">
                  <c:v>20.213951450342925</c:v>
                </c:pt>
                <c:pt idx="56">
                  <c:v>20.213951450342925</c:v>
                </c:pt>
                <c:pt idx="57">
                  <c:v>20.213951450342925</c:v>
                </c:pt>
                <c:pt idx="58">
                  <c:v>20.213951450342925</c:v>
                </c:pt>
                <c:pt idx="59">
                  <c:v>19.100919180984302</c:v>
                </c:pt>
                <c:pt idx="60">
                  <c:v>19.100919180984302</c:v>
                </c:pt>
                <c:pt idx="61">
                  <c:v>19.100919180984302</c:v>
                </c:pt>
                <c:pt idx="62">
                  <c:v>19.100919180984302</c:v>
                </c:pt>
                <c:pt idx="63">
                  <c:v>19.100919180984302</c:v>
                </c:pt>
                <c:pt idx="64">
                  <c:v>19.100919180984302</c:v>
                </c:pt>
                <c:pt idx="65">
                  <c:v>19.100919180984302</c:v>
                </c:pt>
                <c:pt idx="66">
                  <c:v>19.100919180984302</c:v>
                </c:pt>
                <c:pt idx="67">
                  <c:v>19.100919180984302</c:v>
                </c:pt>
                <c:pt idx="68">
                  <c:v>19.100919180984302</c:v>
                </c:pt>
                <c:pt idx="69">
                  <c:v>19.100919180984302</c:v>
                </c:pt>
                <c:pt idx="70">
                  <c:v>19.100919180984302</c:v>
                </c:pt>
                <c:pt idx="71">
                  <c:v>19.100919180984302</c:v>
                </c:pt>
                <c:pt idx="72">
                  <c:v>19.100919180984302</c:v>
                </c:pt>
                <c:pt idx="73">
                  <c:v>19.100919180984302</c:v>
                </c:pt>
                <c:pt idx="74">
                  <c:v>19.100919180984302</c:v>
                </c:pt>
                <c:pt idx="75">
                  <c:v>19.100919180984302</c:v>
                </c:pt>
                <c:pt idx="76">
                  <c:v>19.100919180984302</c:v>
                </c:pt>
                <c:pt idx="77">
                  <c:v>19.100919180984302</c:v>
                </c:pt>
                <c:pt idx="78">
                  <c:v>19.100919180984302</c:v>
                </c:pt>
                <c:pt idx="79">
                  <c:v>19.100919180984302</c:v>
                </c:pt>
                <c:pt idx="80">
                  <c:v>19.100919180984302</c:v>
                </c:pt>
                <c:pt idx="81">
                  <c:v>19.100919180984302</c:v>
                </c:pt>
                <c:pt idx="82">
                  <c:v>19.100919180984302</c:v>
                </c:pt>
                <c:pt idx="83">
                  <c:v>19.100919180984302</c:v>
                </c:pt>
                <c:pt idx="84">
                  <c:v>19.100919180984302</c:v>
                </c:pt>
                <c:pt idx="85">
                  <c:v>19.100919180984302</c:v>
                </c:pt>
                <c:pt idx="86">
                  <c:v>19.100919180984302</c:v>
                </c:pt>
                <c:pt idx="87">
                  <c:v>19.100919180984302</c:v>
                </c:pt>
                <c:pt idx="88">
                  <c:v>19.100919180984302</c:v>
                </c:pt>
                <c:pt idx="89">
                  <c:v>19.100919180984302</c:v>
                </c:pt>
                <c:pt idx="90">
                  <c:v>18.484958833051106</c:v>
                </c:pt>
                <c:pt idx="91">
                  <c:v>18.484958833051106</c:v>
                </c:pt>
                <c:pt idx="92">
                  <c:v>18.484958833051106</c:v>
                </c:pt>
                <c:pt idx="93">
                  <c:v>18.484958833051106</c:v>
                </c:pt>
                <c:pt idx="94">
                  <c:v>18.484958833051106</c:v>
                </c:pt>
                <c:pt idx="95">
                  <c:v>18.484958833051106</c:v>
                </c:pt>
                <c:pt idx="96">
                  <c:v>18.484958833051106</c:v>
                </c:pt>
                <c:pt idx="97">
                  <c:v>18.484958833051106</c:v>
                </c:pt>
                <c:pt idx="98">
                  <c:v>18.484958833051106</c:v>
                </c:pt>
                <c:pt idx="99">
                  <c:v>18.484958833051106</c:v>
                </c:pt>
                <c:pt idx="100">
                  <c:v>18.484958833051106</c:v>
                </c:pt>
                <c:pt idx="101">
                  <c:v>18.484958833051106</c:v>
                </c:pt>
                <c:pt idx="102">
                  <c:v>18.484958833051106</c:v>
                </c:pt>
                <c:pt idx="103">
                  <c:v>18.484958833051106</c:v>
                </c:pt>
                <c:pt idx="104">
                  <c:v>18.484958833051106</c:v>
                </c:pt>
                <c:pt idx="105">
                  <c:v>18.484958833051106</c:v>
                </c:pt>
                <c:pt idx="106">
                  <c:v>18.484958833051106</c:v>
                </c:pt>
                <c:pt idx="107">
                  <c:v>18.484958833051106</c:v>
                </c:pt>
                <c:pt idx="108">
                  <c:v>18.484958833051106</c:v>
                </c:pt>
                <c:pt idx="109">
                  <c:v>18.484958833051106</c:v>
                </c:pt>
                <c:pt idx="110">
                  <c:v>18.484958833051106</c:v>
                </c:pt>
                <c:pt idx="111">
                  <c:v>18.484958833051106</c:v>
                </c:pt>
                <c:pt idx="112">
                  <c:v>18.484958833051106</c:v>
                </c:pt>
                <c:pt idx="113">
                  <c:v>18.484958833051106</c:v>
                </c:pt>
                <c:pt idx="114">
                  <c:v>18.484958833051106</c:v>
                </c:pt>
                <c:pt idx="115">
                  <c:v>18.484958833051106</c:v>
                </c:pt>
                <c:pt idx="116">
                  <c:v>18.484958833051106</c:v>
                </c:pt>
                <c:pt idx="117">
                  <c:v>18.484958833051106</c:v>
                </c:pt>
                <c:pt idx="118">
                  <c:v>18.484958833051106</c:v>
                </c:pt>
                <c:pt idx="119">
                  <c:v>18.484958833051106</c:v>
                </c:pt>
                <c:pt idx="120">
                  <c:v>18.016803157203061</c:v>
                </c:pt>
                <c:pt idx="121">
                  <c:v>18.016803157203061</c:v>
                </c:pt>
                <c:pt idx="122">
                  <c:v>18.016803157203061</c:v>
                </c:pt>
                <c:pt idx="123">
                  <c:v>18.016803157203061</c:v>
                </c:pt>
                <c:pt idx="124">
                  <c:v>18.016803157203061</c:v>
                </c:pt>
                <c:pt idx="125">
                  <c:v>18.016803157203061</c:v>
                </c:pt>
                <c:pt idx="126">
                  <c:v>18.016803157203061</c:v>
                </c:pt>
                <c:pt idx="127">
                  <c:v>18.016803157203061</c:v>
                </c:pt>
                <c:pt idx="128">
                  <c:v>18.016803157203061</c:v>
                </c:pt>
                <c:pt idx="129">
                  <c:v>18.016803157203061</c:v>
                </c:pt>
                <c:pt idx="130">
                  <c:v>18.016803157203061</c:v>
                </c:pt>
                <c:pt idx="131">
                  <c:v>18.016803157203061</c:v>
                </c:pt>
                <c:pt idx="132">
                  <c:v>18.016803157203061</c:v>
                </c:pt>
                <c:pt idx="133">
                  <c:v>18.016803157203061</c:v>
                </c:pt>
                <c:pt idx="134">
                  <c:v>18.016803157203061</c:v>
                </c:pt>
                <c:pt idx="135">
                  <c:v>18.016803157203061</c:v>
                </c:pt>
                <c:pt idx="136">
                  <c:v>18.016803157203061</c:v>
                </c:pt>
                <c:pt idx="137">
                  <c:v>18.016803157203061</c:v>
                </c:pt>
                <c:pt idx="138">
                  <c:v>18.016803157203061</c:v>
                </c:pt>
                <c:pt idx="139">
                  <c:v>18.016803157203061</c:v>
                </c:pt>
                <c:pt idx="140">
                  <c:v>18.016803157203061</c:v>
                </c:pt>
                <c:pt idx="141">
                  <c:v>18.016803157203061</c:v>
                </c:pt>
                <c:pt idx="142">
                  <c:v>18.016803157203061</c:v>
                </c:pt>
                <c:pt idx="143">
                  <c:v>18.016803157203061</c:v>
                </c:pt>
                <c:pt idx="144">
                  <c:v>18.016803157203061</c:v>
                </c:pt>
                <c:pt idx="145">
                  <c:v>18.016803157203061</c:v>
                </c:pt>
                <c:pt idx="146">
                  <c:v>18.016803157203061</c:v>
                </c:pt>
                <c:pt idx="147">
                  <c:v>18.016803157203061</c:v>
                </c:pt>
                <c:pt idx="148">
                  <c:v>18.016803157203061</c:v>
                </c:pt>
                <c:pt idx="149">
                  <c:v>18.016803157203061</c:v>
                </c:pt>
                <c:pt idx="150">
                  <c:v>18.016803157203061</c:v>
                </c:pt>
                <c:pt idx="151">
                  <c:v>17.669127644712631</c:v>
                </c:pt>
                <c:pt idx="152">
                  <c:v>17.669127644712631</c:v>
                </c:pt>
                <c:pt idx="153">
                  <c:v>17.669127644712631</c:v>
                </c:pt>
                <c:pt idx="154">
                  <c:v>17.669127644712631</c:v>
                </c:pt>
                <c:pt idx="155">
                  <c:v>17.669127644712631</c:v>
                </c:pt>
                <c:pt idx="156">
                  <c:v>17.669127644712631</c:v>
                </c:pt>
                <c:pt idx="157">
                  <c:v>17.669127644712631</c:v>
                </c:pt>
                <c:pt idx="158">
                  <c:v>17.669127644712631</c:v>
                </c:pt>
                <c:pt idx="159">
                  <c:v>17.669127644712631</c:v>
                </c:pt>
                <c:pt idx="160">
                  <c:v>17.669127644712631</c:v>
                </c:pt>
                <c:pt idx="161">
                  <c:v>17.669127644712631</c:v>
                </c:pt>
                <c:pt idx="162">
                  <c:v>17.669127644712631</c:v>
                </c:pt>
                <c:pt idx="163">
                  <c:v>17.669127644712631</c:v>
                </c:pt>
                <c:pt idx="164">
                  <c:v>17.669127644712631</c:v>
                </c:pt>
                <c:pt idx="165">
                  <c:v>17.669127644712631</c:v>
                </c:pt>
                <c:pt idx="166">
                  <c:v>17.669127644712631</c:v>
                </c:pt>
                <c:pt idx="167">
                  <c:v>17.669127644712631</c:v>
                </c:pt>
                <c:pt idx="168">
                  <c:v>17.669127644712631</c:v>
                </c:pt>
                <c:pt idx="169">
                  <c:v>17.669127644712631</c:v>
                </c:pt>
                <c:pt idx="170">
                  <c:v>17.669127644712631</c:v>
                </c:pt>
                <c:pt idx="171">
                  <c:v>17.669127644712631</c:v>
                </c:pt>
                <c:pt idx="172">
                  <c:v>17.669127644712631</c:v>
                </c:pt>
                <c:pt idx="173">
                  <c:v>17.669127644712631</c:v>
                </c:pt>
                <c:pt idx="174">
                  <c:v>17.669127644712631</c:v>
                </c:pt>
                <c:pt idx="175">
                  <c:v>17.669127644712631</c:v>
                </c:pt>
                <c:pt idx="176">
                  <c:v>17.669127644712631</c:v>
                </c:pt>
                <c:pt idx="177">
                  <c:v>17.669127644712631</c:v>
                </c:pt>
                <c:pt idx="178">
                  <c:v>17.669127644712631</c:v>
                </c:pt>
                <c:pt idx="179">
                  <c:v>17.669127644712631</c:v>
                </c:pt>
                <c:pt idx="180">
                  <c:v>17.669127644712631</c:v>
                </c:pt>
                <c:pt idx="181">
                  <c:v>17.375576905144452</c:v>
                </c:pt>
                <c:pt idx="182">
                  <c:v>17.375576905144452</c:v>
                </c:pt>
                <c:pt idx="183">
                  <c:v>17.375576905144452</c:v>
                </c:pt>
                <c:pt idx="184">
                  <c:v>17.375576905144452</c:v>
                </c:pt>
                <c:pt idx="185">
                  <c:v>17.375576905144452</c:v>
                </c:pt>
                <c:pt idx="186">
                  <c:v>17.375576905144452</c:v>
                </c:pt>
                <c:pt idx="187">
                  <c:v>17.375576905144452</c:v>
                </c:pt>
                <c:pt idx="188">
                  <c:v>17.375576905144452</c:v>
                </c:pt>
                <c:pt idx="189">
                  <c:v>17.375576905144452</c:v>
                </c:pt>
                <c:pt idx="190">
                  <c:v>17.375576905144452</c:v>
                </c:pt>
                <c:pt idx="191">
                  <c:v>17.375576905144452</c:v>
                </c:pt>
                <c:pt idx="192">
                  <c:v>17.375576905144452</c:v>
                </c:pt>
                <c:pt idx="193">
                  <c:v>17.375576905144452</c:v>
                </c:pt>
                <c:pt idx="194">
                  <c:v>17.375576905144452</c:v>
                </c:pt>
                <c:pt idx="195">
                  <c:v>17.375576905144452</c:v>
                </c:pt>
                <c:pt idx="196">
                  <c:v>17.375576905144452</c:v>
                </c:pt>
                <c:pt idx="197">
                  <c:v>17.375576905144452</c:v>
                </c:pt>
                <c:pt idx="198">
                  <c:v>17.375576905144452</c:v>
                </c:pt>
                <c:pt idx="199">
                  <c:v>17.375576905144452</c:v>
                </c:pt>
                <c:pt idx="200">
                  <c:v>17.375576905144452</c:v>
                </c:pt>
                <c:pt idx="201">
                  <c:v>17.375576905144452</c:v>
                </c:pt>
                <c:pt idx="202">
                  <c:v>17.375576905144452</c:v>
                </c:pt>
                <c:pt idx="203">
                  <c:v>17.375576905144452</c:v>
                </c:pt>
                <c:pt idx="204">
                  <c:v>17.375576905144452</c:v>
                </c:pt>
                <c:pt idx="205">
                  <c:v>17.375576905144452</c:v>
                </c:pt>
                <c:pt idx="206">
                  <c:v>17.375576905144452</c:v>
                </c:pt>
                <c:pt idx="207">
                  <c:v>17.375576905144452</c:v>
                </c:pt>
                <c:pt idx="208">
                  <c:v>17.375576905144452</c:v>
                </c:pt>
                <c:pt idx="209">
                  <c:v>17.375576905144452</c:v>
                </c:pt>
                <c:pt idx="210">
                  <c:v>17.375576905144452</c:v>
                </c:pt>
                <c:pt idx="211">
                  <c:v>17.375576905144452</c:v>
                </c:pt>
                <c:pt idx="212">
                  <c:v>17.231201246260891</c:v>
                </c:pt>
                <c:pt idx="213">
                  <c:v>17.231201246260891</c:v>
                </c:pt>
                <c:pt idx="214">
                  <c:v>17.231201246260891</c:v>
                </c:pt>
                <c:pt idx="215">
                  <c:v>17.231201246260891</c:v>
                </c:pt>
                <c:pt idx="216">
                  <c:v>17.231201246260891</c:v>
                </c:pt>
                <c:pt idx="217">
                  <c:v>17.231201246260891</c:v>
                </c:pt>
                <c:pt idx="218">
                  <c:v>17.231201246260891</c:v>
                </c:pt>
                <c:pt idx="219">
                  <c:v>17.231201246260891</c:v>
                </c:pt>
                <c:pt idx="220">
                  <c:v>17.231201246260891</c:v>
                </c:pt>
                <c:pt idx="221">
                  <c:v>17.231201246260891</c:v>
                </c:pt>
                <c:pt idx="222">
                  <c:v>17.231201246260891</c:v>
                </c:pt>
                <c:pt idx="223">
                  <c:v>17.231201246260891</c:v>
                </c:pt>
                <c:pt idx="224">
                  <c:v>17.231201246260891</c:v>
                </c:pt>
                <c:pt idx="225">
                  <c:v>17.231201246260891</c:v>
                </c:pt>
                <c:pt idx="226">
                  <c:v>17.231201246260891</c:v>
                </c:pt>
                <c:pt idx="227">
                  <c:v>17.231201246260891</c:v>
                </c:pt>
                <c:pt idx="228">
                  <c:v>17.231201246260891</c:v>
                </c:pt>
                <c:pt idx="229">
                  <c:v>17.231201246260891</c:v>
                </c:pt>
                <c:pt idx="230">
                  <c:v>17.231201246260891</c:v>
                </c:pt>
                <c:pt idx="231">
                  <c:v>17.231201246260891</c:v>
                </c:pt>
                <c:pt idx="232">
                  <c:v>17.231201246260891</c:v>
                </c:pt>
                <c:pt idx="233">
                  <c:v>17.231201246260891</c:v>
                </c:pt>
                <c:pt idx="234">
                  <c:v>17.231201246260891</c:v>
                </c:pt>
                <c:pt idx="235">
                  <c:v>17.231201246260891</c:v>
                </c:pt>
                <c:pt idx="236">
                  <c:v>17.231201246260891</c:v>
                </c:pt>
                <c:pt idx="237">
                  <c:v>17.231201246260891</c:v>
                </c:pt>
                <c:pt idx="238">
                  <c:v>17.231201246260891</c:v>
                </c:pt>
                <c:pt idx="239">
                  <c:v>17.231201246260891</c:v>
                </c:pt>
                <c:pt idx="240">
                  <c:v>17.231201246260891</c:v>
                </c:pt>
                <c:pt idx="241">
                  <c:v>17.231201246260891</c:v>
                </c:pt>
                <c:pt idx="242">
                  <c:v>17.231201246260891</c:v>
                </c:pt>
                <c:pt idx="243">
                  <c:v>17.224298632814119</c:v>
                </c:pt>
                <c:pt idx="244">
                  <c:v>17.224298632814119</c:v>
                </c:pt>
                <c:pt idx="245">
                  <c:v>17.224298632814119</c:v>
                </c:pt>
                <c:pt idx="246">
                  <c:v>17.224298632814119</c:v>
                </c:pt>
                <c:pt idx="247">
                  <c:v>17.224298632814119</c:v>
                </c:pt>
                <c:pt idx="248">
                  <c:v>17.224298632814119</c:v>
                </c:pt>
                <c:pt idx="249">
                  <c:v>17.224298632814119</c:v>
                </c:pt>
                <c:pt idx="250">
                  <c:v>17.224298632814119</c:v>
                </c:pt>
                <c:pt idx="251">
                  <c:v>17.224298632814119</c:v>
                </c:pt>
                <c:pt idx="252">
                  <c:v>17.224298632814119</c:v>
                </c:pt>
                <c:pt idx="253">
                  <c:v>17.224298632814119</c:v>
                </c:pt>
                <c:pt idx="254">
                  <c:v>17.224298632814119</c:v>
                </c:pt>
                <c:pt idx="255">
                  <c:v>17.224298632814119</c:v>
                </c:pt>
                <c:pt idx="256">
                  <c:v>17.224298632814119</c:v>
                </c:pt>
                <c:pt idx="257">
                  <c:v>17.224298632814119</c:v>
                </c:pt>
                <c:pt idx="258">
                  <c:v>17.224298632814119</c:v>
                </c:pt>
                <c:pt idx="259">
                  <c:v>17.224298632814119</c:v>
                </c:pt>
                <c:pt idx="260">
                  <c:v>17.224298632814119</c:v>
                </c:pt>
                <c:pt idx="261">
                  <c:v>17.224298632814119</c:v>
                </c:pt>
                <c:pt idx="262">
                  <c:v>17.224298632814119</c:v>
                </c:pt>
                <c:pt idx="263">
                  <c:v>17.224298632814119</c:v>
                </c:pt>
                <c:pt idx="264">
                  <c:v>17.224298632814119</c:v>
                </c:pt>
                <c:pt idx="265">
                  <c:v>17.224298632814119</c:v>
                </c:pt>
                <c:pt idx="266">
                  <c:v>17.224298632814119</c:v>
                </c:pt>
                <c:pt idx="267">
                  <c:v>17.224298632814119</c:v>
                </c:pt>
                <c:pt idx="268">
                  <c:v>17.224298632814119</c:v>
                </c:pt>
                <c:pt idx="269">
                  <c:v>17.224298632814119</c:v>
                </c:pt>
                <c:pt idx="270">
                  <c:v>17.224298632814119</c:v>
                </c:pt>
                <c:pt idx="271">
                  <c:v>17.224298632814119</c:v>
                </c:pt>
                <c:pt idx="272">
                  <c:v>17.224298632814119</c:v>
                </c:pt>
                <c:pt idx="273">
                  <c:v>17.2296694966541</c:v>
                </c:pt>
                <c:pt idx="274">
                  <c:v>17.2296694966541</c:v>
                </c:pt>
                <c:pt idx="275">
                  <c:v>17.2296694966541</c:v>
                </c:pt>
                <c:pt idx="276">
                  <c:v>17.2296694966541</c:v>
                </c:pt>
                <c:pt idx="277">
                  <c:v>17.2296694966541</c:v>
                </c:pt>
                <c:pt idx="278">
                  <c:v>17.2296694966541</c:v>
                </c:pt>
                <c:pt idx="279">
                  <c:v>17.2296694966541</c:v>
                </c:pt>
                <c:pt idx="280">
                  <c:v>17.2296694966541</c:v>
                </c:pt>
                <c:pt idx="281">
                  <c:v>17.2296694966541</c:v>
                </c:pt>
                <c:pt idx="282">
                  <c:v>17.2296694966541</c:v>
                </c:pt>
                <c:pt idx="283">
                  <c:v>17.2296694966541</c:v>
                </c:pt>
                <c:pt idx="284">
                  <c:v>17.2296694966541</c:v>
                </c:pt>
                <c:pt idx="285">
                  <c:v>17.2296694966541</c:v>
                </c:pt>
                <c:pt idx="286">
                  <c:v>17.2296694966541</c:v>
                </c:pt>
                <c:pt idx="287">
                  <c:v>17.2296694966541</c:v>
                </c:pt>
                <c:pt idx="288">
                  <c:v>17.2296694966541</c:v>
                </c:pt>
                <c:pt idx="289">
                  <c:v>17.2296694966541</c:v>
                </c:pt>
                <c:pt idx="290">
                  <c:v>17.2296694966541</c:v>
                </c:pt>
                <c:pt idx="291">
                  <c:v>17.2296694966541</c:v>
                </c:pt>
                <c:pt idx="292">
                  <c:v>17.2296694966541</c:v>
                </c:pt>
                <c:pt idx="293">
                  <c:v>17.2296694966541</c:v>
                </c:pt>
                <c:pt idx="294">
                  <c:v>17.2296694966541</c:v>
                </c:pt>
                <c:pt idx="295">
                  <c:v>17.2296694966541</c:v>
                </c:pt>
                <c:pt idx="296">
                  <c:v>17.2296694966541</c:v>
                </c:pt>
                <c:pt idx="297">
                  <c:v>17.2296694966541</c:v>
                </c:pt>
                <c:pt idx="298">
                  <c:v>17.2296694966541</c:v>
                </c:pt>
                <c:pt idx="299">
                  <c:v>17.2296694966541</c:v>
                </c:pt>
                <c:pt idx="300">
                  <c:v>17.2296694966541</c:v>
                </c:pt>
                <c:pt idx="301">
                  <c:v>17.2296694966541</c:v>
                </c:pt>
                <c:pt idx="302">
                  <c:v>17.2296694966541</c:v>
                </c:pt>
                <c:pt idx="303">
                  <c:v>17.2296694966541</c:v>
                </c:pt>
                <c:pt idx="304">
                  <c:v>17.454004169247064</c:v>
                </c:pt>
                <c:pt idx="305">
                  <c:v>17.454004169247064</c:v>
                </c:pt>
                <c:pt idx="306">
                  <c:v>17.454004169247064</c:v>
                </c:pt>
                <c:pt idx="307">
                  <c:v>17.454004169247064</c:v>
                </c:pt>
                <c:pt idx="308">
                  <c:v>17.454004169247064</c:v>
                </c:pt>
                <c:pt idx="309">
                  <c:v>17.454004169247064</c:v>
                </c:pt>
                <c:pt idx="310">
                  <c:v>17.454004169247064</c:v>
                </c:pt>
                <c:pt idx="311">
                  <c:v>17.454004169247064</c:v>
                </c:pt>
                <c:pt idx="312">
                  <c:v>17.454004169247064</c:v>
                </c:pt>
                <c:pt idx="313">
                  <c:v>17.454004169247064</c:v>
                </c:pt>
                <c:pt idx="314">
                  <c:v>17.454004169247064</c:v>
                </c:pt>
                <c:pt idx="315">
                  <c:v>17.454004169247064</c:v>
                </c:pt>
                <c:pt idx="316">
                  <c:v>17.454004169247064</c:v>
                </c:pt>
                <c:pt idx="317">
                  <c:v>17.454004169247064</c:v>
                </c:pt>
                <c:pt idx="318">
                  <c:v>17.454004169247064</c:v>
                </c:pt>
                <c:pt idx="319">
                  <c:v>17.454004169247064</c:v>
                </c:pt>
                <c:pt idx="320">
                  <c:v>17.454004169247064</c:v>
                </c:pt>
                <c:pt idx="321">
                  <c:v>17.454004169247064</c:v>
                </c:pt>
                <c:pt idx="322">
                  <c:v>17.454004169247064</c:v>
                </c:pt>
                <c:pt idx="323">
                  <c:v>17.454004169247064</c:v>
                </c:pt>
                <c:pt idx="324">
                  <c:v>17.454004169247064</c:v>
                </c:pt>
                <c:pt idx="325">
                  <c:v>17.454004169247064</c:v>
                </c:pt>
                <c:pt idx="326">
                  <c:v>17.454004169247064</c:v>
                </c:pt>
                <c:pt idx="327">
                  <c:v>17.454004169247064</c:v>
                </c:pt>
                <c:pt idx="328">
                  <c:v>17.454004169247064</c:v>
                </c:pt>
                <c:pt idx="329">
                  <c:v>17.454004169247064</c:v>
                </c:pt>
                <c:pt idx="330">
                  <c:v>17.454004169247064</c:v>
                </c:pt>
                <c:pt idx="331">
                  <c:v>17.454004169247064</c:v>
                </c:pt>
                <c:pt idx="332">
                  <c:v>17.454004169247064</c:v>
                </c:pt>
                <c:pt idx="333">
                  <c:v>17.454004169247064</c:v>
                </c:pt>
                <c:pt idx="334">
                  <c:v>17.768841848244897</c:v>
                </c:pt>
                <c:pt idx="335">
                  <c:v>17.768841848244897</c:v>
                </c:pt>
                <c:pt idx="336">
                  <c:v>17.768841848244897</c:v>
                </c:pt>
                <c:pt idx="337">
                  <c:v>17.768841848244897</c:v>
                </c:pt>
                <c:pt idx="338">
                  <c:v>17.768841848244897</c:v>
                </c:pt>
                <c:pt idx="339">
                  <c:v>17.768841848244897</c:v>
                </c:pt>
                <c:pt idx="340">
                  <c:v>17.768841848244897</c:v>
                </c:pt>
                <c:pt idx="341">
                  <c:v>17.768841848244897</c:v>
                </c:pt>
                <c:pt idx="342">
                  <c:v>17.768841848244897</c:v>
                </c:pt>
                <c:pt idx="343">
                  <c:v>17.768841848244897</c:v>
                </c:pt>
                <c:pt idx="344">
                  <c:v>17.768841848244897</c:v>
                </c:pt>
                <c:pt idx="345">
                  <c:v>17.768841848244897</c:v>
                </c:pt>
                <c:pt idx="346">
                  <c:v>17.768841848244897</c:v>
                </c:pt>
                <c:pt idx="347">
                  <c:v>17.768841848244897</c:v>
                </c:pt>
                <c:pt idx="348">
                  <c:v>17.768841848244897</c:v>
                </c:pt>
                <c:pt idx="349">
                  <c:v>17.768841848244897</c:v>
                </c:pt>
                <c:pt idx="350">
                  <c:v>17.768841848244897</c:v>
                </c:pt>
                <c:pt idx="351">
                  <c:v>17.768841848244897</c:v>
                </c:pt>
                <c:pt idx="352">
                  <c:v>17.768841848244897</c:v>
                </c:pt>
                <c:pt idx="353">
                  <c:v>17.768841848244897</c:v>
                </c:pt>
                <c:pt idx="354">
                  <c:v>17.768841848244897</c:v>
                </c:pt>
                <c:pt idx="355">
                  <c:v>17.768841848244897</c:v>
                </c:pt>
                <c:pt idx="356">
                  <c:v>17.768841848244897</c:v>
                </c:pt>
                <c:pt idx="357">
                  <c:v>17.768841848244897</c:v>
                </c:pt>
                <c:pt idx="358">
                  <c:v>17.768841848244897</c:v>
                </c:pt>
                <c:pt idx="359">
                  <c:v>17.768841848244897</c:v>
                </c:pt>
                <c:pt idx="360">
                  <c:v>17.768841848244897</c:v>
                </c:pt>
                <c:pt idx="361">
                  <c:v>17.768841848244897</c:v>
                </c:pt>
                <c:pt idx="362">
                  <c:v>17.768841848244897</c:v>
                </c:pt>
                <c:pt idx="363">
                  <c:v>17.768841848244897</c:v>
                </c:pt>
                <c:pt idx="364">
                  <c:v>17.768841848244897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28480"/>
        <c:axId val="226238464"/>
      </c:lineChart>
      <c:dateAx>
        <c:axId val="22622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6238464"/>
        <c:crossesAt val="10"/>
        <c:auto val="1"/>
        <c:lblOffset val="100"/>
        <c:baseTimeUnit val="days"/>
      </c:dateAx>
      <c:valAx>
        <c:axId val="226238464"/>
        <c:scaling>
          <c:orientation val="minMax"/>
          <c:max val="24"/>
          <c:min val="14"/>
        </c:scaling>
        <c:delete val="0"/>
        <c:axPos val="l"/>
        <c:majorGridlines/>
        <c:numFmt formatCode="#,##0.00\ &quot;€/MWh&quot;" sourceLinked="1"/>
        <c:majorTickMark val="out"/>
        <c:minorTickMark val="none"/>
        <c:tickLblPos val="nextTo"/>
        <c:crossAx val="226228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1" baseline="0">
                <a:effectLst/>
              </a:rPr>
              <a:t>automatic purchasing process natural gas Germany</a:t>
            </a:r>
          </a:p>
          <a:p>
            <a:pPr>
              <a:defRPr/>
            </a:pPr>
            <a:r>
              <a:rPr lang="de-DE" sz="1800" b="1" i="1" baseline="0">
                <a:effectLst/>
              </a:rPr>
              <a:t>- results -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31130685930563301"/>
          <c:y val="2.703111517475602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Gesamtentwicklung!$B$1</c:f>
              <c:strCache>
                <c:ptCount val="1"/>
                <c:pt idx="0">
                  <c:v>Average Market Price 2017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>
              <a:noFill/>
            </a:ln>
          </c:spPr>
          <c:cat>
            <c:numRef>
              <c:f>Gesamtentwicklung!$A$367:$A$1187</c:f>
              <c:numCache>
                <c:formatCode>m/d/yyyy</c:formatCode>
                <c:ptCount val="821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</c:numCache>
            </c:numRef>
          </c:cat>
          <c:val>
            <c:numRef>
              <c:f>Gesamtentwicklung!$B$367:$B$1187</c:f>
              <c:numCache>
                <c:formatCode>#,##0.00\ "€/MWh"</c:formatCode>
                <c:ptCount val="821"/>
                <c:pt idx="0">
                  <c:v>0</c:v>
                </c:pt>
                <c:pt idx="1">
                  <c:v>21.09</c:v>
                </c:pt>
                <c:pt idx="2">
                  <c:v>21.09</c:v>
                </c:pt>
                <c:pt idx="3">
                  <c:v>21.09</c:v>
                </c:pt>
                <c:pt idx="4">
                  <c:v>20.995000000000001</c:v>
                </c:pt>
                <c:pt idx="5">
                  <c:v>20.856666666666669</c:v>
                </c:pt>
                <c:pt idx="6">
                  <c:v>20.808750000000003</c:v>
                </c:pt>
                <c:pt idx="7">
                  <c:v>20.795000000000005</c:v>
                </c:pt>
                <c:pt idx="8">
                  <c:v>20.783000000000005</c:v>
                </c:pt>
                <c:pt idx="9">
                  <c:v>20.783000000000005</c:v>
                </c:pt>
                <c:pt idx="10">
                  <c:v>20.783000000000005</c:v>
                </c:pt>
                <c:pt idx="11">
                  <c:v>20.787571428571432</c:v>
                </c:pt>
                <c:pt idx="12">
                  <c:v>20.824125000000006</c:v>
                </c:pt>
                <c:pt idx="13">
                  <c:v>20.815888888888892</c:v>
                </c:pt>
                <c:pt idx="14">
                  <c:v>20.834400000000006</c:v>
                </c:pt>
                <c:pt idx="15">
                  <c:v>20.844181818181823</c:v>
                </c:pt>
                <c:pt idx="16">
                  <c:v>20.844181818181823</c:v>
                </c:pt>
                <c:pt idx="17">
                  <c:v>20.844181818181823</c:v>
                </c:pt>
                <c:pt idx="18">
                  <c:v>20.830000000000005</c:v>
                </c:pt>
                <c:pt idx="19">
                  <c:v>20.812307692307698</c:v>
                </c:pt>
                <c:pt idx="20">
                  <c:v>20.801285714285719</c:v>
                </c:pt>
                <c:pt idx="21">
                  <c:v>20.791666666666671</c:v>
                </c:pt>
                <c:pt idx="22">
                  <c:v>20.785312500000003</c:v>
                </c:pt>
                <c:pt idx="23">
                  <c:v>20.785312500000003</c:v>
                </c:pt>
                <c:pt idx="24">
                  <c:v>20.785312500000003</c:v>
                </c:pt>
                <c:pt idx="25">
                  <c:v>20.789176470588238</c:v>
                </c:pt>
                <c:pt idx="26">
                  <c:v>20.789944444444448</c:v>
                </c:pt>
                <c:pt idx="27">
                  <c:v>20.794736842105266</c:v>
                </c:pt>
                <c:pt idx="28">
                  <c:v>20.805700000000002</c:v>
                </c:pt>
                <c:pt idx="29">
                  <c:v>20.807523809523811</c:v>
                </c:pt>
                <c:pt idx="30">
                  <c:v>20.807523809523811</c:v>
                </c:pt>
                <c:pt idx="31">
                  <c:v>20.807523809523811</c:v>
                </c:pt>
                <c:pt idx="32">
                  <c:v>20.814681818181818</c:v>
                </c:pt>
                <c:pt idx="33">
                  <c:v>20.834260869565217</c:v>
                </c:pt>
                <c:pt idx="34">
                  <c:v>20.861583333333332</c:v>
                </c:pt>
                <c:pt idx="35">
                  <c:v>20.927520000000001</c:v>
                </c:pt>
                <c:pt idx="36">
                  <c:v>20.976846153846154</c:v>
                </c:pt>
                <c:pt idx="37">
                  <c:v>20.976846153846154</c:v>
                </c:pt>
                <c:pt idx="38">
                  <c:v>20.976846153846154</c:v>
                </c:pt>
                <c:pt idx="39">
                  <c:v>21.033999999999999</c:v>
                </c:pt>
                <c:pt idx="40">
                  <c:v>21.09732142857143</c:v>
                </c:pt>
                <c:pt idx="41">
                  <c:v>21.161344827586205</c:v>
                </c:pt>
                <c:pt idx="42">
                  <c:v>21.242099999999997</c:v>
                </c:pt>
                <c:pt idx="43">
                  <c:v>21.307193548387094</c:v>
                </c:pt>
                <c:pt idx="44">
                  <c:v>21.307193548387094</c:v>
                </c:pt>
                <c:pt idx="45">
                  <c:v>21.307193548387094</c:v>
                </c:pt>
                <c:pt idx="46">
                  <c:v>21.358218749999999</c:v>
                </c:pt>
                <c:pt idx="47">
                  <c:v>21.412969696969697</c:v>
                </c:pt>
                <c:pt idx="48">
                  <c:v>21.464088235294113</c:v>
                </c:pt>
                <c:pt idx="49">
                  <c:v>21.501114285714284</c:v>
                </c:pt>
                <c:pt idx="50">
                  <c:v>21.536916666666663</c:v>
                </c:pt>
                <c:pt idx="51">
                  <c:v>21.536916666666663</c:v>
                </c:pt>
                <c:pt idx="52">
                  <c:v>21.536916666666663</c:v>
                </c:pt>
                <c:pt idx="53">
                  <c:v>21.536916666666663</c:v>
                </c:pt>
                <c:pt idx="54">
                  <c:v>21.566135135135131</c:v>
                </c:pt>
                <c:pt idx="55">
                  <c:v>21.602684210526313</c:v>
                </c:pt>
                <c:pt idx="56">
                  <c:v>21.63825641025641</c:v>
                </c:pt>
                <c:pt idx="57">
                  <c:v>21.669249999999998</c:v>
                </c:pt>
                <c:pt idx="58">
                  <c:v>21.669249999999998</c:v>
                </c:pt>
                <c:pt idx="59">
                  <c:v>21.669249999999998</c:v>
                </c:pt>
                <c:pt idx="60">
                  <c:v>21.692146341463413</c:v>
                </c:pt>
                <c:pt idx="61">
                  <c:v>21.708499999999997</c:v>
                </c:pt>
                <c:pt idx="62">
                  <c:v>21.72374418604651</c:v>
                </c:pt>
                <c:pt idx="63">
                  <c:v>21.735204545454543</c:v>
                </c:pt>
                <c:pt idx="64">
                  <c:v>21.740577777777776</c:v>
                </c:pt>
                <c:pt idx="65">
                  <c:v>21.740577777777776</c:v>
                </c:pt>
                <c:pt idx="66">
                  <c:v>21.740577777777776</c:v>
                </c:pt>
                <c:pt idx="67">
                  <c:v>21.749260869565216</c:v>
                </c:pt>
                <c:pt idx="68">
                  <c:v>21.759063829787234</c:v>
                </c:pt>
                <c:pt idx="69">
                  <c:v>21.772208333333335</c:v>
                </c:pt>
                <c:pt idx="70">
                  <c:v>21.780734693877552</c:v>
                </c:pt>
                <c:pt idx="71">
                  <c:v>21.787180000000003</c:v>
                </c:pt>
                <c:pt idx="72">
                  <c:v>21.787180000000003</c:v>
                </c:pt>
                <c:pt idx="73">
                  <c:v>21.787180000000003</c:v>
                </c:pt>
                <c:pt idx="74">
                  <c:v>21.785117647058826</c:v>
                </c:pt>
                <c:pt idx="75">
                  <c:v>21.778480769230775</c:v>
                </c:pt>
                <c:pt idx="76">
                  <c:v>21.775773584905664</c:v>
                </c:pt>
                <c:pt idx="77">
                  <c:v>21.772833333333338</c:v>
                </c:pt>
                <c:pt idx="78">
                  <c:v>21.772781818181819</c:v>
                </c:pt>
                <c:pt idx="79">
                  <c:v>21.772781818181819</c:v>
                </c:pt>
                <c:pt idx="80">
                  <c:v>21.772781818181819</c:v>
                </c:pt>
                <c:pt idx="81">
                  <c:v>21.767839285714292</c:v>
                </c:pt>
                <c:pt idx="82">
                  <c:v>21.764754385964917</c:v>
                </c:pt>
                <c:pt idx="83">
                  <c:v>21.761689655172418</c:v>
                </c:pt>
                <c:pt idx="84">
                  <c:v>21.76481355932204</c:v>
                </c:pt>
                <c:pt idx="85">
                  <c:v>21.765233333333338</c:v>
                </c:pt>
                <c:pt idx="86">
                  <c:v>21.765233333333338</c:v>
                </c:pt>
                <c:pt idx="87">
                  <c:v>21.765233333333338</c:v>
                </c:pt>
                <c:pt idx="88">
                  <c:v>21.764000000000003</c:v>
                </c:pt>
                <c:pt idx="89">
                  <c:v>21.763290322580652</c:v>
                </c:pt>
                <c:pt idx="90">
                  <c:v>21.765460317460324</c:v>
                </c:pt>
                <c:pt idx="91">
                  <c:v>21.763812500000007</c:v>
                </c:pt>
                <c:pt idx="92">
                  <c:v>21.763812500000007</c:v>
                </c:pt>
                <c:pt idx="93">
                  <c:v>21.763812500000007</c:v>
                </c:pt>
                <c:pt idx="94">
                  <c:v>21.763812500000007</c:v>
                </c:pt>
                <c:pt idx="95">
                  <c:v>21.763812500000007</c:v>
                </c:pt>
                <c:pt idx="96">
                  <c:v>21.763138461538468</c:v>
                </c:pt>
                <c:pt idx="97">
                  <c:v>21.764681818181828</c:v>
                </c:pt>
                <c:pt idx="98">
                  <c:v>21.767253731343288</c:v>
                </c:pt>
                <c:pt idx="99">
                  <c:v>21.770794117647064</c:v>
                </c:pt>
                <c:pt idx="100">
                  <c:v>21.770794117647064</c:v>
                </c:pt>
                <c:pt idx="101">
                  <c:v>21.770794117647064</c:v>
                </c:pt>
                <c:pt idx="102">
                  <c:v>21.778913043478266</c:v>
                </c:pt>
                <c:pt idx="103">
                  <c:v>21.784057142857147</c:v>
                </c:pt>
                <c:pt idx="104">
                  <c:v>21.792943661971833</c:v>
                </c:pt>
                <c:pt idx="105">
                  <c:v>21.801236111111116</c:v>
                </c:pt>
                <c:pt idx="106">
                  <c:v>21.807726027397266</c:v>
                </c:pt>
                <c:pt idx="107">
                  <c:v>21.807726027397266</c:v>
                </c:pt>
                <c:pt idx="108">
                  <c:v>21.807726027397266</c:v>
                </c:pt>
                <c:pt idx="109">
                  <c:v>21.813554054054059</c:v>
                </c:pt>
                <c:pt idx="110">
                  <c:v>21.820213333333342</c:v>
                </c:pt>
                <c:pt idx="111">
                  <c:v>21.826421052631584</c:v>
                </c:pt>
                <c:pt idx="112">
                  <c:v>21.831493506493512</c:v>
                </c:pt>
                <c:pt idx="113">
                  <c:v>21.838012820512827</c:v>
                </c:pt>
                <c:pt idx="114">
                  <c:v>21.838012820512827</c:v>
                </c:pt>
                <c:pt idx="115">
                  <c:v>21.838012820512827</c:v>
                </c:pt>
                <c:pt idx="116">
                  <c:v>21.843949367088612</c:v>
                </c:pt>
                <c:pt idx="117">
                  <c:v>21.850150000000006</c:v>
                </c:pt>
                <c:pt idx="118">
                  <c:v>21.855358024691363</c:v>
                </c:pt>
                <c:pt idx="119">
                  <c:v>21.859512195121955</c:v>
                </c:pt>
                <c:pt idx="120">
                  <c:v>21.859512195121955</c:v>
                </c:pt>
                <c:pt idx="121">
                  <c:v>21.859512195121955</c:v>
                </c:pt>
                <c:pt idx="122">
                  <c:v>21.859512195121955</c:v>
                </c:pt>
                <c:pt idx="123">
                  <c:v>21.859512195121955</c:v>
                </c:pt>
                <c:pt idx="124">
                  <c:v>21.864879518072293</c:v>
                </c:pt>
                <c:pt idx="125">
                  <c:v>21.868476190476194</c:v>
                </c:pt>
                <c:pt idx="126">
                  <c:v>21.871294117647061</c:v>
                </c:pt>
                <c:pt idx="127">
                  <c:v>21.874127906976746</c:v>
                </c:pt>
                <c:pt idx="128">
                  <c:v>21.874127906976746</c:v>
                </c:pt>
                <c:pt idx="129">
                  <c:v>21.874127906976746</c:v>
                </c:pt>
                <c:pt idx="130">
                  <c:v>21.882126436781611</c:v>
                </c:pt>
                <c:pt idx="131">
                  <c:v>21.889579545454549</c:v>
                </c:pt>
                <c:pt idx="132">
                  <c:v>21.895056179775281</c:v>
                </c:pt>
                <c:pt idx="133">
                  <c:v>21.898888888888891</c:v>
                </c:pt>
                <c:pt idx="134">
                  <c:v>21.902032967032966</c:v>
                </c:pt>
                <c:pt idx="135">
                  <c:v>21.902032967032966</c:v>
                </c:pt>
                <c:pt idx="136">
                  <c:v>21.902032967032966</c:v>
                </c:pt>
                <c:pt idx="137">
                  <c:v>21.904695652173913</c:v>
                </c:pt>
                <c:pt idx="138">
                  <c:v>21.907473118279569</c:v>
                </c:pt>
                <c:pt idx="139">
                  <c:v>21.912148936170215</c:v>
                </c:pt>
                <c:pt idx="140">
                  <c:v>21.917526315789473</c:v>
                </c:pt>
                <c:pt idx="141">
                  <c:v>21.922166666666666</c:v>
                </c:pt>
                <c:pt idx="142">
                  <c:v>21.922166666666666</c:v>
                </c:pt>
                <c:pt idx="143">
                  <c:v>21.922166666666666</c:v>
                </c:pt>
                <c:pt idx="144">
                  <c:v>21.922166666666666</c:v>
                </c:pt>
                <c:pt idx="145">
                  <c:v>21.926680412371134</c:v>
                </c:pt>
                <c:pt idx="146">
                  <c:v>21.929979591836734</c:v>
                </c:pt>
                <c:pt idx="147">
                  <c:v>21.93280808080808</c:v>
                </c:pt>
                <c:pt idx="148">
                  <c:v>21.933879999999998</c:v>
                </c:pt>
                <c:pt idx="149">
                  <c:v>21.933879999999998</c:v>
                </c:pt>
                <c:pt idx="150">
                  <c:v>21.933879999999998</c:v>
                </c:pt>
                <c:pt idx="151">
                  <c:v>21.935178217821782</c:v>
                </c:pt>
                <c:pt idx="152">
                  <c:v>21.936598039215685</c:v>
                </c:pt>
                <c:pt idx="153">
                  <c:v>21.939058252427184</c:v>
                </c:pt>
                <c:pt idx="154">
                  <c:v>21.939067307692309</c:v>
                </c:pt>
                <c:pt idx="155">
                  <c:v>21.940990476190478</c:v>
                </c:pt>
                <c:pt idx="156">
                  <c:v>21.940990476190478</c:v>
                </c:pt>
                <c:pt idx="157">
                  <c:v>21.940990476190478</c:v>
                </c:pt>
                <c:pt idx="158">
                  <c:v>21.94377358490566</c:v>
                </c:pt>
                <c:pt idx="159">
                  <c:v>21.947242990654207</c:v>
                </c:pt>
                <c:pt idx="160">
                  <c:v>21.951796296296294</c:v>
                </c:pt>
                <c:pt idx="161">
                  <c:v>21.953752293577981</c:v>
                </c:pt>
                <c:pt idx="162">
                  <c:v>21.9559</c:v>
                </c:pt>
                <c:pt idx="163">
                  <c:v>21.9559</c:v>
                </c:pt>
                <c:pt idx="164">
                  <c:v>21.9559</c:v>
                </c:pt>
                <c:pt idx="165">
                  <c:v>21.957558558558556</c:v>
                </c:pt>
                <c:pt idx="166">
                  <c:v>21.959633928571428</c:v>
                </c:pt>
                <c:pt idx="167">
                  <c:v>21.961265486725662</c:v>
                </c:pt>
                <c:pt idx="168">
                  <c:v>21.963219298245612</c:v>
                </c:pt>
                <c:pt idx="169">
                  <c:v>21.965843478260865</c:v>
                </c:pt>
                <c:pt idx="170">
                  <c:v>21.965843478260865</c:v>
                </c:pt>
                <c:pt idx="171">
                  <c:v>21.965843478260865</c:v>
                </c:pt>
                <c:pt idx="172">
                  <c:v>21.968991379310342</c:v>
                </c:pt>
                <c:pt idx="173">
                  <c:v>21.972376068376064</c:v>
                </c:pt>
                <c:pt idx="174">
                  <c:v>21.975059322033896</c:v>
                </c:pt>
                <c:pt idx="175">
                  <c:v>21.977537815126048</c:v>
                </c:pt>
                <c:pt idx="176">
                  <c:v>21.980033333333331</c:v>
                </c:pt>
                <c:pt idx="177">
                  <c:v>21.980033333333331</c:v>
                </c:pt>
                <c:pt idx="178">
                  <c:v>21.980033333333331</c:v>
                </c:pt>
                <c:pt idx="179">
                  <c:v>21.982181818181814</c:v>
                </c:pt>
                <c:pt idx="180">
                  <c:v>21.985106557377044</c:v>
                </c:pt>
                <c:pt idx="181">
                  <c:v>21.988073170731703</c:v>
                </c:pt>
                <c:pt idx="182">
                  <c:v>21.991314516129027</c:v>
                </c:pt>
                <c:pt idx="183">
                  <c:v>21.993863999999995</c:v>
                </c:pt>
                <c:pt idx="184">
                  <c:v>21.993863999999995</c:v>
                </c:pt>
                <c:pt idx="185">
                  <c:v>21.993863999999995</c:v>
                </c:pt>
                <c:pt idx="186">
                  <c:v>21.993198412698405</c:v>
                </c:pt>
                <c:pt idx="187">
                  <c:v>21.991755905511802</c:v>
                </c:pt>
                <c:pt idx="188">
                  <c:v>21.988460937499994</c:v>
                </c:pt>
                <c:pt idx="189">
                  <c:v>21.986612403100768</c:v>
                </c:pt>
                <c:pt idx="190">
                  <c:v>21.983792307692301</c:v>
                </c:pt>
                <c:pt idx="191">
                  <c:v>21.983792307692301</c:v>
                </c:pt>
                <c:pt idx="192">
                  <c:v>21.983792307692301</c:v>
                </c:pt>
                <c:pt idx="193">
                  <c:v>21.981931297709917</c:v>
                </c:pt>
                <c:pt idx="194">
                  <c:v>21.978810606060598</c:v>
                </c:pt>
                <c:pt idx="195">
                  <c:v>21.976263157894728</c:v>
                </c:pt>
                <c:pt idx="196">
                  <c:v>21.974126865671636</c:v>
                </c:pt>
                <c:pt idx="197">
                  <c:v>21.971651851851842</c:v>
                </c:pt>
                <c:pt idx="198">
                  <c:v>21.971651851851842</c:v>
                </c:pt>
                <c:pt idx="199">
                  <c:v>21.971651851851842</c:v>
                </c:pt>
                <c:pt idx="200">
                  <c:v>21.968330882352934</c:v>
                </c:pt>
                <c:pt idx="201">
                  <c:v>21.963890510948897</c:v>
                </c:pt>
                <c:pt idx="202">
                  <c:v>21.959804347826079</c:v>
                </c:pt>
                <c:pt idx="203">
                  <c:v>21.956352517985604</c:v>
                </c:pt>
                <c:pt idx="204">
                  <c:v>21.951235714285705</c:v>
                </c:pt>
                <c:pt idx="205">
                  <c:v>21.951235714285705</c:v>
                </c:pt>
                <c:pt idx="206">
                  <c:v>21.951235714285705</c:v>
                </c:pt>
                <c:pt idx="207">
                  <c:v>21.945198581560273</c:v>
                </c:pt>
                <c:pt idx="208">
                  <c:v>21.938964788732385</c:v>
                </c:pt>
                <c:pt idx="209">
                  <c:v>21.933517482517473</c:v>
                </c:pt>
                <c:pt idx="210">
                  <c:v>21.927868055555546</c:v>
                </c:pt>
                <c:pt idx="211">
                  <c:v>21.920848275862056</c:v>
                </c:pt>
                <c:pt idx="212">
                  <c:v>21.920848275862056</c:v>
                </c:pt>
                <c:pt idx="213">
                  <c:v>21.920848275862056</c:v>
                </c:pt>
                <c:pt idx="214">
                  <c:v>21.912349315068482</c:v>
                </c:pt>
                <c:pt idx="215">
                  <c:v>21.903149659863931</c:v>
                </c:pt>
                <c:pt idx="216">
                  <c:v>21.895898648648636</c:v>
                </c:pt>
                <c:pt idx="217">
                  <c:v>21.888140939597299</c:v>
                </c:pt>
                <c:pt idx="218">
                  <c:v>21.879753333333319</c:v>
                </c:pt>
                <c:pt idx="219">
                  <c:v>21.879753333333319</c:v>
                </c:pt>
                <c:pt idx="220">
                  <c:v>21.879753333333319</c:v>
                </c:pt>
                <c:pt idx="221">
                  <c:v>21.871410596026475</c:v>
                </c:pt>
                <c:pt idx="222">
                  <c:v>21.86298026315788</c:v>
                </c:pt>
                <c:pt idx="223">
                  <c:v>21.854202614379073</c:v>
                </c:pt>
                <c:pt idx="224">
                  <c:v>21.846318181818166</c:v>
                </c:pt>
                <c:pt idx="225">
                  <c:v>21.838212903225795</c:v>
                </c:pt>
                <c:pt idx="226">
                  <c:v>21.838212903225795</c:v>
                </c:pt>
                <c:pt idx="227">
                  <c:v>21.838212903225795</c:v>
                </c:pt>
                <c:pt idx="228">
                  <c:v>21.829826923076912</c:v>
                </c:pt>
                <c:pt idx="229">
                  <c:v>21.822312101910818</c:v>
                </c:pt>
                <c:pt idx="230">
                  <c:v>21.814006329113916</c:v>
                </c:pt>
                <c:pt idx="231">
                  <c:v>21.804358490566031</c:v>
                </c:pt>
                <c:pt idx="232">
                  <c:v>21.794268749999993</c:v>
                </c:pt>
                <c:pt idx="233">
                  <c:v>21.794268749999993</c:v>
                </c:pt>
                <c:pt idx="234">
                  <c:v>21.794268749999993</c:v>
                </c:pt>
                <c:pt idx="235">
                  <c:v>21.781447204968938</c:v>
                </c:pt>
                <c:pt idx="236">
                  <c:v>21.769771604938263</c:v>
                </c:pt>
                <c:pt idx="237">
                  <c:v>21.757625766871158</c:v>
                </c:pt>
                <c:pt idx="238">
                  <c:v>21.745628048780478</c:v>
                </c:pt>
                <c:pt idx="239">
                  <c:v>21.735169696969688</c:v>
                </c:pt>
                <c:pt idx="240">
                  <c:v>21.735169696969688</c:v>
                </c:pt>
                <c:pt idx="241">
                  <c:v>21.735169696969688</c:v>
                </c:pt>
                <c:pt idx="242">
                  <c:v>21.735169696969688</c:v>
                </c:pt>
                <c:pt idx="243">
                  <c:v>21.725740963855412</c:v>
                </c:pt>
                <c:pt idx="244">
                  <c:v>21.716724550898196</c:v>
                </c:pt>
                <c:pt idx="245">
                  <c:v>21.709065476190467</c:v>
                </c:pt>
                <c:pt idx="246">
                  <c:v>21.701082840236676</c:v>
                </c:pt>
                <c:pt idx="247">
                  <c:v>21.701082840236676</c:v>
                </c:pt>
                <c:pt idx="248">
                  <c:v>21.701082840236676</c:v>
                </c:pt>
                <c:pt idx="249">
                  <c:v>21.692194117647048</c:v>
                </c:pt>
                <c:pt idx="250">
                  <c:v>21.683760233918118</c:v>
                </c:pt>
                <c:pt idx="251">
                  <c:v>21.675598837209293</c:v>
                </c:pt>
                <c:pt idx="252">
                  <c:v>21.667589595375713</c:v>
                </c:pt>
                <c:pt idx="253">
                  <c:v>21.658982758620681</c:v>
                </c:pt>
                <c:pt idx="254">
                  <c:v>21.658982758620681</c:v>
                </c:pt>
                <c:pt idx="255">
                  <c:v>21.658982758620681</c:v>
                </c:pt>
                <c:pt idx="256">
                  <c:v>21.649788571428566</c:v>
                </c:pt>
                <c:pt idx="257">
                  <c:v>21.639789772727266</c:v>
                </c:pt>
                <c:pt idx="258">
                  <c:v>21.630864406779654</c:v>
                </c:pt>
                <c:pt idx="259">
                  <c:v>21.621814606741566</c:v>
                </c:pt>
                <c:pt idx="260">
                  <c:v>21.611581005586583</c:v>
                </c:pt>
                <c:pt idx="261">
                  <c:v>21.611581005586583</c:v>
                </c:pt>
                <c:pt idx="262">
                  <c:v>21.611581005586583</c:v>
                </c:pt>
                <c:pt idx="263">
                  <c:v>21.601127777777769</c:v>
                </c:pt>
                <c:pt idx="264">
                  <c:v>21.591066298342536</c:v>
                </c:pt>
                <c:pt idx="265">
                  <c:v>21.580950549450542</c:v>
                </c:pt>
                <c:pt idx="266">
                  <c:v>21.569961748633876</c:v>
                </c:pt>
                <c:pt idx="267">
                  <c:v>21.559635869565213</c:v>
                </c:pt>
                <c:pt idx="268">
                  <c:v>21.559635869565213</c:v>
                </c:pt>
                <c:pt idx="269">
                  <c:v>21.559635869565213</c:v>
                </c:pt>
                <c:pt idx="270">
                  <c:v>21.548664864864861</c:v>
                </c:pt>
                <c:pt idx="271">
                  <c:v>21.537327956989245</c:v>
                </c:pt>
                <c:pt idx="272">
                  <c:v>21.525898395721921</c:v>
                </c:pt>
                <c:pt idx="273">
                  <c:v>21.514324468085103</c:v>
                </c:pt>
                <c:pt idx="274">
                  <c:v>21.50192063492063</c:v>
                </c:pt>
                <c:pt idx="275">
                  <c:v>21.50192063492063</c:v>
                </c:pt>
                <c:pt idx="276">
                  <c:v>21.50192063492063</c:v>
                </c:pt>
                <c:pt idx="277">
                  <c:v>21.490436842105261</c:v>
                </c:pt>
                <c:pt idx="278">
                  <c:v>21.480958115183242</c:v>
                </c:pt>
                <c:pt idx="279">
                  <c:v>21.471057291666664</c:v>
                </c:pt>
                <c:pt idx="280">
                  <c:v>21.461932642487042</c:v>
                </c:pt>
                <c:pt idx="281">
                  <c:v>21.452386597938141</c:v>
                </c:pt>
                <c:pt idx="282">
                  <c:v>21.452386597938141</c:v>
                </c:pt>
                <c:pt idx="283">
                  <c:v>21.452386597938141</c:v>
                </c:pt>
                <c:pt idx="284">
                  <c:v>21.442425641025636</c:v>
                </c:pt>
                <c:pt idx="285">
                  <c:v>21.431290816326527</c:v>
                </c:pt>
                <c:pt idx="286">
                  <c:v>21.419406091370558</c:v>
                </c:pt>
                <c:pt idx="287">
                  <c:v>21.40789393939394</c:v>
                </c:pt>
                <c:pt idx="288">
                  <c:v>21.396748743718589</c:v>
                </c:pt>
                <c:pt idx="289">
                  <c:v>21.396748743718589</c:v>
                </c:pt>
                <c:pt idx="290">
                  <c:v>21.396748743718589</c:v>
                </c:pt>
                <c:pt idx="291">
                  <c:v>21.385964999999995</c:v>
                </c:pt>
                <c:pt idx="292">
                  <c:v>21.374044776119398</c:v>
                </c:pt>
                <c:pt idx="293">
                  <c:v>21.361797029702963</c:v>
                </c:pt>
                <c:pt idx="294">
                  <c:v>21.350359605911322</c:v>
                </c:pt>
                <c:pt idx="295">
                  <c:v>21.3392794117647</c:v>
                </c:pt>
                <c:pt idx="296">
                  <c:v>21.3392794117647</c:v>
                </c:pt>
                <c:pt idx="297">
                  <c:v>21.3392794117647</c:v>
                </c:pt>
                <c:pt idx="298">
                  <c:v>21.327282926829263</c:v>
                </c:pt>
                <c:pt idx="299">
                  <c:v>21.314334951456306</c:v>
                </c:pt>
                <c:pt idx="300">
                  <c:v>21.302091787439608</c:v>
                </c:pt>
                <c:pt idx="301">
                  <c:v>21.290495192307688</c:v>
                </c:pt>
                <c:pt idx="302">
                  <c:v>21.278052631578941</c:v>
                </c:pt>
                <c:pt idx="303">
                  <c:v>21.278052631578941</c:v>
                </c:pt>
                <c:pt idx="304">
                  <c:v>21.278052631578941</c:v>
                </c:pt>
                <c:pt idx="305">
                  <c:v>21.264871428571421</c:v>
                </c:pt>
                <c:pt idx="306">
                  <c:v>21.251436018957342</c:v>
                </c:pt>
                <c:pt idx="307">
                  <c:v>21.238174528301879</c:v>
                </c:pt>
                <c:pt idx="308">
                  <c:v>21.223347417840369</c:v>
                </c:pt>
                <c:pt idx="309">
                  <c:v>21.207630841121485</c:v>
                </c:pt>
                <c:pt idx="310">
                  <c:v>21.207630841121485</c:v>
                </c:pt>
                <c:pt idx="311">
                  <c:v>21.207630841121485</c:v>
                </c:pt>
                <c:pt idx="312">
                  <c:v>21.190246511627901</c:v>
                </c:pt>
                <c:pt idx="313">
                  <c:v>21.172513888888879</c:v>
                </c:pt>
                <c:pt idx="314">
                  <c:v>21.153700460829484</c:v>
                </c:pt>
                <c:pt idx="315">
                  <c:v>21.134417431192652</c:v>
                </c:pt>
                <c:pt idx="316">
                  <c:v>21.115995433789948</c:v>
                </c:pt>
                <c:pt idx="317">
                  <c:v>21.115995433789948</c:v>
                </c:pt>
                <c:pt idx="318">
                  <c:v>21.115995433789948</c:v>
                </c:pt>
                <c:pt idx="319">
                  <c:v>21.09933181818181</c:v>
                </c:pt>
                <c:pt idx="320">
                  <c:v>21.086393665158361</c:v>
                </c:pt>
                <c:pt idx="321">
                  <c:v>21.072040540540531</c:v>
                </c:pt>
                <c:pt idx="322">
                  <c:v>21.058488789237657</c:v>
                </c:pt>
                <c:pt idx="323">
                  <c:v>21.044031249999989</c:v>
                </c:pt>
                <c:pt idx="324">
                  <c:v>21.044031249999989</c:v>
                </c:pt>
                <c:pt idx="325">
                  <c:v>21.044031249999989</c:v>
                </c:pt>
                <c:pt idx="326">
                  <c:v>21.029568888888878</c:v>
                </c:pt>
                <c:pt idx="327">
                  <c:v>21.016429203539815</c:v>
                </c:pt>
                <c:pt idx="328">
                  <c:v>21.003801762114527</c:v>
                </c:pt>
                <c:pt idx="329">
                  <c:v>20.991460526315777</c:v>
                </c:pt>
                <c:pt idx="330">
                  <c:v>20.979227074235794</c:v>
                </c:pt>
                <c:pt idx="331">
                  <c:v>20.979227074235794</c:v>
                </c:pt>
                <c:pt idx="332">
                  <c:v>20.979227074235794</c:v>
                </c:pt>
                <c:pt idx="333">
                  <c:v>20.967882608695639</c:v>
                </c:pt>
                <c:pt idx="334">
                  <c:v>20.957502164502149</c:v>
                </c:pt>
                <c:pt idx="335">
                  <c:v>20.94591810344826</c:v>
                </c:pt>
                <c:pt idx="336">
                  <c:v>20.932845493562215</c:v>
                </c:pt>
                <c:pt idx="337">
                  <c:v>20.920269230769215</c:v>
                </c:pt>
                <c:pt idx="338">
                  <c:v>20.920269230769215</c:v>
                </c:pt>
                <c:pt idx="339">
                  <c:v>20.920269230769215</c:v>
                </c:pt>
                <c:pt idx="340">
                  <c:v>20.905757446808494</c:v>
                </c:pt>
                <c:pt idx="341">
                  <c:v>20.891114406779646</c:v>
                </c:pt>
                <c:pt idx="342">
                  <c:v>20.876341772151886</c:v>
                </c:pt>
                <c:pt idx="343">
                  <c:v>20.862071428571412</c:v>
                </c:pt>
                <c:pt idx="344">
                  <c:v>20.846748953974878</c:v>
                </c:pt>
                <c:pt idx="345">
                  <c:v>20.846748953974878</c:v>
                </c:pt>
                <c:pt idx="346">
                  <c:v>20.846748953974878</c:v>
                </c:pt>
                <c:pt idx="347">
                  <c:v>20.830220833333318</c:v>
                </c:pt>
                <c:pt idx="348">
                  <c:v>20.814742738589196</c:v>
                </c:pt>
                <c:pt idx="349">
                  <c:v>20.797780991735522</c:v>
                </c:pt>
                <c:pt idx="350">
                  <c:v>20.781082304526734</c:v>
                </c:pt>
                <c:pt idx="351">
                  <c:v>20.763454918032771</c:v>
                </c:pt>
                <c:pt idx="352">
                  <c:v>20.763454918032771</c:v>
                </c:pt>
                <c:pt idx="353">
                  <c:v>20.763454918032771</c:v>
                </c:pt>
                <c:pt idx="354">
                  <c:v>20.745563265306107</c:v>
                </c:pt>
                <c:pt idx="355">
                  <c:v>20.727451219512179</c:v>
                </c:pt>
                <c:pt idx="356">
                  <c:v>20.70851417004047</c:v>
                </c:pt>
                <c:pt idx="357">
                  <c:v>20.68981048387095</c:v>
                </c:pt>
                <c:pt idx="358">
                  <c:v>20.68981048387095</c:v>
                </c:pt>
                <c:pt idx="359">
                  <c:v>20.68981048387095</c:v>
                </c:pt>
                <c:pt idx="360">
                  <c:v>20.68981048387095</c:v>
                </c:pt>
                <c:pt idx="361">
                  <c:v>20.68981048387095</c:v>
                </c:pt>
                <c:pt idx="362">
                  <c:v>20.673506024096369</c:v>
                </c:pt>
                <c:pt idx="363">
                  <c:v>20.655971999999984</c:v>
                </c:pt>
                <c:pt idx="364">
                  <c:v>20.63798007968126</c:v>
                </c:pt>
                <c:pt idx="365">
                  <c:v>20.63798007968126</c:v>
                </c:pt>
                <c:pt idx="366">
                  <c:v>20.63798007968126</c:v>
                </c:pt>
                <c:pt idx="367">
                  <c:v>20.63798007968126</c:v>
                </c:pt>
                <c:pt idx="368">
                  <c:v>20.619416666666652</c:v>
                </c:pt>
                <c:pt idx="369">
                  <c:v>20.601355731225283</c:v>
                </c:pt>
                <c:pt idx="370">
                  <c:v>20.583318897637781</c:v>
                </c:pt>
                <c:pt idx="371">
                  <c:v>20.565894117647048</c:v>
                </c:pt>
                <c:pt idx="372">
                  <c:v>20.54665234374999</c:v>
                </c:pt>
                <c:pt idx="373">
                  <c:v>20.54665234374999</c:v>
                </c:pt>
                <c:pt idx="374">
                  <c:v>20.54665234374999</c:v>
                </c:pt>
                <c:pt idx="375">
                  <c:v>20.52674319066147</c:v>
                </c:pt>
                <c:pt idx="376">
                  <c:v>20.505205426356582</c:v>
                </c:pt>
                <c:pt idx="377">
                  <c:v>20.483949806949798</c:v>
                </c:pt>
                <c:pt idx="378">
                  <c:v>20.461319230769224</c:v>
                </c:pt>
                <c:pt idx="379">
                  <c:v>20.437406130268194</c:v>
                </c:pt>
                <c:pt idx="380">
                  <c:v>20.437406130268194</c:v>
                </c:pt>
                <c:pt idx="381">
                  <c:v>20.437406130268194</c:v>
                </c:pt>
                <c:pt idx="382">
                  <c:v>20.413790076335872</c:v>
                </c:pt>
                <c:pt idx="383">
                  <c:v>20.390315589353605</c:v>
                </c:pt>
                <c:pt idx="384">
                  <c:v>20.365579545454537</c:v>
                </c:pt>
                <c:pt idx="385">
                  <c:v>20.341143396226411</c:v>
                </c:pt>
                <c:pt idx="386">
                  <c:v>20.320875939849618</c:v>
                </c:pt>
                <c:pt idx="387">
                  <c:v>20.320875939849618</c:v>
                </c:pt>
                <c:pt idx="388">
                  <c:v>20.320875939849618</c:v>
                </c:pt>
                <c:pt idx="389">
                  <c:v>20.299112359550556</c:v>
                </c:pt>
                <c:pt idx="390">
                  <c:v>20.278481343283577</c:v>
                </c:pt>
                <c:pt idx="391">
                  <c:v>20.259267657992559</c:v>
                </c:pt>
                <c:pt idx="392">
                  <c:v>20.241899999999994</c:v>
                </c:pt>
                <c:pt idx="393">
                  <c:v>20.224955719557187</c:v>
                </c:pt>
                <c:pt idx="394">
                  <c:v>20.224955719557187</c:v>
                </c:pt>
                <c:pt idx="395">
                  <c:v>20.224955719557187</c:v>
                </c:pt>
                <c:pt idx="396">
                  <c:v>20.206187499999992</c:v>
                </c:pt>
                <c:pt idx="397">
                  <c:v>20.186641025641016</c:v>
                </c:pt>
                <c:pt idx="398">
                  <c:v>20.168149635036489</c:v>
                </c:pt>
                <c:pt idx="399">
                  <c:v>20.148483636363629</c:v>
                </c:pt>
                <c:pt idx="400">
                  <c:v>20.128489130434776</c:v>
                </c:pt>
                <c:pt idx="401">
                  <c:v>20.128489130434776</c:v>
                </c:pt>
                <c:pt idx="402">
                  <c:v>20.128489130434776</c:v>
                </c:pt>
                <c:pt idx="403">
                  <c:v>20.107772563176891</c:v>
                </c:pt>
                <c:pt idx="404">
                  <c:v>20.086665467625892</c:v>
                </c:pt>
                <c:pt idx="405">
                  <c:v>20.06467025089605</c:v>
                </c:pt>
                <c:pt idx="406">
                  <c:v>20.042974999999991</c:v>
                </c:pt>
                <c:pt idx="407">
                  <c:v>20.023391459074723</c:v>
                </c:pt>
                <c:pt idx="408">
                  <c:v>20.023391459074723</c:v>
                </c:pt>
                <c:pt idx="409">
                  <c:v>20.023391459074723</c:v>
                </c:pt>
                <c:pt idx="410">
                  <c:v>20.003521276595738</c:v>
                </c:pt>
                <c:pt idx="411">
                  <c:v>19.982908127208471</c:v>
                </c:pt>
                <c:pt idx="412">
                  <c:v>19.962792253521119</c:v>
                </c:pt>
                <c:pt idx="413">
                  <c:v>19.943308771929818</c:v>
                </c:pt>
                <c:pt idx="414">
                  <c:v>19.923227272727264</c:v>
                </c:pt>
                <c:pt idx="415">
                  <c:v>19.923227272727264</c:v>
                </c:pt>
                <c:pt idx="416">
                  <c:v>19.923227272727264</c:v>
                </c:pt>
                <c:pt idx="417">
                  <c:v>19.904679442508705</c:v>
                </c:pt>
                <c:pt idx="418">
                  <c:v>19.885531249999996</c:v>
                </c:pt>
                <c:pt idx="419">
                  <c:v>19.865719723183386</c:v>
                </c:pt>
                <c:pt idx="420">
                  <c:v>19.845837931034477</c:v>
                </c:pt>
                <c:pt idx="421">
                  <c:v>19.826883161512022</c:v>
                </c:pt>
                <c:pt idx="422">
                  <c:v>19.826883161512022</c:v>
                </c:pt>
                <c:pt idx="423">
                  <c:v>19.826883161512022</c:v>
                </c:pt>
                <c:pt idx="424">
                  <c:v>19.808058219178079</c:v>
                </c:pt>
                <c:pt idx="425">
                  <c:v>19.789464163822519</c:v>
                </c:pt>
                <c:pt idx="426">
                  <c:v>19.771200680272102</c:v>
                </c:pt>
                <c:pt idx="427">
                  <c:v>19.752620338983046</c:v>
                </c:pt>
                <c:pt idx="428">
                  <c:v>19.733726351351343</c:v>
                </c:pt>
                <c:pt idx="429">
                  <c:v>19.733726351351343</c:v>
                </c:pt>
                <c:pt idx="430">
                  <c:v>19.733726351351343</c:v>
                </c:pt>
                <c:pt idx="431">
                  <c:v>19.715464646464643</c:v>
                </c:pt>
                <c:pt idx="432">
                  <c:v>19.697258389261741</c:v>
                </c:pt>
                <c:pt idx="433">
                  <c:v>19.679508361204011</c:v>
                </c:pt>
                <c:pt idx="434">
                  <c:v>19.661309999999997</c:v>
                </c:pt>
                <c:pt idx="435">
                  <c:v>19.64336544850498</c:v>
                </c:pt>
                <c:pt idx="436">
                  <c:v>19.64336544850498</c:v>
                </c:pt>
                <c:pt idx="437">
                  <c:v>19.64336544850498</c:v>
                </c:pt>
                <c:pt idx="438">
                  <c:v>19.62514238410596</c:v>
                </c:pt>
                <c:pt idx="439">
                  <c:v>19.606445544554454</c:v>
                </c:pt>
                <c:pt idx="440">
                  <c:v>19.58806907894737</c:v>
                </c:pt>
                <c:pt idx="441">
                  <c:v>19.570239344262294</c:v>
                </c:pt>
                <c:pt idx="442">
                  <c:v>19.552754901960785</c:v>
                </c:pt>
                <c:pt idx="443">
                  <c:v>19.552754901960785</c:v>
                </c:pt>
                <c:pt idx="444">
                  <c:v>19.552754901960785</c:v>
                </c:pt>
                <c:pt idx="445">
                  <c:v>19.534928338762214</c:v>
                </c:pt>
                <c:pt idx="446">
                  <c:v>19.517185064935063</c:v>
                </c:pt>
                <c:pt idx="447">
                  <c:v>19.499459546925564</c:v>
                </c:pt>
                <c:pt idx="448">
                  <c:v>19.481945161290319</c:v>
                </c:pt>
                <c:pt idx="449">
                  <c:v>19.481945161290319</c:v>
                </c:pt>
                <c:pt idx="450">
                  <c:v>19.481945161290319</c:v>
                </c:pt>
                <c:pt idx="451">
                  <c:v>19.481945161290319</c:v>
                </c:pt>
                <c:pt idx="452">
                  <c:v>19.481945161290319</c:v>
                </c:pt>
                <c:pt idx="453">
                  <c:v>19.464221864951767</c:v>
                </c:pt>
                <c:pt idx="454">
                  <c:v>19.446676282051278</c:v>
                </c:pt>
                <c:pt idx="455">
                  <c:v>19.429083067092648</c:v>
                </c:pt>
                <c:pt idx="456">
                  <c:v>19.411060509554137</c:v>
                </c:pt>
                <c:pt idx="457">
                  <c:v>19.411060509554137</c:v>
                </c:pt>
                <c:pt idx="458">
                  <c:v>19.411060509554137</c:v>
                </c:pt>
                <c:pt idx="459">
                  <c:v>19.392739682539681</c:v>
                </c:pt>
                <c:pt idx="460">
                  <c:v>19.374344936708859</c:v>
                </c:pt>
                <c:pt idx="461">
                  <c:v>19.356350157728706</c:v>
                </c:pt>
                <c:pt idx="462">
                  <c:v>19.337933962264149</c:v>
                </c:pt>
                <c:pt idx="463">
                  <c:v>19.320228840125388</c:v>
                </c:pt>
                <c:pt idx="464">
                  <c:v>19.320228840125388</c:v>
                </c:pt>
                <c:pt idx="465">
                  <c:v>19.320228840125388</c:v>
                </c:pt>
                <c:pt idx="466">
                  <c:v>19.302790624999997</c:v>
                </c:pt>
                <c:pt idx="467">
                  <c:v>19.285866043613705</c:v>
                </c:pt>
                <c:pt idx="468">
                  <c:v>19.269015527950305</c:v>
                </c:pt>
                <c:pt idx="469">
                  <c:v>19.251897832817331</c:v>
                </c:pt>
                <c:pt idx="470">
                  <c:v>19.234824074074069</c:v>
                </c:pt>
                <c:pt idx="471">
                  <c:v>19.234824074074069</c:v>
                </c:pt>
                <c:pt idx="472">
                  <c:v>19.234824074074069</c:v>
                </c:pt>
                <c:pt idx="473">
                  <c:v>19.217978461538458</c:v>
                </c:pt>
                <c:pt idx="474">
                  <c:v>19.202187116564414</c:v>
                </c:pt>
                <c:pt idx="475">
                  <c:v>19.187226299694185</c:v>
                </c:pt>
                <c:pt idx="476">
                  <c:v>19.174582317073167</c:v>
                </c:pt>
                <c:pt idx="477">
                  <c:v>19.163170212765955</c:v>
                </c:pt>
                <c:pt idx="478">
                  <c:v>19.163170212765955</c:v>
                </c:pt>
                <c:pt idx="479">
                  <c:v>19.163170212765955</c:v>
                </c:pt>
                <c:pt idx="480">
                  <c:v>19.151584848484845</c:v>
                </c:pt>
                <c:pt idx="481">
                  <c:v>19.142546827794558</c:v>
                </c:pt>
                <c:pt idx="482">
                  <c:v>19.133954819277104</c:v>
                </c:pt>
                <c:pt idx="483">
                  <c:v>19.122501501501496</c:v>
                </c:pt>
                <c:pt idx="484">
                  <c:v>19.110787425149699</c:v>
                </c:pt>
                <c:pt idx="485">
                  <c:v>19.110787425149699</c:v>
                </c:pt>
                <c:pt idx="486">
                  <c:v>19.110787425149699</c:v>
                </c:pt>
                <c:pt idx="487">
                  <c:v>19.110787425149699</c:v>
                </c:pt>
                <c:pt idx="488">
                  <c:v>19.097740298507457</c:v>
                </c:pt>
                <c:pt idx="489">
                  <c:v>19.085425595238092</c:v>
                </c:pt>
                <c:pt idx="490">
                  <c:v>19.074400593471804</c:v>
                </c:pt>
                <c:pt idx="491">
                  <c:v>19.063144970414196</c:v>
                </c:pt>
                <c:pt idx="492">
                  <c:v>19.063144970414196</c:v>
                </c:pt>
                <c:pt idx="493">
                  <c:v>19.063144970414196</c:v>
                </c:pt>
                <c:pt idx="494">
                  <c:v>19.05204424778761</c:v>
                </c:pt>
                <c:pt idx="495">
                  <c:v>19.04121470588235</c:v>
                </c:pt>
                <c:pt idx="496">
                  <c:v>19.030741935483867</c:v>
                </c:pt>
                <c:pt idx="497">
                  <c:v>19.020067251461988</c:v>
                </c:pt>
                <c:pt idx="498">
                  <c:v>19.009192419825069</c:v>
                </c:pt>
                <c:pt idx="499">
                  <c:v>19.009192419825069</c:v>
                </c:pt>
                <c:pt idx="500">
                  <c:v>19.009192419825069</c:v>
                </c:pt>
                <c:pt idx="501">
                  <c:v>18.999252906976743</c:v>
                </c:pt>
                <c:pt idx="502">
                  <c:v>18.989573913043476</c:v>
                </c:pt>
                <c:pt idx="503">
                  <c:v>18.979719653179188</c:v>
                </c:pt>
                <c:pt idx="504">
                  <c:v>18.969518731988469</c:v>
                </c:pt>
                <c:pt idx="505">
                  <c:v>18.959347701149422</c:v>
                </c:pt>
                <c:pt idx="506">
                  <c:v>18.959347701149422</c:v>
                </c:pt>
                <c:pt idx="507">
                  <c:v>18.959347701149422</c:v>
                </c:pt>
                <c:pt idx="508">
                  <c:v>18.948489971346703</c:v>
                </c:pt>
                <c:pt idx="509">
                  <c:v>18.937779999999997</c:v>
                </c:pt>
                <c:pt idx="510">
                  <c:v>18.927900284900282</c:v>
                </c:pt>
                <c:pt idx="511">
                  <c:v>18.918502840909088</c:v>
                </c:pt>
                <c:pt idx="512">
                  <c:v>18.909781869688384</c:v>
                </c:pt>
                <c:pt idx="513">
                  <c:v>18.909781869688384</c:v>
                </c:pt>
                <c:pt idx="514">
                  <c:v>18.909781869688384</c:v>
                </c:pt>
                <c:pt idx="515">
                  <c:v>18.909781869688384</c:v>
                </c:pt>
                <c:pt idx="516">
                  <c:v>18.901985875706213</c:v>
                </c:pt>
                <c:pt idx="517">
                  <c:v>18.893726760563379</c:v>
                </c:pt>
                <c:pt idx="518">
                  <c:v>18.88610393258427</c:v>
                </c:pt>
                <c:pt idx="519">
                  <c:v>18.878747899159663</c:v>
                </c:pt>
                <c:pt idx="520">
                  <c:v>18.878747899159663</c:v>
                </c:pt>
                <c:pt idx="521">
                  <c:v>18.878747899159663</c:v>
                </c:pt>
                <c:pt idx="522">
                  <c:v>18.872801675977652</c:v>
                </c:pt>
                <c:pt idx="523">
                  <c:v>18.86766852367688</c:v>
                </c:pt>
                <c:pt idx="524">
                  <c:v>18.862369444444443</c:v>
                </c:pt>
                <c:pt idx="525">
                  <c:v>18.856351800554012</c:v>
                </c:pt>
                <c:pt idx="526">
                  <c:v>18.84959392265193</c:v>
                </c:pt>
                <c:pt idx="527">
                  <c:v>18.84959392265193</c:v>
                </c:pt>
                <c:pt idx="528">
                  <c:v>18.84959392265193</c:v>
                </c:pt>
                <c:pt idx="529">
                  <c:v>18.842515151515148</c:v>
                </c:pt>
                <c:pt idx="530">
                  <c:v>18.836107142857141</c:v>
                </c:pt>
                <c:pt idx="531">
                  <c:v>18.830117808219175</c:v>
                </c:pt>
                <c:pt idx="532">
                  <c:v>18.824106557377046</c:v>
                </c:pt>
                <c:pt idx="533">
                  <c:v>18.818754768392367</c:v>
                </c:pt>
                <c:pt idx="534">
                  <c:v>18.818754768392367</c:v>
                </c:pt>
                <c:pt idx="535">
                  <c:v>18.818754768392367</c:v>
                </c:pt>
                <c:pt idx="536">
                  <c:v>18.815633152173909</c:v>
                </c:pt>
                <c:pt idx="537">
                  <c:v>18.811552845528453</c:v>
                </c:pt>
                <c:pt idx="538">
                  <c:v>18.809332432432427</c:v>
                </c:pt>
                <c:pt idx="539">
                  <c:v>18.806099730458218</c:v>
                </c:pt>
                <c:pt idx="540">
                  <c:v>18.802024193548384</c:v>
                </c:pt>
                <c:pt idx="541">
                  <c:v>18.802024193548384</c:v>
                </c:pt>
                <c:pt idx="542">
                  <c:v>18.802024193548384</c:v>
                </c:pt>
                <c:pt idx="543">
                  <c:v>18.796469168900799</c:v>
                </c:pt>
                <c:pt idx="544">
                  <c:v>18.790970588235286</c:v>
                </c:pt>
                <c:pt idx="545">
                  <c:v>18.786541333333329</c:v>
                </c:pt>
                <c:pt idx="546">
                  <c:v>18.78131117021276</c:v>
                </c:pt>
                <c:pt idx="547">
                  <c:v>18.776745358090182</c:v>
                </c:pt>
                <c:pt idx="548">
                  <c:v>18.776745358090182</c:v>
                </c:pt>
                <c:pt idx="549">
                  <c:v>18.776745358090182</c:v>
                </c:pt>
                <c:pt idx="550">
                  <c:v>18.773129629629622</c:v>
                </c:pt>
                <c:pt idx="551">
                  <c:v>18.768556728232184</c:v>
                </c:pt>
                <c:pt idx="552">
                  <c:v>18.763955263157889</c:v>
                </c:pt>
                <c:pt idx="553">
                  <c:v>18.759902887139102</c:v>
                </c:pt>
                <c:pt idx="554">
                  <c:v>18.755164921465965</c:v>
                </c:pt>
                <c:pt idx="555">
                  <c:v>18.755164921465965</c:v>
                </c:pt>
                <c:pt idx="556">
                  <c:v>18.755164921465965</c:v>
                </c:pt>
                <c:pt idx="557">
                  <c:v>18.75037336814621</c:v>
                </c:pt>
                <c:pt idx="558">
                  <c:v>18.746101562499994</c:v>
                </c:pt>
                <c:pt idx="559">
                  <c:v>18.74138441558441</c:v>
                </c:pt>
                <c:pt idx="560">
                  <c:v>18.737002590673569</c:v>
                </c:pt>
                <c:pt idx="561">
                  <c:v>18.734245478036172</c:v>
                </c:pt>
                <c:pt idx="562">
                  <c:v>18.734245478036172</c:v>
                </c:pt>
                <c:pt idx="563">
                  <c:v>18.734245478036172</c:v>
                </c:pt>
                <c:pt idx="564">
                  <c:v>18.73054896907216</c:v>
                </c:pt>
                <c:pt idx="565">
                  <c:v>18.726897172236502</c:v>
                </c:pt>
                <c:pt idx="566">
                  <c:v>18.723469230769229</c:v>
                </c:pt>
                <c:pt idx="567">
                  <c:v>18.720493606138106</c:v>
                </c:pt>
                <c:pt idx="568">
                  <c:v>18.717252551020408</c:v>
                </c:pt>
                <c:pt idx="569">
                  <c:v>18.717252551020408</c:v>
                </c:pt>
                <c:pt idx="570">
                  <c:v>18.717252551020408</c:v>
                </c:pt>
                <c:pt idx="571">
                  <c:v>18.713442748091602</c:v>
                </c:pt>
                <c:pt idx="572">
                  <c:v>18.709398477157361</c:v>
                </c:pt>
                <c:pt idx="573">
                  <c:v>18.70524810126582</c:v>
                </c:pt>
                <c:pt idx="574">
                  <c:v>18.700512626262626</c:v>
                </c:pt>
                <c:pt idx="575">
                  <c:v>18.695574307304785</c:v>
                </c:pt>
                <c:pt idx="576">
                  <c:v>18.695574307304785</c:v>
                </c:pt>
                <c:pt idx="577">
                  <c:v>18.695574307304785</c:v>
                </c:pt>
                <c:pt idx="578">
                  <c:v>18.689907035175874</c:v>
                </c:pt>
                <c:pt idx="579">
                  <c:v>18.683867167919797</c:v>
                </c:pt>
                <c:pt idx="580">
                  <c:v>18.677657499999995</c:v>
                </c:pt>
                <c:pt idx="581">
                  <c:v>18.671379052369073</c:v>
                </c:pt>
                <c:pt idx="582">
                  <c:v>18.664609452736315</c:v>
                </c:pt>
                <c:pt idx="583">
                  <c:v>18.664609452736315</c:v>
                </c:pt>
                <c:pt idx="584">
                  <c:v>18.664609452736315</c:v>
                </c:pt>
                <c:pt idx="585">
                  <c:v>18.658022332506199</c:v>
                </c:pt>
                <c:pt idx="586">
                  <c:v>18.651542079207918</c:v>
                </c:pt>
                <c:pt idx="587">
                  <c:v>18.644970370370366</c:v>
                </c:pt>
                <c:pt idx="588">
                  <c:v>18.638381773399011</c:v>
                </c:pt>
                <c:pt idx="589">
                  <c:v>18.631702702702697</c:v>
                </c:pt>
                <c:pt idx="590">
                  <c:v>18.631702702702697</c:v>
                </c:pt>
                <c:pt idx="591">
                  <c:v>18.631702702702697</c:v>
                </c:pt>
                <c:pt idx="592">
                  <c:v>18.624909313725485</c:v>
                </c:pt>
                <c:pt idx="593">
                  <c:v>18.618711491442539</c:v>
                </c:pt>
                <c:pt idx="594">
                  <c:v>18.612860975609753</c:v>
                </c:pt>
                <c:pt idx="595">
                  <c:v>18.606844282238441</c:v>
                </c:pt>
                <c:pt idx="596">
                  <c:v>18.600347087378637</c:v>
                </c:pt>
                <c:pt idx="597">
                  <c:v>18.600347087378637</c:v>
                </c:pt>
                <c:pt idx="598">
                  <c:v>18.600347087378637</c:v>
                </c:pt>
                <c:pt idx="599">
                  <c:v>18.593106537530264</c:v>
                </c:pt>
                <c:pt idx="600">
                  <c:v>18.586190821256036</c:v>
                </c:pt>
                <c:pt idx="601">
                  <c:v>18.578826506024093</c:v>
                </c:pt>
                <c:pt idx="602">
                  <c:v>18.571473557692304</c:v>
                </c:pt>
                <c:pt idx="603">
                  <c:v>18.56497122302158</c:v>
                </c:pt>
                <c:pt idx="604">
                  <c:v>18.56497122302158</c:v>
                </c:pt>
                <c:pt idx="605">
                  <c:v>18.56497122302158</c:v>
                </c:pt>
                <c:pt idx="606">
                  <c:v>18.56497122302158</c:v>
                </c:pt>
                <c:pt idx="607">
                  <c:v>18.558308612440186</c:v>
                </c:pt>
                <c:pt idx="608">
                  <c:v>18.551105011933167</c:v>
                </c:pt>
                <c:pt idx="609">
                  <c:v>18.543459523809517</c:v>
                </c:pt>
                <c:pt idx="610">
                  <c:v>18.536040380047503</c:v>
                </c:pt>
                <c:pt idx="611">
                  <c:v>18.536040380047503</c:v>
                </c:pt>
                <c:pt idx="612">
                  <c:v>18.536040380047503</c:v>
                </c:pt>
                <c:pt idx="613">
                  <c:v>18.528585308056869</c:v>
                </c:pt>
                <c:pt idx="614">
                  <c:v>18.521070921985814</c:v>
                </c:pt>
                <c:pt idx="615">
                  <c:v>18.513238207547165</c:v>
                </c:pt>
                <c:pt idx="616">
                  <c:v>18.505371764705878</c:v>
                </c:pt>
                <c:pt idx="617">
                  <c:v>18.49744835680751</c:v>
                </c:pt>
                <c:pt idx="618">
                  <c:v>18.49744835680751</c:v>
                </c:pt>
                <c:pt idx="619">
                  <c:v>18.49744835680751</c:v>
                </c:pt>
                <c:pt idx="620">
                  <c:v>18.489351288056202</c:v>
                </c:pt>
                <c:pt idx="621">
                  <c:v>18.48140887850467</c:v>
                </c:pt>
                <c:pt idx="622">
                  <c:v>18.473060606060603</c:v>
                </c:pt>
                <c:pt idx="623">
                  <c:v>18.465541860465112</c:v>
                </c:pt>
                <c:pt idx="624">
                  <c:v>18.458104408352664</c:v>
                </c:pt>
                <c:pt idx="625">
                  <c:v>18.458104408352664</c:v>
                </c:pt>
                <c:pt idx="626">
                  <c:v>18.458104408352664</c:v>
                </c:pt>
                <c:pt idx="627">
                  <c:v>18.451557870370365</c:v>
                </c:pt>
                <c:pt idx="628">
                  <c:v>18.444441108545032</c:v>
                </c:pt>
                <c:pt idx="629">
                  <c:v>18.437933179723498</c:v>
                </c:pt>
                <c:pt idx="630">
                  <c:v>18.431891954022987</c:v>
                </c:pt>
                <c:pt idx="631">
                  <c:v>18.426635321100914</c:v>
                </c:pt>
                <c:pt idx="632">
                  <c:v>18.426635321100914</c:v>
                </c:pt>
                <c:pt idx="633">
                  <c:v>18.426635321100914</c:v>
                </c:pt>
                <c:pt idx="634">
                  <c:v>18.421059496567501</c:v>
                </c:pt>
                <c:pt idx="635">
                  <c:v>18.414413242009129</c:v>
                </c:pt>
                <c:pt idx="636">
                  <c:v>18.408958997722095</c:v>
                </c:pt>
                <c:pt idx="637">
                  <c:v>18.403756818181815</c:v>
                </c:pt>
                <c:pt idx="638">
                  <c:v>18.397988662131517</c:v>
                </c:pt>
                <c:pt idx="639">
                  <c:v>18.397988662131517</c:v>
                </c:pt>
                <c:pt idx="640">
                  <c:v>18.397988662131517</c:v>
                </c:pt>
                <c:pt idx="641">
                  <c:v>18.392744343891401</c:v>
                </c:pt>
                <c:pt idx="642">
                  <c:v>18.388223476297966</c:v>
                </c:pt>
                <c:pt idx="643">
                  <c:v>18.384128378378374</c:v>
                </c:pt>
                <c:pt idx="644">
                  <c:v>18.380725842696627</c:v>
                </c:pt>
                <c:pt idx="645">
                  <c:v>18.376396860986546</c:v>
                </c:pt>
                <c:pt idx="646">
                  <c:v>18.376396860986546</c:v>
                </c:pt>
                <c:pt idx="647">
                  <c:v>18.376396860986546</c:v>
                </c:pt>
                <c:pt idx="648">
                  <c:v>18.371908277404923</c:v>
                </c:pt>
                <c:pt idx="649">
                  <c:v>18.366725446428571</c:v>
                </c:pt>
                <c:pt idx="650">
                  <c:v>18.361699331848552</c:v>
                </c:pt>
                <c:pt idx="651">
                  <c:v>18.357140000000001</c:v>
                </c:pt>
                <c:pt idx="652">
                  <c:v>18.353177383592016</c:v>
                </c:pt>
                <c:pt idx="653">
                  <c:v>18.353177383592016</c:v>
                </c:pt>
                <c:pt idx="654">
                  <c:v>18.353177383592016</c:v>
                </c:pt>
                <c:pt idx="655">
                  <c:v>18.349542035398226</c:v>
                </c:pt>
                <c:pt idx="656">
                  <c:v>18.346474613686528</c:v>
                </c:pt>
                <c:pt idx="657">
                  <c:v>18.343486784140964</c:v>
                </c:pt>
                <c:pt idx="658">
                  <c:v>18.340578021978018</c:v>
                </c:pt>
                <c:pt idx="659">
                  <c:v>18.337528508771928</c:v>
                </c:pt>
                <c:pt idx="660">
                  <c:v>18.337528508771928</c:v>
                </c:pt>
                <c:pt idx="661">
                  <c:v>18.337528508771928</c:v>
                </c:pt>
                <c:pt idx="662">
                  <c:v>18.33508315098468</c:v>
                </c:pt>
                <c:pt idx="663">
                  <c:v>18.332975982532748</c:v>
                </c:pt>
                <c:pt idx="664">
                  <c:v>18.330464052287581</c:v>
                </c:pt>
                <c:pt idx="665">
                  <c:v>18.32855</c:v>
                </c:pt>
                <c:pt idx="666">
                  <c:v>18.326557483731019</c:v>
                </c:pt>
                <c:pt idx="667">
                  <c:v>18.326557483731019</c:v>
                </c:pt>
                <c:pt idx="668">
                  <c:v>18.326557483731019</c:v>
                </c:pt>
                <c:pt idx="669">
                  <c:v>18.324725108225106</c:v>
                </c:pt>
                <c:pt idx="670">
                  <c:v>18.323678185745138</c:v>
                </c:pt>
                <c:pt idx="671">
                  <c:v>18.323045258620688</c:v>
                </c:pt>
                <c:pt idx="672">
                  <c:v>18.321769892473117</c:v>
                </c:pt>
                <c:pt idx="673">
                  <c:v>18.319813304721031</c:v>
                </c:pt>
                <c:pt idx="674">
                  <c:v>18.319813304721031</c:v>
                </c:pt>
                <c:pt idx="675">
                  <c:v>18.319813304721031</c:v>
                </c:pt>
                <c:pt idx="676">
                  <c:v>18.317415417558887</c:v>
                </c:pt>
                <c:pt idx="677">
                  <c:v>18.314664529914531</c:v>
                </c:pt>
                <c:pt idx="678">
                  <c:v>18.312330490405117</c:v>
                </c:pt>
                <c:pt idx="679">
                  <c:v>18.310410638297871</c:v>
                </c:pt>
                <c:pt idx="680">
                  <c:v>18.30771337579618</c:v>
                </c:pt>
                <c:pt idx="681">
                  <c:v>18.30771337579618</c:v>
                </c:pt>
                <c:pt idx="682">
                  <c:v>18.30771337579618</c:v>
                </c:pt>
                <c:pt idx="683">
                  <c:v>18.304370762711866</c:v>
                </c:pt>
                <c:pt idx="684">
                  <c:v>18.301697674418609</c:v>
                </c:pt>
                <c:pt idx="685">
                  <c:v>18.298677215189876</c:v>
                </c:pt>
                <c:pt idx="686">
                  <c:v>18.29579578947369</c:v>
                </c:pt>
                <c:pt idx="687">
                  <c:v>18.293346638655464</c:v>
                </c:pt>
                <c:pt idx="688">
                  <c:v>18.293346638655464</c:v>
                </c:pt>
                <c:pt idx="689">
                  <c:v>18.293346638655464</c:v>
                </c:pt>
                <c:pt idx="690">
                  <c:v>18.290299790356396</c:v>
                </c:pt>
                <c:pt idx="691">
                  <c:v>18.28793514644352</c:v>
                </c:pt>
                <c:pt idx="692">
                  <c:v>18.285997912317331</c:v>
                </c:pt>
                <c:pt idx="693">
                  <c:v>18.284047916666673</c:v>
                </c:pt>
                <c:pt idx="694">
                  <c:v>18.281607068607077</c:v>
                </c:pt>
                <c:pt idx="695">
                  <c:v>18.281607068607077</c:v>
                </c:pt>
                <c:pt idx="696">
                  <c:v>18.281607068607077</c:v>
                </c:pt>
                <c:pt idx="697">
                  <c:v>18.27959128630706</c:v>
                </c:pt>
                <c:pt idx="698">
                  <c:v>18.277480331262947</c:v>
                </c:pt>
                <c:pt idx="699">
                  <c:v>18.275915289256204</c:v>
                </c:pt>
                <c:pt idx="700">
                  <c:v>18.27448041237114</c:v>
                </c:pt>
                <c:pt idx="701">
                  <c:v>18.272413580246923</c:v>
                </c:pt>
                <c:pt idx="702">
                  <c:v>18.272413580246923</c:v>
                </c:pt>
                <c:pt idx="703">
                  <c:v>18.272413580246923</c:v>
                </c:pt>
                <c:pt idx="704">
                  <c:v>18.269390143737173</c:v>
                </c:pt>
                <c:pt idx="705">
                  <c:v>18.265313524590173</c:v>
                </c:pt>
                <c:pt idx="706">
                  <c:v>18.26106952965236</c:v>
                </c:pt>
                <c:pt idx="707">
                  <c:v>18.257393877551028</c:v>
                </c:pt>
                <c:pt idx="708">
                  <c:v>18.253814663951125</c:v>
                </c:pt>
                <c:pt idx="709">
                  <c:v>18.253814663951125</c:v>
                </c:pt>
                <c:pt idx="710">
                  <c:v>18.253814663951125</c:v>
                </c:pt>
                <c:pt idx="711">
                  <c:v>18.251103658536593</c:v>
                </c:pt>
                <c:pt idx="712">
                  <c:v>18.248890466531446</c:v>
                </c:pt>
                <c:pt idx="713">
                  <c:v>18.246504048583002</c:v>
                </c:pt>
                <c:pt idx="714">
                  <c:v>18.244329292929297</c:v>
                </c:pt>
                <c:pt idx="715">
                  <c:v>18.242828629032264</c:v>
                </c:pt>
                <c:pt idx="716">
                  <c:v>18.242828629032264</c:v>
                </c:pt>
                <c:pt idx="717">
                  <c:v>18.242828629032264</c:v>
                </c:pt>
                <c:pt idx="718">
                  <c:v>18.241152917505037</c:v>
                </c:pt>
                <c:pt idx="719">
                  <c:v>18.239865461847398</c:v>
                </c:pt>
                <c:pt idx="720">
                  <c:v>18.238923847695396</c:v>
                </c:pt>
                <c:pt idx="721">
                  <c:v>18.238646000000006</c:v>
                </c:pt>
                <c:pt idx="722">
                  <c:v>18.238469061876255</c:v>
                </c:pt>
                <c:pt idx="723">
                  <c:v>18.238469061876255</c:v>
                </c:pt>
                <c:pt idx="724">
                  <c:v>18.238469061876255</c:v>
                </c:pt>
                <c:pt idx="725">
                  <c:v>18.238469061876255</c:v>
                </c:pt>
                <c:pt idx="726">
                  <c:v>18.238469061876255</c:v>
                </c:pt>
                <c:pt idx="727">
                  <c:v>18.239029880478096</c:v>
                </c:pt>
                <c:pt idx="728">
                  <c:v>18.239029880478096</c:v>
                </c:pt>
                <c:pt idx="729">
                  <c:v>18.239029880478096</c:v>
                </c:pt>
                <c:pt idx="730">
                  <c:v>18.239029880478096</c:v>
                </c:pt>
                <c:pt idx="731">
                  <c:v>18.239029880478096</c:v>
                </c:pt>
                <c:pt idx="732">
                  <c:v>18.239029880478096</c:v>
                </c:pt>
                <c:pt idx="733">
                  <c:v>18.239029880478096</c:v>
                </c:pt>
                <c:pt idx="734">
                  <c:v>18.239029880478096</c:v>
                </c:pt>
                <c:pt idx="735">
                  <c:v>18.239029880478096</c:v>
                </c:pt>
                <c:pt idx="736">
                  <c:v>18.239029880478096</c:v>
                </c:pt>
                <c:pt idx="737">
                  <c:v>18.239029880478096</c:v>
                </c:pt>
                <c:pt idx="738">
                  <c:v>18.239029880478096</c:v>
                </c:pt>
                <c:pt idx="739">
                  <c:v>18.239029880478096</c:v>
                </c:pt>
                <c:pt idx="740">
                  <c:v>18.239029880478096</c:v>
                </c:pt>
                <c:pt idx="741">
                  <c:v>18.239029880478096</c:v>
                </c:pt>
                <c:pt idx="742">
                  <c:v>18.239029880478096</c:v>
                </c:pt>
                <c:pt idx="743">
                  <c:v>18.239029880478096</c:v>
                </c:pt>
                <c:pt idx="744">
                  <c:v>18.239029880478096</c:v>
                </c:pt>
                <c:pt idx="745">
                  <c:v>18.239029880478096</c:v>
                </c:pt>
                <c:pt idx="746">
                  <c:v>18.239029880478096</c:v>
                </c:pt>
                <c:pt idx="747">
                  <c:v>18.239029880478096</c:v>
                </c:pt>
                <c:pt idx="748">
                  <c:v>18.239029880478096</c:v>
                </c:pt>
                <c:pt idx="749">
                  <c:v>18.239029880478096</c:v>
                </c:pt>
                <c:pt idx="750">
                  <c:v>18.239029880478096</c:v>
                </c:pt>
                <c:pt idx="751">
                  <c:v>18.239029880478096</c:v>
                </c:pt>
                <c:pt idx="752">
                  <c:v>18.239029880478096</c:v>
                </c:pt>
                <c:pt idx="753">
                  <c:v>18.239029880478096</c:v>
                </c:pt>
                <c:pt idx="754">
                  <c:v>18.239029880478096</c:v>
                </c:pt>
                <c:pt idx="755">
                  <c:v>18.239029880478096</c:v>
                </c:pt>
                <c:pt idx="756">
                  <c:v>18.239029880478096</c:v>
                </c:pt>
                <c:pt idx="757">
                  <c:v>18.239029880478096</c:v>
                </c:pt>
                <c:pt idx="758">
                  <c:v>18.239029880478096</c:v>
                </c:pt>
                <c:pt idx="759">
                  <c:v>18.239029880478096</c:v>
                </c:pt>
                <c:pt idx="760">
                  <c:v>18.239029880478096</c:v>
                </c:pt>
                <c:pt idx="761">
                  <c:v>18.239029880478096</c:v>
                </c:pt>
                <c:pt idx="762">
                  <c:v>18.239029880478096</c:v>
                </c:pt>
                <c:pt idx="763">
                  <c:v>18.239029880478096</c:v>
                </c:pt>
                <c:pt idx="764">
                  <c:v>18.239029880478096</c:v>
                </c:pt>
                <c:pt idx="765">
                  <c:v>18.239029880478096</c:v>
                </c:pt>
                <c:pt idx="766">
                  <c:v>18.239029880478096</c:v>
                </c:pt>
                <c:pt idx="767">
                  <c:v>18.239029880478096</c:v>
                </c:pt>
                <c:pt idx="768">
                  <c:v>18.239029880478096</c:v>
                </c:pt>
                <c:pt idx="769">
                  <c:v>18.239029880478096</c:v>
                </c:pt>
                <c:pt idx="770">
                  <c:v>18.239029880478096</c:v>
                </c:pt>
                <c:pt idx="771">
                  <c:v>18.239029880478096</c:v>
                </c:pt>
                <c:pt idx="772">
                  <c:v>18.239029880478096</c:v>
                </c:pt>
                <c:pt idx="773">
                  <c:v>18.239029880478096</c:v>
                </c:pt>
                <c:pt idx="774">
                  <c:v>18.239029880478096</c:v>
                </c:pt>
                <c:pt idx="775">
                  <c:v>18.239029880478096</c:v>
                </c:pt>
                <c:pt idx="776">
                  <c:v>18.239029880478096</c:v>
                </c:pt>
                <c:pt idx="777">
                  <c:v>18.239029880478096</c:v>
                </c:pt>
                <c:pt idx="778">
                  <c:v>18.239029880478096</c:v>
                </c:pt>
                <c:pt idx="779">
                  <c:v>18.239029880478096</c:v>
                </c:pt>
                <c:pt idx="780">
                  <c:v>18.239029880478096</c:v>
                </c:pt>
                <c:pt idx="781">
                  <c:v>18.239029880478096</c:v>
                </c:pt>
                <c:pt idx="782">
                  <c:v>18.239029880478096</c:v>
                </c:pt>
                <c:pt idx="783">
                  <c:v>18.239029880478096</c:v>
                </c:pt>
                <c:pt idx="784">
                  <c:v>18.239029880478096</c:v>
                </c:pt>
                <c:pt idx="785">
                  <c:v>18.239029880478096</c:v>
                </c:pt>
                <c:pt idx="786">
                  <c:v>18.239029880478096</c:v>
                </c:pt>
                <c:pt idx="787">
                  <c:v>18.239029880478096</c:v>
                </c:pt>
                <c:pt idx="788">
                  <c:v>18.239029880478096</c:v>
                </c:pt>
                <c:pt idx="789">
                  <c:v>18.239029880478096</c:v>
                </c:pt>
                <c:pt idx="790">
                  <c:v>18.239029880478096</c:v>
                </c:pt>
                <c:pt idx="791">
                  <c:v>18.239029880478096</c:v>
                </c:pt>
                <c:pt idx="792">
                  <c:v>18.239029880478096</c:v>
                </c:pt>
                <c:pt idx="793">
                  <c:v>18.239029880478096</c:v>
                </c:pt>
                <c:pt idx="794">
                  <c:v>18.239029880478096</c:v>
                </c:pt>
                <c:pt idx="795">
                  <c:v>18.239029880478096</c:v>
                </c:pt>
                <c:pt idx="796">
                  <c:v>18.239029880478096</c:v>
                </c:pt>
                <c:pt idx="797">
                  <c:v>18.239029880478096</c:v>
                </c:pt>
                <c:pt idx="798">
                  <c:v>18.239029880478096</c:v>
                </c:pt>
                <c:pt idx="799">
                  <c:v>18.239029880478096</c:v>
                </c:pt>
                <c:pt idx="800">
                  <c:v>18.239029880478096</c:v>
                </c:pt>
                <c:pt idx="801">
                  <c:v>18.239029880478096</c:v>
                </c:pt>
                <c:pt idx="802">
                  <c:v>18.239029880478096</c:v>
                </c:pt>
                <c:pt idx="803">
                  <c:v>18.239029880478096</c:v>
                </c:pt>
                <c:pt idx="804">
                  <c:v>18.239029880478096</c:v>
                </c:pt>
                <c:pt idx="805">
                  <c:v>18.239029880478096</c:v>
                </c:pt>
                <c:pt idx="806">
                  <c:v>18.239029880478096</c:v>
                </c:pt>
                <c:pt idx="807">
                  <c:v>18.239029880478096</c:v>
                </c:pt>
                <c:pt idx="808">
                  <c:v>18.239029880478096</c:v>
                </c:pt>
                <c:pt idx="809">
                  <c:v>18.239029880478096</c:v>
                </c:pt>
                <c:pt idx="810">
                  <c:v>18.239029880478096</c:v>
                </c:pt>
                <c:pt idx="811">
                  <c:v>18.239029880478096</c:v>
                </c:pt>
                <c:pt idx="812">
                  <c:v>18.239029880478096</c:v>
                </c:pt>
                <c:pt idx="813">
                  <c:v>18.239029880478096</c:v>
                </c:pt>
                <c:pt idx="814">
                  <c:v>18.239029880478096</c:v>
                </c:pt>
                <c:pt idx="815">
                  <c:v>18.239029880478096</c:v>
                </c:pt>
                <c:pt idx="816">
                  <c:v>18.239029880478096</c:v>
                </c:pt>
                <c:pt idx="817">
                  <c:v>18.239029880478096</c:v>
                </c:pt>
                <c:pt idx="818">
                  <c:v>18.239029880478096</c:v>
                </c:pt>
                <c:pt idx="819">
                  <c:v>18.239029880478096</c:v>
                </c:pt>
                <c:pt idx="820">
                  <c:v>18.239029880478096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66496"/>
        <c:axId val="226399360"/>
      </c:areaChart>
      <c:lineChart>
        <c:grouping val="standard"/>
        <c:varyColors val="0"/>
        <c:ser>
          <c:idx val="1"/>
          <c:order val="1"/>
          <c:tx>
            <c:strRef>
              <c:f>Gesamtentwicklung!$C$1</c:f>
              <c:strCache>
                <c:ptCount val="1"/>
                <c:pt idx="0">
                  <c:v>Portfolio Price 2017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Gesamtentwicklung!$A$367:$A$1462</c:f>
              <c:numCache>
                <c:formatCode>m/d/yyyy</c:formatCode>
                <c:ptCount val="109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</c:numCache>
            </c:numRef>
          </c:cat>
          <c:val>
            <c:numRef>
              <c:f>Gesamtentwicklung!$C$367:$C$1187</c:f>
              <c:numCache>
                <c:formatCode>#,##0.00\ "€/MWh"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4">
                  <c:v>20.64</c:v>
                </c:pt>
                <c:pt idx="225">
                  <c:v>20.64</c:v>
                </c:pt>
                <c:pt idx="226">
                  <c:v>20.64</c:v>
                </c:pt>
                <c:pt idx="227">
                  <c:v>20.64</c:v>
                </c:pt>
                <c:pt idx="228">
                  <c:v>20.64</c:v>
                </c:pt>
                <c:pt idx="229">
                  <c:v>20.647500000000001</c:v>
                </c:pt>
                <c:pt idx="230">
                  <c:v>20.647500000000001</c:v>
                </c:pt>
                <c:pt idx="231">
                  <c:v>20.647500000000001</c:v>
                </c:pt>
                <c:pt idx="232">
                  <c:v>20.647500000000001</c:v>
                </c:pt>
                <c:pt idx="233">
                  <c:v>20.647500000000001</c:v>
                </c:pt>
                <c:pt idx="234">
                  <c:v>20.647500000000001</c:v>
                </c:pt>
                <c:pt idx="235">
                  <c:v>20.647500000000001</c:v>
                </c:pt>
                <c:pt idx="236">
                  <c:v>20.226666666666667</c:v>
                </c:pt>
                <c:pt idx="237">
                  <c:v>20.226666666666667</c:v>
                </c:pt>
                <c:pt idx="238">
                  <c:v>20.147272727272732</c:v>
                </c:pt>
                <c:pt idx="239">
                  <c:v>20.13666666666667</c:v>
                </c:pt>
                <c:pt idx="240">
                  <c:v>20.13666666666667</c:v>
                </c:pt>
                <c:pt idx="241">
                  <c:v>20.13666666666667</c:v>
                </c:pt>
                <c:pt idx="242">
                  <c:v>20.13666666666667</c:v>
                </c:pt>
                <c:pt idx="243">
                  <c:v>20.141428571428573</c:v>
                </c:pt>
                <c:pt idx="244">
                  <c:v>20.146666666666668</c:v>
                </c:pt>
                <c:pt idx="245">
                  <c:v>20.164375000000003</c:v>
                </c:pt>
                <c:pt idx="246">
                  <c:v>20.164375000000003</c:v>
                </c:pt>
                <c:pt idx="247">
                  <c:v>20.164375000000003</c:v>
                </c:pt>
                <c:pt idx="248">
                  <c:v>20.164375000000003</c:v>
                </c:pt>
                <c:pt idx="249">
                  <c:v>20.164375000000003</c:v>
                </c:pt>
                <c:pt idx="250">
                  <c:v>20.177894736842106</c:v>
                </c:pt>
                <c:pt idx="251">
                  <c:v>20.183</c:v>
                </c:pt>
                <c:pt idx="252">
                  <c:v>20.188095238095237</c:v>
                </c:pt>
                <c:pt idx="253">
                  <c:v>20.188095238095237</c:v>
                </c:pt>
                <c:pt idx="254">
                  <c:v>20.188095238095237</c:v>
                </c:pt>
                <c:pt idx="255">
                  <c:v>20.188095238095237</c:v>
                </c:pt>
                <c:pt idx="256">
                  <c:v>20.188095238095237</c:v>
                </c:pt>
                <c:pt idx="257">
                  <c:v>20.188095238095237</c:v>
                </c:pt>
                <c:pt idx="258">
                  <c:v>20.1676</c:v>
                </c:pt>
                <c:pt idx="259">
                  <c:v>20.1676</c:v>
                </c:pt>
                <c:pt idx="260">
                  <c:v>20.1676</c:v>
                </c:pt>
                <c:pt idx="261">
                  <c:v>20.1676</c:v>
                </c:pt>
                <c:pt idx="262">
                  <c:v>20.1676</c:v>
                </c:pt>
                <c:pt idx="263">
                  <c:v>20.1676</c:v>
                </c:pt>
                <c:pt idx="264">
                  <c:v>20.114137931034481</c:v>
                </c:pt>
                <c:pt idx="265">
                  <c:v>20.114137931034481</c:v>
                </c:pt>
                <c:pt idx="266">
                  <c:v>20.114137931034481</c:v>
                </c:pt>
                <c:pt idx="267">
                  <c:v>20.072500000000005</c:v>
                </c:pt>
                <c:pt idx="268">
                  <c:v>20.072500000000005</c:v>
                </c:pt>
                <c:pt idx="269">
                  <c:v>20.072500000000005</c:v>
                </c:pt>
                <c:pt idx="270">
                  <c:v>20.072500000000005</c:v>
                </c:pt>
                <c:pt idx="271">
                  <c:v>20.072500000000005</c:v>
                </c:pt>
                <c:pt idx="272">
                  <c:v>20.072500000000005</c:v>
                </c:pt>
                <c:pt idx="273">
                  <c:v>20.072500000000005</c:v>
                </c:pt>
                <c:pt idx="274">
                  <c:v>20.072500000000005</c:v>
                </c:pt>
                <c:pt idx="275">
                  <c:v>20.072500000000005</c:v>
                </c:pt>
                <c:pt idx="276">
                  <c:v>20.072500000000005</c:v>
                </c:pt>
                <c:pt idx="277">
                  <c:v>19.953684210526319</c:v>
                </c:pt>
                <c:pt idx="278">
                  <c:v>19.946666666666669</c:v>
                </c:pt>
                <c:pt idx="279">
                  <c:v>19.946666666666669</c:v>
                </c:pt>
                <c:pt idx="280">
                  <c:v>19.935121951219514</c:v>
                </c:pt>
                <c:pt idx="281">
                  <c:v>19.935121951219514</c:v>
                </c:pt>
                <c:pt idx="282">
                  <c:v>19.935121951219514</c:v>
                </c:pt>
                <c:pt idx="283">
                  <c:v>19.935121951219514</c:v>
                </c:pt>
                <c:pt idx="284">
                  <c:v>19.935121951219514</c:v>
                </c:pt>
                <c:pt idx="285">
                  <c:v>19.935121951219514</c:v>
                </c:pt>
                <c:pt idx="286">
                  <c:v>19.935121951219514</c:v>
                </c:pt>
                <c:pt idx="287">
                  <c:v>19.84869565217392</c:v>
                </c:pt>
                <c:pt idx="288">
                  <c:v>19.834680851063833</c:v>
                </c:pt>
                <c:pt idx="289">
                  <c:v>19.834680851063833</c:v>
                </c:pt>
                <c:pt idx="290">
                  <c:v>19.834680851063833</c:v>
                </c:pt>
                <c:pt idx="291">
                  <c:v>19.822291666666672</c:v>
                </c:pt>
                <c:pt idx="292">
                  <c:v>19.822291666666672</c:v>
                </c:pt>
                <c:pt idx="293">
                  <c:v>19.822291666666672</c:v>
                </c:pt>
                <c:pt idx="294">
                  <c:v>19.776274509803926</c:v>
                </c:pt>
                <c:pt idx="295">
                  <c:v>19.763076923076927</c:v>
                </c:pt>
                <c:pt idx="296">
                  <c:v>19.763076923076927</c:v>
                </c:pt>
                <c:pt idx="297">
                  <c:v>19.763076923076927</c:v>
                </c:pt>
                <c:pt idx="298">
                  <c:v>19.763076923076927</c:v>
                </c:pt>
                <c:pt idx="299">
                  <c:v>19.763076923076927</c:v>
                </c:pt>
                <c:pt idx="300">
                  <c:v>19.709454545454548</c:v>
                </c:pt>
                <c:pt idx="301">
                  <c:v>19.69482142857143</c:v>
                </c:pt>
                <c:pt idx="302">
                  <c:v>19.69482142857143</c:v>
                </c:pt>
                <c:pt idx="303">
                  <c:v>19.69482142857143</c:v>
                </c:pt>
                <c:pt idx="304">
                  <c:v>19.69482142857143</c:v>
                </c:pt>
                <c:pt idx="305">
                  <c:v>19.69482142857143</c:v>
                </c:pt>
                <c:pt idx="306">
                  <c:v>19.69482142857143</c:v>
                </c:pt>
                <c:pt idx="307">
                  <c:v>19.611166666666669</c:v>
                </c:pt>
                <c:pt idx="308">
                  <c:v>19.611166666666669</c:v>
                </c:pt>
                <c:pt idx="309">
                  <c:v>19.611166666666669</c:v>
                </c:pt>
                <c:pt idx="310">
                  <c:v>19.611166666666669</c:v>
                </c:pt>
                <c:pt idx="311">
                  <c:v>19.611166666666669</c:v>
                </c:pt>
                <c:pt idx="312">
                  <c:v>19.611166666666669</c:v>
                </c:pt>
                <c:pt idx="313">
                  <c:v>19.611166666666669</c:v>
                </c:pt>
                <c:pt idx="314">
                  <c:v>19.611166666666669</c:v>
                </c:pt>
                <c:pt idx="315">
                  <c:v>19.611166666666669</c:v>
                </c:pt>
                <c:pt idx="316">
                  <c:v>19.348805970149257</c:v>
                </c:pt>
                <c:pt idx="317">
                  <c:v>19.348805970149257</c:v>
                </c:pt>
                <c:pt idx="318">
                  <c:v>19.348805970149257</c:v>
                </c:pt>
                <c:pt idx="319">
                  <c:v>19.32088235294118</c:v>
                </c:pt>
                <c:pt idx="320">
                  <c:v>19.30521739130435</c:v>
                </c:pt>
                <c:pt idx="321">
                  <c:v>19.30521739130435</c:v>
                </c:pt>
                <c:pt idx="322">
                  <c:v>19.269859154929581</c:v>
                </c:pt>
                <c:pt idx="323">
                  <c:v>19.269859154929581</c:v>
                </c:pt>
                <c:pt idx="324">
                  <c:v>19.269859154929581</c:v>
                </c:pt>
                <c:pt idx="325">
                  <c:v>19.269859154929581</c:v>
                </c:pt>
                <c:pt idx="326">
                  <c:v>19.269859154929581</c:v>
                </c:pt>
                <c:pt idx="327">
                  <c:v>19.220810810810814</c:v>
                </c:pt>
                <c:pt idx="328">
                  <c:v>19.206533333333336</c:v>
                </c:pt>
                <c:pt idx="329">
                  <c:v>19.193157894736842</c:v>
                </c:pt>
                <c:pt idx="330">
                  <c:v>19.180129870129868</c:v>
                </c:pt>
                <c:pt idx="331">
                  <c:v>19.180129870129868</c:v>
                </c:pt>
                <c:pt idx="332">
                  <c:v>19.180129870129868</c:v>
                </c:pt>
                <c:pt idx="333">
                  <c:v>19.169743589743589</c:v>
                </c:pt>
                <c:pt idx="334">
                  <c:v>19.162151898734173</c:v>
                </c:pt>
                <c:pt idx="335">
                  <c:v>19.162151898734173</c:v>
                </c:pt>
                <c:pt idx="336">
                  <c:v>19.162151898734173</c:v>
                </c:pt>
                <c:pt idx="337">
                  <c:v>19.119268292682925</c:v>
                </c:pt>
                <c:pt idx="338">
                  <c:v>19.119268292682925</c:v>
                </c:pt>
                <c:pt idx="339">
                  <c:v>19.119268292682925</c:v>
                </c:pt>
                <c:pt idx="340">
                  <c:v>19.119268292682925</c:v>
                </c:pt>
                <c:pt idx="341">
                  <c:v>19.119268292682925</c:v>
                </c:pt>
                <c:pt idx="342">
                  <c:v>19.119268292682925</c:v>
                </c:pt>
                <c:pt idx="343">
                  <c:v>19.043023255813953</c:v>
                </c:pt>
                <c:pt idx="344">
                  <c:v>19.043023255813953</c:v>
                </c:pt>
                <c:pt idx="345">
                  <c:v>19.043023255813953</c:v>
                </c:pt>
                <c:pt idx="346">
                  <c:v>19.043023255813953</c:v>
                </c:pt>
                <c:pt idx="347">
                  <c:v>19.043023255813953</c:v>
                </c:pt>
                <c:pt idx="348">
                  <c:v>18.977528089887638</c:v>
                </c:pt>
                <c:pt idx="349">
                  <c:v>18.977528089887638</c:v>
                </c:pt>
                <c:pt idx="350">
                  <c:v>18.928351648351647</c:v>
                </c:pt>
                <c:pt idx="351">
                  <c:v>18.928351648351647</c:v>
                </c:pt>
                <c:pt idx="352">
                  <c:v>18.928351648351647</c:v>
                </c:pt>
                <c:pt idx="353">
                  <c:v>18.928351648351647</c:v>
                </c:pt>
                <c:pt idx="354">
                  <c:v>18.928351648351647</c:v>
                </c:pt>
                <c:pt idx="355">
                  <c:v>18.928351648351647</c:v>
                </c:pt>
                <c:pt idx="356">
                  <c:v>18.928351648351647</c:v>
                </c:pt>
                <c:pt idx="357">
                  <c:v>18.808</c:v>
                </c:pt>
                <c:pt idx="358">
                  <c:v>18.808</c:v>
                </c:pt>
                <c:pt idx="359">
                  <c:v>18.808</c:v>
                </c:pt>
                <c:pt idx="360">
                  <c:v>18.808</c:v>
                </c:pt>
                <c:pt idx="361">
                  <c:v>18.808</c:v>
                </c:pt>
                <c:pt idx="362">
                  <c:v>18.763092783505154</c:v>
                </c:pt>
                <c:pt idx="363">
                  <c:v>18.763092783505154</c:v>
                </c:pt>
                <c:pt idx="364">
                  <c:v>18.763092783505154</c:v>
                </c:pt>
                <c:pt idx="365">
                  <c:v>18.763092783505154</c:v>
                </c:pt>
                <c:pt idx="366">
                  <c:v>18.763092783505154</c:v>
                </c:pt>
                <c:pt idx="367">
                  <c:v>18.763092783505154</c:v>
                </c:pt>
                <c:pt idx="368">
                  <c:v>18.763092783505154</c:v>
                </c:pt>
                <c:pt idx="369">
                  <c:v>18.681699999999999</c:v>
                </c:pt>
                <c:pt idx="370">
                  <c:v>18.681699999999999</c:v>
                </c:pt>
                <c:pt idx="371">
                  <c:v>18.63186274509804</c:v>
                </c:pt>
                <c:pt idx="372">
                  <c:v>18.63186274509804</c:v>
                </c:pt>
                <c:pt idx="373">
                  <c:v>18.63186274509804</c:v>
                </c:pt>
                <c:pt idx="374">
                  <c:v>18.63186274509804</c:v>
                </c:pt>
                <c:pt idx="375">
                  <c:v>18.63186274509804</c:v>
                </c:pt>
                <c:pt idx="376">
                  <c:v>18.63186274509804</c:v>
                </c:pt>
                <c:pt idx="377">
                  <c:v>18.494811320754717</c:v>
                </c:pt>
                <c:pt idx="378">
                  <c:v>18.494811320754717</c:v>
                </c:pt>
                <c:pt idx="379">
                  <c:v>18.494811320754717</c:v>
                </c:pt>
                <c:pt idx="380">
                  <c:v>18.494811320754717</c:v>
                </c:pt>
                <c:pt idx="381">
                  <c:v>18.494811320754717</c:v>
                </c:pt>
                <c:pt idx="382">
                  <c:v>18.377981651376146</c:v>
                </c:pt>
                <c:pt idx="383">
                  <c:v>18.377981651376146</c:v>
                </c:pt>
                <c:pt idx="384">
                  <c:v>18.377981651376146</c:v>
                </c:pt>
                <c:pt idx="385">
                  <c:v>18.257767857142856</c:v>
                </c:pt>
                <c:pt idx="386">
                  <c:v>18.228495575221238</c:v>
                </c:pt>
                <c:pt idx="387">
                  <c:v>18.228495575221238</c:v>
                </c:pt>
                <c:pt idx="388">
                  <c:v>18.228495575221238</c:v>
                </c:pt>
                <c:pt idx="389">
                  <c:v>18.228495575221238</c:v>
                </c:pt>
                <c:pt idx="390">
                  <c:v>18.168347826086958</c:v>
                </c:pt>
                <c:pt idx="391">
                  <c:v>18.141982758620689</c:v>
                </c:pt>
                <c:pt idx="392">
                  <c:v>18.12</c:v>
                </c:pt>
                <c:pt idx="393">
                  <c:v>18.099067796610168</c:v>
                </c:pt>
                <c:pt idx="394">
                  <c:v>18.099067796610168</c:v>
                </c:pt>
                <c:pt idx="395">
                  <c:v>18.099067796610168</c:v>
                </c:pt>
                <c:pt idx="396">
                  <c:v>18.099067796610168</c:v>
                </c:pt>
                <c:pt idx="397">
                  <c:v>18.099067796610168</c:v>
                </c:pt>
                <c:pt idx="398">
                  <c:v>18.025206611570248</c:v>
                </c:pt>
                <c:pt idx="399">
                  <c:v>18.025206611570248</c:v>
                </c:pt>
                <c:pt idx="400">
                  <c:v>18.025206611570248</c:v>
                </c:pt>
                <c:pt idx="401">
                  <c:v>18.025206611570248</c:v>
                </c:pt>
                <c:pt idx="402">
                  <c:v>18.025206611570248</c:v>
                </c:pt>
                <c:pt idx="403">
                  <c:v>18.025206611570248</c:v>
                </c:pt>
                <c:pt idx="404">
                  <c:v>18.025206611570248</c:v>
                </c:pt>
                <c:pt idx="405">
                  <c:v>18.025206611570248</c:v>
                </c:pt>
                <c:pt idx="406">
                  <c:v>17.834566929133857</c:v>
                </c:pt>
                <c:pt idx="407">
                  <c:v>17.808828124999998</c:v>
                </c:pt>
                <c:pt idx="408">
                  <c:v>17.808828124999998</c:v>
                </c:pt>
                <c:pt idx="409">
                  <c:v>17.808828124999998</c:v>
                </c:pt>
                <c:pt idx="410">
                  <c:v>17.808828124999998</c:v>
                </c:pt>
                <c:pt idx="411">
                  <c:v>17.808828124999998</c:v>
                </c:pt>
                <c:pt idx="412">
                  <c:v>17.727786259541983</c:v>
                </c:pt>
                <c:pt idx="413">
                  <c:v>17.702651515151512</c:v>
                </c:pt>
                <c:pt idx="414">
                  <c:v>17.702651515151512</c:v>
                </c:pt>
                <c:pt idx="415">
                  <c:v>17.702651515151512</c:v>
                </c:pt>
                <c:pt idx="416">
                  <c:v>17.702651515151512</c:v>
                </c:pt>
                <c:pt idx="417">
                  <c:v>17.656343283582085</c:v>
                </c:pt>
                <c:pt idx="418">
                  <c:v>17.656343283582085</c:v>
                </c:pt>
                <c:pt idx="419">
                  <c:v>17.656343283582085</c:v>
                </c:pt>
                <c:pt idx="420">
                  <c:v>17.656343283582085</c:v>
                </c:pt>
                <c:pt idx="421">
                  <c:v>17.559927536231882</c:v>
                </c:pt>
                <c:pt idx="422">
                  <c:v>17.559927536231882</c:v>
                </c:pt>
                <c:pt idx="423">
                  <c:v>17.559927536231882</c:v>
                </c:pt>
                <c:pt idx="424">
                  <c:v>17.536690647482011</c:v>
                </c:pt>
                <c:pt idx="425">
                  <c:v>17.513999999999996</c:v>
                </c:pt>
                <c:pt idx="426">
                  <c:v>17.492056737588648</c:v>
                </c:pt>
                <c:pt idx="427">
                  <c:v>17.492056737588648</c:v>
                </c:pt>
                <c:pt idx="428">
                  <c:v>17.492056737588648</c:v>
                </c:pt>
                <c:pt idx="429">
                  <c:v>17.492056737588648</c:v>
                </c:pt>
                <c:pt idx="430">
                  <c:v>17.492056737588648</c:v>
                </c:pt>
                <c:pt idx="431">
                  <c:v>17.425763888888884</c:v>
                </c:pt>
                <c:pt idx="432">
                  <c:v>17.425763888888884</c:v>
                </c:pt>
                <c:pt idx="433">
                  <c:v>17.384178082191774</c:v>
                </c:pt>
                <c:pt idx="434">
                  <c:v>17.384178082191774</c:v>
                </c:pt>
                <c:pt idx="435">
                  <c:v>17.341959459459453</c:v>
                </c:pt>
                <c:pt idx="436">
                  <c:v>17.341959459459453</c:v>
                </c:pt>
                <c:pt idx="437">
                  <c:v>17.341959459459453</c:v>
                </c:pt>
                <c:pt idx="438">
                  <c:v>17.341959459459453</c:v>
                </c:pt>
                <c:pt idx="439">
                  <c:v>17.341959459459453</c:v>
                </c:pt>
                <c:pt idx="440">
                  <c:v>17.275960264900654</c:v>
                </c:pt>
                <c:pt idx="441">
                  <c:v>17.255394736842096</c:v>
                </c:pt>
                <c:pt idx="442">
                  <c:v>17.235555555555546</c:v>
                </c:pt>
                <c:pt idx="443">
                  <c:v>17.235555555555546</c:v>
                </c:pt>
                <c:pt idx="444">
                  <c:v>17.235555555555546</c:v>
                </c:pt>
                <c:pt idx="445">
                  <c:v>17.235555555555546</c:v>
                </c:pt>
                <c:pt idx="446">
                  <c:v>17.235555555555546</c:v>
                </c:pt>
                <c:pt idx="447">
                  <c:v>17.235555555555546</c:v>
                </c:pt>
                <c:pt idx="448">
                  <c:v>17.154904458598718</c:v>
                </c:pt>
                <c:pt idx="449">
                  <c:v>17.154904458598718</c:v>
                </c:pt>
                <c:pt idx="450">
                  <c:v>17.154904458598718</c:v>
                </c:pt>
                <c:pt idx="451">
                  <c:v>17.154904458598718</c:v>
                </c:pt>
                <c:pt idx="452">
                  <c:v>17.154904458598718</c:v>
                </c:pt>
                <c:pt idx="453">
                  <c:v>17.154904458598718</c:v>
                </c:pt>
                <c:pt idx="454">
                  <c:v>17.115094339622633</c:v>
                </c:pt>
                <c:pt idx="455">
                  <c:v>17.115094339622633</c:v>
                </c:pt>
                <c:pt idx="456">
                  <c:v>17.115094339622633</c:v>
                </c:pt>
                <c:pt idx="457">
                  <c:v>17.115094339622633</c:v>
                </c:pt>
                <c:pt idx="458">
                  <c:v>17.115094339622633</c:v>
                </c:pt>
                <c:pt idx="459">
                  <c:v>17.115094339622633</c:v>
                </c:pt>
                <c:pt idx="460">
                  <c:v>17.115094339622633</c:v>
                </c:pt>
                <c:pt idx="461">
                  <c:v>17.01006097560975</c:v>
                </c:pt>
                <c:pt idx="462">
                  <c:v>17.01006097560975</c:v>
                </c:pt>
                <c:pt idx="463">
                  <c:v>16.970060240963846</c:v>
                </c:pt>
                <c:pt idx="464">
                  <c:v>16.970060240963846</c:v>
                </c:pt>
                <c:pt idx="465">
                  <c:v>16.970060240963846</c:v>
                </c:pt>
                <c:pt idx="466">
                  <c:v>16.950718562874243</c:v>
                </c:pt>
                <c:pt idx="467">
                  <c:v>16.932380952380942</c:v>
                </c:pt>
                <c:pt idx="468">
                  <c:v>16.932380952380942</c:v>
                </c:pt>
                <c:pt idx="469">
                  <c:v>16.932380952380942</c:v>
                </c:pt>
                <c:pt idx="470">
                  <c:v>16.932380952380942</c:v>
                </c:pt>
                <c:pt idx="471">
                  <c:v>16.932380952380942</c:v>
                </c:pt>
                <c:pt idx="472">
                  <c:v>16.932380952380942</c:v>
                </c:pt>
                <c:pt idx="473">
                  <c:v>16.858604651162782</c:v>
                </c:pt>
                <c:pt idx="474">
                  <c:v>16.842485549132938</c:v>
                </c:pt>
                <c:pt idx="475">
                  <c:v>16.827931034482749</c:v>
                </c:pt>
                <c:pt idx="476">
                  <c:v>16.817714285714274</c:v>
                </c:pt>
                <c:pt idx="477">
                  <c:v>16.809772727272716</c:v>
                </c:pt>
                <c:pt idx="478">
                  <c:v>16.809772727272716</c:v>
                </c:pt>
                <c:pt idx="479">
                  <c:v>16.809772727272716</c:v>
                </c:pt>
                <c:pt idx="480">
                  <c:v>16.809772727272716</c:v>
                </c:pt>
                <c:pt idx="481">
                  <c:v>16.802471910112349</c:v>
                </c:pt>
                <c:pt idx="482">
                  <c:v>16.799608938547475</c:v>
                </c:pt>
                <c:pt idx="483">
                  <c:v>16.799608938547475</c:v>
                </c:pt>
                <c:pt idx="484">
                  <c:v>16.799608938547475</c:v>
                </c:pt>
                <c:pt idx="485">
                  <c:v>16.799608938547475</c:v>
                </c:pt>
                <c:pt idx="486">
                  <c:v>16.799608938547475</c:v>
                </c:pt>
                <c:pt idx="487">
                  <c:v>16.799608938547475</c:v>
                </c:pt>
                <c:pt idx="488">
                  <c:v>16.799608938547475</c:v>
                </c:pt>
                <c:pt idx="489">
                  <c:v>16.74961956521738</c:v>
                </c:pt>
                <c:pt idx="490">
                  <c:v>16.742162162162153</c:v>
                </c:pt>
                <c:pt idx="491">
                  <c:v>16.742162162162153</c:v>
                </c:pt>
                <c:pt idx="492">
                  <c:v>16.742162162162153</c:v>
                </c:pt>
                <c:pt idx="493">
                  <c:v>16.742162162162153</c:v>
                </c:pt>
                <c:pt idx="494">
                  <c:v>16.726737967914428</c:v>
                </c:pt>
                <c:pt idx="495">
                  <c:v>16.719521276595735</c:v>
                </c:pt>
                <c:pt idx="496">
                  <c:v>16.712910052910043</c:v>
                </c:pt>
                <c:pt idx="497">
                  <c:v>16.712910052910043</c:v>
                </c:pt>
                <c:pt idx="498">
                  <c:v>16.712910052910043</c:v>
                </c:pt>
                <c:pt idx="499">
                  <c:v>16.712910052910043</c:v>
                </c:pt>
                <c:pt idx="500">
                  <c:v>16.712910052910043</c:v>
                </c:pt>
                <c:pt idx="501">
                  <c:v>16.695364583333323</c:v>
                </c:pt>
                <c:pt idx="502">
                  <c:v>16.689999999999991</c:v>
                </c:pt>
                <c:pt idx="503">
                  <c:v>16.689999999999991</c:v>
                </c:pt>
                <c:pt idx="504">
                  <c:v>16.689999999999991</c:v>
                </c:pt>
                <c:pt idx="505">
                  <c:v>16.689999999999991</c:v>
                </c:pt>
                <c:pt idx="506">
                  <c:v>16.689999999999991</c:v>
                </c:pt>
                <c:pt idx="507">
                  <c:v>16.689999999999991</c:v>
                </c:pt>
                <c:pt idx="508">
                  <c:v>16.689999999999991</c:v>
                </c:pt>
                <c:pt idx="509">
                  <c:v>16.652373737373729</c:v>
                </c:pt>
                <c:pt idx="510">
                  <c:v>16.646432160804011</c:v>
                </c:pt>
                <c:pt idx="511">
                  <c:v>16.64129999999999</c:v>
                </c:pt>
                <c:pt idx="512">
                  <c:v>16.637313432835811</c:v>
                </c:pt>
                <c:pt idx="513">
                  <c:v>16.637313432835811</c:v>
                </c:pt>
                <c:pt idx="514">
                  <c:v>16.637313432835811</c:v>
                </c:pt>
                <c:pt idx="515">
                  <c:v>16.637313432835811</c:v>
                </c:pt>
                <c:pt idx="516">
                  <c:v>16.632512315270926</c:v>
                </c:pt>
                <c:pt idx="517">
                  <c:v>16.632512315270926</c:v>
                </c:pt>
                <c:pt idx="518">
                  <c:v>16.628097560975601</c:v>
                </c:pt>
                <c:pt idx="519">
                  <c:v>16.626310679611642</c:v>
                </c:pt>
                <c:pt idx="520">
                  <c:v>16.626310679611642</c:v>
                </c:pt>
                <c:pt idx="521">
                  <c:v>16.626310679611642</c:v>
                </c:pt>
                <c:pt idx="522">
                  <c:v>16.626908212560377</c:v>
                </c:pt>
                <c:pt idx="523">
                  <c:v>16.626908212560377</c:v>
                </c:pt>
                <c:pt idx="524">
                  <c:v>16.626908212560377</c:v>
                </c:pt>
                <c:pt idx="525">
                  <c:v>16.626908212560377</c:v>
                </c:pt>
                <c:pt idx="526">
                  <c:v>16.626908212560377</c:v>
                </c:pt>
                <c:pt idx="527">
                  <c:v>16.626908212560377</c:v>
                </c:pt>
                <c:pt idx="528">
                  <c:v>16.626908212560377</c:v>
                </c:pt>
                <c:pt idx="529">
                  <c:v>16.626908212560377</c:v>
                </c:pt>
                <c:pt idx="530">
                  <c:v>16.626908212560377</c:v>
                </c:pt>
                <c:pt idx="531">
                  <c:v>16.626908212560377</c:v>
                </c:pt>
                <c:pt idx="532">
                  <c:v>16.626908212560377</c:v>
                </c:pt>
                <c:pt idx="533">
                  <c:v>16.626908212560377</c:v>
                </c:pt>
                <c:pt idx="534">
                  <c:v>16.626908212560377</c:v>
                </c:pt>
                <c:pt idx="535">
                  <c:v>16.626908212560377</c:v>
                </c:pt>
                <c:pt idx="536">
                  <c:v>16.626908212560377</c:v>
                </c:pt>
                <c:pt idx="537">
                  <c:v>16.626908212560377</c:v>
                </c:pt>
                <c:pt idx="538">
                  <c:v>16.626908212560377</c:v>
                </c:pt>
                <c:pt idx="539">
                  <c:v>16.626908212560377</c:v>
                </c:pt>
                <c:pt idx="540">
                  <c:v>16.626908212560377</c:v>
                </c:pt>
                <c:pt idx="541">
                  <c:v>16.626908212560377</c:v>
                </c:pt>
                <c:pt idx="542">
                  <c:v>16.626908212560377</c:v>
                </c:pt>
                <c:pt idx="543">
                  <c:v>16.626908212560377</c:v>
                </c:pt>
                <c:pt idx="544">
                  <c:v>16.626908212560377</c:v>
                </c:pt>
                <c:pt idx="545">
                  <c:v>16.626908212560377</c:v>
                </c:pt>
                <c:pt idx="546">
                  <c:v>16.626908212560377</c:v>
                </c:pt>
                <c:pt idx="547">
                  <c:v>16.626908212560377</c:v>
                </c:pt>
                <c:pt idx="548">
                  <c:v>16.626908212560377</c:v>
                </c:pt>
                <c:pt idx="549">
                  <c:v>16.626908212560377</c:v>
                </c:pt>
                <c:pt idx="550">
                  <c:v>16.626908212560377</c:v>
                </c:pt>
                <c:pt idx="551">
                  <c:v>16.626908212560377</c:v>
                </c:pt>
                <c:pt idx="552">
                  <c:v>16.626908212560377</c:v>
                </c:pt>
                <c:pt idx="553">
                  <c:v>16.626908212560377</c:v>
                </c:pt>
                <c:pt idx="554">
                  <c:v>16.626908212560377</c:v>
                </c:pt>
                <c:pt idx="555">
                  <c:v>16.626908212560377</c:v>
                </c:pt>
                <c:pt idx="556">
                  <c:v>16.626908212560377</c:v>
                </c:pt>
                <c:pt idx="557">
                  <c:v>16.626908212560377</c:v>
                </c:pt>
                <c:pt idx="558">
                  <c:v>16.626908212560377</c:v>
                </c:pt>
                <c:pt idx="559">
                  <c:v>16.626908212560377</c:v>
                </c:pt>
                <c:pt idx="560">
                  <c:v>16.626908212560377</c:v>
                </c:pt>
                <c:pt idx="561">
                  <c:v>16.626908212560377</c:v>
                </c:pt>
                <c:pt idx="562">
                  <c:v>16.626908212560377</c:v>
                </c:pt>
                <c:pt idx="563">
                  <c:v>16.626908212560377</c:v>
                </c:pt>
                <c:pt idx="564">
                  <c:v>16.626908212560377</c:v>
                </c:pt>
                <c:pt idx="565">
                  <c:v>16.626908212560377</c:v>
                </c:pt>
                <c:pt idx="566">
                  <c:v>16.626908212560377</c:v>
                </c:pt>
                <c:pt idx="567">
                  <c:v>16.626908212560377</c:v>
                </c:pt>
                <c:pt idx="568">
                  <c:v>16.626908212560377</c:v>
                </c:pt>
                <c:pt idx="569">
                  <c:v>16.626908212560377</c:v>
                </c:pt>
                <c:pt idx="570">
                  <c:v>16.626908212560377</c:v>
                </c:pt>
                <c:pt idx="571">
                  <c:v>16.626908212560377</c:v>
                </c:pt>
                <c:pt idx="572">
                  <c:v>16.626908212560377</c:v>
                </c:pt>
                <c:pt idx="573">
                  <c:v>16.626908212560377</c:v>
                </c:pt>
                <c:pt idx="574">
                  <c:v>16.626908212560377</c:v>
                </c:pt>
                <c:pt idx="575">
                  <c:v>16.626908212560377</c:v>
                </c:pt>
                <c:pt idx="576">
                  <c:v>16.626908212560377</c:v>
                </c:pt>
                <c:pt idx="577">
                  <c:v>16.626908212560377</c:v>
                </c:pt>
                <c:pt idx="578">
                  <c:v>16.626908212560377</c:v>
                </c:pt>
                <c:pt idx="579">
                  <c:v>16.626908212560377</c:v>
                </c:pt>
                <c:pt idx="580">
                  <c:v>16.626908212560377</c:v>
                </c:pt>
                <c:pt idx="581">
                  <c:v>16.626908212560377</c:v>
                </c:pt>
                <c:pt idx="582">
                  <c:v>16.626908212560377</c:v>
                </c:pt>
                <c:pt idx="583">
                  <c:v>16.626908212560377</c:v>
                </c:pt>
                <c:pt idx="584">
                  <c:v>16.626908212560377</c:v>
                </c:pt>
                <c:pt idx="585">
                  <c:v>16.626908212560377</c:v>
                </c:pt>
                <c:pt idx="586">
                  <c:v>16.626908212560377</c:v>
                </c:pt>
                <c:pt idx="587">
                  <c:v>16.626908212560377</c:v>
                </c:pt>
                <c:pt idx="588">
                  <c:v>16.626908212560377</c:v>
                </c:pt>
                <c:pt idx="589">
                  <c:v>16.626908212560377</c:v>
                </c:pt>
                <c:pt idx="590">
                  <c:v>16.626908212560377</c:v>
                </c:pt>
                <c:pt idx="591">
                  <c:v>16.626908212560377</c:v>
                </c:pt>
                <c:pt idx="592">
                  <c:v>16.626908212560377</c:v>
                </c:pt>
                <c:pt idx="593">
                  <c:v>16.626908212560377</c:v>
                </c:pt>
                <c:pt idx="594">
                  <c:v>16.626908212560377</c:v>
                </c:pt>
                <c:pt idx="595">
                  <c:v>16.626908212560377</c:v>
                </c:pt>
                <c:pt idx="596">
                  <c:v>16.626908212560377</c:v>
                </c:pt>
                <c:pt idx="597">
                  <c:v>16.626908212560377</c:v>
                </c:pt>
                <c:pt idx="598">
                  <c:v>16.626908212560377</c:v>
                </c:pt>
                <c:pt idx="599">
                  <c:v>16.626908212560377</c:v>
                </c:pt>
                <c:pt idx="600">
                  <c:v>16.626908212560377</c:v>
                </c:pt>
                <c:pt idx="601">
                  <c:v>16.626908212560377</c:v>
                </c:pt>
                <c:pt idx="602">
                  <c:v>16.626908212560377</c:v>
                </c:pt>
                <c:pt idx="603">
                  <c:v>16.626908212560377</c:v>
                </c:pt>
                <c:pt idx="604">
                  <c:v>16.626908212560377</c:v>
                </c:pt>
                <c:pt idx="605">
                  <c:v>16.626908212560377</c:v>
                </c:pt>
                <c:pt idx="606">
                  <c:v>16.626908212560377</c:v>
                </c:pt>
                <c:pt idx="607">
                  <c:v>16.626908212560377</c:v>
                </c:pt>
                <c:pt idx="608">
                  <c:v>16.626908212560377</c:v>
                </c:pt>
                <c:pt idx="609">
                  <c:v>16.626908212560377</c:v>
                </c:pt>
                <c:pt idx="610">
                  <c:v>16.626908212560377</c:v>
                </c:pt>
                <c:pt idx="611">
                  <c:v>16.626908212560377</c:v>
                </c:pt>
                <c:pt idx="612">
                  <c:v>16.626908212560377</c:v>
                </c:pt>
                <c:pt idx="613">
                  <c:v>16.626908212560377</c:v>
                </c:pt>
                <c:pt idx="614">
                  <c:v>16.626908212560377</c:v>
                </c:pt>
                <c:pt idx="615">
                  <c:v>16.626908212560377</c:v>
                </c:pt>
                <c:pt idx="616">
                  <c:v>16.626908212560377</c:v>
                </c:pt>
                <c:pt idx="617">
                  <c:v>16.626908212560377</c:v>
                </c:pt>
                <c:pt idx="618">
                  <c:v>16.626908212560377</c:v>
                </c:pt>
                <c:pt idx="619">
                  <c:v>16.626908212560377</c:v>
                </c:pt>
                <c:pt idx="620">
                  <c:v>16.626908212560377</c:v>
                </c:pt>
                <c:pt idx="621">
                  <c:v>16.626908212560377</c:v>
                </c:pt>
                <c:pt idx="622">
                  <c:v>16.626908212560377</c:v>
                </c:pt>
                <c:pt idx="623">
                  <c:v>16.626908212560377</c:v>
                </c:pt>
                <c:pt idx="624">
                  <c:v>16.626908212560377</c:v>
                </c:pt>
                <c:pt idx="625">
                  <c:v>16.626908212560377</c:v>
                </c:pt>
                <c:pt idx="626">
                  <c:v>16.626908212560377</c:v>
                </c:pt>
                <c:pt idx="627">
                  <c:v>16.626908212560377</c:v>
                </c:pt>
                <c:pt idx="628">
                  <c:v>16.626908212560377</c:v>
                </c:pt>
                <c:pt idx="629">
                  <c:v>16.626908212560377</c:v>
                </c:pt>
                <c:pt idx="630">
                  <c:v>16.626908212560377</c:v>
                </c:pt>
                <c:pt idx="631">
                  <c:v>16.626908212560377</c:v>
                </c:pt>
                <c:pt idx="632">
                  <c:v>16.626908212560377</c:v>
                </c:pt>
                <c:pt idx="633">
                  <c:v>16.626908212560377</c:v>
                </c:pt>
                <c:pt idx="634">
                  <c:v>16.626908212560377</c:v>
                </c:pt>
                <c:pt idx="635">
                  <c:v>16.626908212560377</c:v>
                </c:pt>
                <c:pt idx="636">
                  <c:v>16.626908212560377</c:v>
                </c:pt>
                <c:pt idx="637">
                  <c:v>16.626908212560377</c:v>
                </c:pt>
                <c:pt idx="638">
                  <c:v>16.626908212560377</c:v>
                </c:pt>
                <c:pt idx="639">
                  <c:v>16.626908212560377</c:v>
                </c:pt>
                <c:pt idx="640">
                  <c:v>16.626908212560377</c:v>
                </c:pt>
                <c:pt idx="641">
                  <c:v>16.626908212560377</c:v>
                </c:pt>
                <c:pt idx="642">
                  <c:v>16.626908212560377</c:v>
                </c:pt>
                <c:pt idx="643">
                  <c:v>16.626908212560377</c:v>
                </c:pt>
                <c:pt idx="644">
                  <c:v>16.626908212560377</c:v>
                </c:pt>
                <c:pt idx="645">
                  <c:v>16.626908212560377</c:v>
                </c:pt>
                <c:pt idx="646">
                  <c:v>16.626908212560377</c:v>
                </c:pt>
                <c:pt idx="647">
                  <c:v>16.626908212560377</c:v>
                </c:pt>
                <c:pt idx="648">
                  <c:v>16.626908212560377</c:v>
                </c:pt>
                <c:pt idx="649">
                  <c:v>16.626908212560377</c:v>
                </c:pt>
                <c:pt idx="650">
                  <c:v>16.626908212560377</c:v>
                </c:pt>
                <c:pt idx="651">
                  <c:v>16.626908212560377</c:v>
                </c:pt>
                <c:pt idx="652">
                  <c:v>16.626908212560377</c:v>
                </c:pt>
                <c:pt idx="653">
                  <c:v>16.626908212560377</c:v>
                </c:pt>
                <c:pt idx="654">
                  <c:v>16.626908212560377</c:v>
                </c:pt>
                <c:pt idx="655">
                  <c:v>16.626908212560377</c:v>
                </c:pt>
                <c:pt idx="656">
                  <c:v>16.626908212560377</c:v>
                </c:pt>
                <c:pt idx="657">
                  <c:v>16.626908212560377</c:v>
                </c:pt>
                <c:pt idx="658">
                  <c:v>16.626908212560377</c:v>
                </c:pt>
                <c:pt idx="659">
                  <c:v>16.626908212560377</c:v>
                </c:pt>
                <c:pt idx="660">
                  <c:v>16.626908212560377</c:v>
                </c:pt>
                <c:pt idx="661">
                  <c:v>16.626908212560377</c:v>
                </c:pt>
                <c:pt idx="662">
                  <c:v>16.626908212560377</c:v>
                </c:pt>
                <c:pt idx="663">
                  <c:v>16.626908212560377</c:v>
                </c:pt>
                <c:pt idx="664">
                  <c:v>16.626908212560377</c:v>
                </c:pt>
                <c:pt idx="665">
                  <c:v>16.626908212560377</c:v>
                </c:pt>
                <c:pt idx="666">
                  <c:v>16.626908212560377</c:v>
                </c:pt>
                <c:pt idx="667">
                  <c:v>16.626908212560377</c:v>
                </c:pt>
                <c:pt idx="668">
                  <c:v>16.626908212560377</c:v>
                </c:pt>
                <c:pt idx="669">
                  <c:v>16.626908212560377</c:v>
                </c:pt>
                <c:pt idx="670">
                  <c:v>16.626908212560377</c:v>
                </c:pt>
                <c:pt idx="671">
                  <c:v>16.626908212560377</c:v>
                </c:pt>
                <c:pt idx="672">
                  <c:v>16.626908212560377</c:v>
                </c:pt>
                <c:pt idx="673">
                  <c:v>16.626908212560377</c:v>
                </c:pt>
                <c:pt idx="674">
                  <c:v>16.626908212560377</c:v>
                </c:pt>
                <c:pt idx="675">
                  <c:v>16.626908212560377</c:v>
                </c:pt>
                <c:pt idx="676">
                  <c:v>16.626908212560377</c:v>
                </c:pt>
                <c:pt idx="677">
                  <c:v>16.626908212560377</c:v>
                </c:pt>
                <c:pt idx="678">
                  <c:v>16.626908212560377</c:v>
                </c:pt>
                <c:pt idx="679">
                  <c:v>16.626908212560377</c:v>
                </c:pt>
                <c:pt idx="680">
                  <c:v>16.626908212560377</c:v>
                </c:pt>
                <c:pt idx="681">
                  <c:v>16.626908212560377</c:v>
                </c:pt>
                <c:pt idx="682">
                  <c:v>16.626908212560377</c:v>
                </c:pt>
                <c:pt idx="683">
                  <c:v>16.626908212560377</c:v>
                </c:pt>
                <c:pt idx="684">
                  <c:v>16.626908212560377</c:v>
                </c:pt>
                <c:pt idx="685">
                  <c:v>16.626908212560377</c:v>
                </c:pt>
                <c:pt idx="686">
                  <c:v>16.626908212560377</c:v>
                </c:pt>
                <c:pt idx="687">
                  <c:v>16.626908212560377</c:v>
                </c:pt>
                <c:pt idx="688">
                  <c:v>16.626908212560377</c:v>
                </c:pt>
                <c:pt idx="689">
                  <c:v>16.626908212560377</c:v>
                </c:pt>
                <c:pt idx="690">
                  <c:v>16.626908212560377</c:v>
                </c:pt>
                <c:pt idx="691">
                  <c:v>16.626908212560377</c:v>
                </c:pt>
                <c:pt idx="692">
                  <c:v>16.626908212560377</c:v>
                </c:pt>
                <c:pt idx="693">
                  <c:v>16.626908212560377</c:v>
                </c:pt>
                <c:pt idx="694">
                  <c:v>16.626908212560377</c:v>
                </c:pt>
                <c:pt idx="695">
                  <c:v>16.626908212560377</c:v>
                </c:pt>
                <c:pt idx="696">
                  <c:v>16.626908212560377</c:v>
                </c:pt>
                <c:pt idx="697">
                  <c:v>16.626908212560377</c:v>
                </c:pt>
                <c:pt idx="698">
                  <c:v>16.626908212560377</c:v>
                </c:pt>
                <c:pt idx="699">
                  <c:v>16.626908212560377</c:v>
                </c:pt>
                <c:pt idx="700">
                  <c:v>16.626908212560377</c:v>
                </c:pt>
                <c:pt idx="701">
                  <c:v>16.626908212560377</c:v>
                </c:pt>
                <c:pt idx="702">
                  <c:v>16.626908212560377</c:v>
                </c:pt>
                <c:pt idx="703">
                  <c:v>16.626908212560377</c:v>
                </c:pt>
                <c:pt idx="704">
                  <c:v>16.626908212560377</c:v>
                </c:pt>
                <c:pt idx="705">
                  <c:v>16.626908212560377</c:v>
                </c:pt>
                <c:pt idx="706">
                  <c:v>16.626908212560377</c:v>
                </c:pt>
                <c:pt idx="707">
                  <c:v>16.626908212560377</c:v>
                </c:pt>
                <c:pt idx="708">
                  <c:v>16.626908212560377</c:v>
                </c:pt>
                <c:pt idx="709">
                  <c:v>16.626908212560377</c:v>
                </c:pt>
                <c:pt idx="710">
                  <c:v>16.626908212560377</c:v>
                </c:pt>
                <c:pt idx="711">
                  <c:v>16.626908212560377</c:v>
                </c:pt>
                <c:pt idx="712">
                  <c:v>16.626908212560377</c:v>
                </c:pt>
                <c:pt idx="713">
                  <c:v>16.626908212560377</c:v>
                </c:pt>
                <c:pt idx="714">
                  <c:v>16.626908212560377</c:v>
                </c:pt>
                <c:pt idx="715">
                  <c:v>16.626908212560377</c:v>
                </c:pt>
                <c:pt idx="716">
                  <c:v>16.626908212560377</c:v>
                </c:pt>
                <c:pt idx="717">
                  <c:v>16.626908212560377</c:v>
                </c:pt>
                <c:pt idx="718">
                  <c:v>16.626908212560377</c:v>
                </c:pt>
                <c:pt idx="719">
                  <c:v>16.626908212560377</c:v>
                </c:pt>
                <c:pt idx="720">
                  <c:v>16.626908212560377</c:v>
                </c:pt>
                <c:pt idx="721">
                  <c:v>16.626908212560377</c:v>
                </c:pt>
                <c:pt idx="722">
                  <c:v>16.626908212560377</c:v>
                </c:pt>
                <c:pt idx="723">
                  <c:v>16.626908212560377</c:v>
                </c:pt>
                <c:pt idx="724">
                  <c:v>16.626908212560377</c:v>
                </c:pt>
                <c:pt idx="725">
                  <c:v>16.626908212560377</c:v>
                </c:pt>
                <c:pt idx="726">
                  <c:v>16.626908212560377</c:v>
                </c:pt>
                <c:pt idx="727">
                  <c:v>16.626908212560377</c:v>
                </c:pt>
                <c:pt idx="728">
                  <c:v>16.626908212560377</c:v>
                </c:pt>
                <c:pt idx="729">
                  <c:v>16.626908212560377</c:v>
                </c:pt>
                <c:pt idx="730">
                  <c:v>16.626908212560377</c:v>
                </c:pt>
                <c:pt idx="731">
                  <c:v>16.626908212560377</c:v>
                </c:pt>
                <c:pt idx="732">
                  <c:v>16.626908212560377</c:v>
                </c:pt>
                <c:pt idx="733">
                  <c:v>16.626908212560377</c:v>
                </c:pt>
                <c:pt idx="734">
                  <c:v>16.626908212560377</c:v>
                </c:pt>
                <c:pt idx="735">
                  <c:v>16.626908212560377</c:v>
                </c:pt>
                <c:pt idx="736">
                  <c:v>16.626908212560377</c:v>
                </c:pt>
                <c:pt idx="737">
                  <c:v>16.626908212560377</c:v>
                </c:pt>
                <c:pt idx="738">
                  <c:v>16.626908212560377</c:v>
                </c:pt>
                <c:pt idx="739">
                  <c:v>16.626908212560377</c:v>
                </c:pt>
                <c:pt idx="740">
                  <c:v>16.626908212560377</c:v>
                </c:pt>
                <c:pt idx="741">
                  <c:v>16.626908212560377</c:v>
                </c:pt>
                <c:pt idx="742">
                  <c:v>16.626908212560377</c:v>
                </c:pt>
                <c:pt idx="743">
                  <c:v>16.626908212560377</c:v>
                </c:pt>
                <c:pt idx="744">
                  <c:v>16.626908212560377</c:v>
                </c:pt>
                <c:pt idx="745">
                  <c:v>16.626908212560377</c:v>
                </c:pt>
                <c:pt idx="746">
                  <c:v>16.626908212560377</c:v>
                </c:pt>
                <c:pt idx="747">
                  <c:v>16.626908212560377</c:v>
                </c:pt>
                <c:pt idx="748">
                  <c:v>16.626908212560377</c:v>
                </c:pt>
                <c:pt idx="749">
                  <c:v>16.626908212560377</c:v>
                </c:pt>
                <c:pt idx="750">
                  <c:v>16.626908212560377</c:v>
                </c:pt>
                <c:pt idx="751">
                  <c:v>16.626908212560377</c:v>
                </c:pt>
                <c:pt idx="752">
                  <c:v>16.626908212560377</c:v>
                </c:pt>
                <c:pt idx="753">
                  <c:v>16.626908212560377</c:v>
                </c:pt>
                <c:pt idx="754">
                  <c:v>16.626908212560377</c:v>
                </c:pt>
                <c:pt idx="755">
                  <c:v>16.626908212560377</c:v>
                </c:pt>
                <c:pt idx="756">
                  <c:v>16.626908212560377</c:v>
                </c:pt>
                <c:pt idx="757">
                  <c:v>16.626908212560377</c:v>
                </c:pt>
                <c:pt idx="758">
                  <c:v>16.626908212560377</c:v>
                </c:pt>
                <c:pt idx="759">
                  <c:v>16.626908212560377</c:v>
                </c:pt>
                <c:pt idx="760">
                  <c:v>16.626908212560377</c:v>
                </c:pt>
                <c:pt idx="761">
                  <c:v>16.626908212560377</c:v>
                </c:pt>
                <c:pt idx="762">
                  <c:v>16.626908212560377</c:v>
                </c:pt>
                <c:pt idx="763">
                  <c:v>16.626908212560377</c:v>
                </c:pt>
                <c:pt idx="764">
                  <c:v>16.626908212560377</c:v>
                </c:pt>
                <c:pt idx="765">
                  <c:v>16.626908212560377</c:v>
                </c:pt>
                <c:pt idx="766">
                  <c:v>16.626908212560377</c:v>
                </c:pt>
                <c:pt idx="767">
                  <c:v>16.626908212560377</c:v>
                </c:pt>
                <c:pt idx="768">
                  <c:v>16.626908212560377</c:v>
                </c:pt>
                <c:pt idx="769">
                  <c:v>16.626908212560377</c:v>
                </c:pt>
                <c:pt idx="770">
                  <c:v>16.626908212560377</c:v>
                </c:pt>
                <c:pt idx="771">
                  <c:v>16.626908212560377</c:v>
                </c:pt>
                <c:pt idx="772">
                  <c:v>16.626908212560377</c:v>
                </c:pt>
                <c:pt idx="773">
                  <c:v>16.626908212560377</c:v>
                </c:pt>
                <c:pt idx="774">
                  <c:v>16.626908212560377</c:v>
                </c:pt>
                <c:pt idx="775">
                  <c:v>16.626908212560377</c:v>
                </c:pt>
                <c:pt idx="776">
                  <c:v>16.626908212560377</c:v>
                </c:pt>
                <c:pt idx="777">
                  <c:v>16.626908212560377</c:v>
                </c:pt>
                <c:pt idx="778">
                  <c:v>16.626908212560377</c:v>
                </c:pt>
                <c:pt idx="779">
                  <c:v>16.626908212560377</c:v>
                </c:pt>
                <c:pt idx="780">
                  <c:v>16.626908212560377</c:v>
                </c:pt>
                <c:pt idx="781">
                  <c:v>16.626908212560377</c:v>
                </c:pt>
                <c:pt idx="782">
                  <c:v>16.626908212560377</c:v>
                </c:pt>
                <c:pt idx="783">
                  <c:v>16.626908212560377</c:v>
                </c:pt>
                <c:pt idx="784">
                  <c:v>16.626908212560377</c:v>
                </c:pt>
                <c:pt idx="785">
                  <c:v>16.626908212560377</c:v>
                </c:pt>
                <c:pt idx="786">
                  <c:v>16.626908212560377</c:v>
                </c:pt>
                <c:pt idx="787">
                  <c:v>16.626908212560377</c:v>
                </c:pt>
                <c:pt idx="788">
                  <c:v>16.626908212560377</c:v>
                </c:pt>
                <c:pt idx="789">
                  <c:v>16.626908212560377</c:v>
                </c:pt>
                <c:pt idx="790">
                  <c:v>16.626908212560377</c:v>
                </c:pt>
                <c:pt idx="791">
                  <c:v>16.626908212560377</c:v>
                </c:pt>
                <c:pt idx="792">
                  <c:v>16.626908212560377</c:v>
                </c:pt>
                <c:pt idx="793">
                  <c:v>16.626908212560377</c:v>
                </c:pt>
                <c:pt idx="794">
                  <c:v>16.626908212560377</c:v>
                </c:pt>
                <c:pt idx="795">
                  <c:v>16.626908212560377</c:v>
                </c:pt>
                <c:pt idx="796">
                  <c:v>16.626908212560377</c:v>
                </c:pt>
                <c:pt idx="797">
                  <c:v>16.626908212560377</c:v>
                </c:pt>
                <c:pt idx="798">
                  <c:v>16.626908212560377</c:v>
                </c:pt>
                <c:pt idx="799">
                  <c:v>16.626908212560377</c:v>
                </c:pt>
                <c:pt idx="800">
                  <c:v>16.626908212560377</c:v>
                </c:pt>
                <c:pt idx="801">
                  <c:v>16.626908212560377</c:v>
                </c:pt>
                <c:pt idx="802">
                  <c:v>16.626908212560377</c:v>
                </c:pt>
                <c:pt idx="803">
                  <c:v>16.626908212560377</c:v>
                </c:pt>
                <c:pt idx="804">
                  <c:v>16.626908212560377</c:v>
                </c:pt>
                <c:pt idx="805">
                  <c:v>16.626908212560377</c:v>
                </c:pt>
                <c:pt idx="806">
                  <c:v>16.626908212560377</c:v>
                </c:pt>
                <c:pt idx="807">
                  <c:v>16.626908212560377</c:v>
                </c:pt>
                <c:pt idx="808">
                  <c:v>16.626908212560377</c:v>
                </c:pt>
                <c:pt idx="809">
                  <c:v>16.626908212560377</c:v>
                </c:pt>
                <c:pt idx="810">
                  <c:v>16.626908212560377</c:v>
                </c:pt>
                <c:pt idx="811">
                  <c:v>16.626908212560377</c:v>
                </c:pt>
                <c:pt idx="812">
                  <c:v>16.626908212560377</c:v>
                </c:pt>
                <c:pt idx="813">
                  <c:v>16.626908212560377</c:v>
                </c:pt>
                <c:pt idx="814">
                  <c:v>16.626908212560377</c:v>
                </c:pt>
                <c:pt idx="815">
                  <c:v>16.626908212560377</c:v>
                </c:pt>
                <c:pt idx="816">
                  <c:v>16.626908212560377</c:v>
                </c:pt>
                <c:pt idx="817">
                  <c:v>16.626908212560377</c:v>
                </c:pt>
                <c:pt idx="818">
                  <c:v>16.626908212560377</c:v>
                </c:pt>
                <c:pt idx="819">
                  <c:v>16.626908212560377</c:v>
                </c:pt>
                <c:pt idx="820">
                  <c:v>16.626908212560377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Gesamtentwicklung!$E$1</c:f>
              <c:strCache>
                <c:ptCount val="1"/>
                <c:pt idx="0">
                  <c:v>Market Price 2017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Gesamtentwicklung!$A$367:$A$1462</c:f>
              <c:numCache>
                <c:formatCode>m/d/yyyy</c:formatCode>
                <c:ptCount val="109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</c:numCache>
            </c:numRef>
          </c:cat>
          <c:val>
            <c:numRef>
              <c:f>Gesamtentwicklung!$E$367:$E$1187</c:f>
              <c:numCache>
                <c:formatCode>#,##0.00\ "€/MWh"</c:formatCode>
                <c:ptCount val="821"/>
                <c:pt idx="0">
                  <c:v>0</c:v>
                </c:pt>
                <c:pt idx="1">
                  <c:v>21.09</c:v>
                </c:pt>
                <c:pt idx="2">
                  <c:v>21.09</c:v>
                </c:pt>
                <c:pt idx="3">
                  <c:v>21.09</c:v>
                </c:pt>
                <c:pt idx="4">
                  <c:v>20.900000000000002</c:v>
                </c:pt>
                <c:pt idx="5">
                  <c:v>20.580000000000002</c:v>
                </c:pt>
                <c:pt idx="6">
                  <c:v>20.665000000000003</c:v>
                </c:pt>
                <c:pt idx="7">
                  <c:v>20.740000000000002</c:v>
                </c:pt>
                <c:pt idx="8">
                  <c:v>20.723000000000003</c:v>
                </c:pt>
                <c:pt idx="9">
                  <c:v>20.723000000000003</c:v>
                </c:pt>
                <c:pt idx="10">
                  <c:v>20.723000000000003</c:v>
                </c:pt>
                <c:pt idx="11">
                  <c:v>20.815000000000001</c:v>
                </c:pt>
                <c:pt idx="12">
                  <c:v>21.080000000000002</c:v>
                </c:pt>
                <c:pt idx="13">
                  <c:v>20.75</c:v>
                </c:pt>
                <c:pt idx="14">
                  <c:v>21.001000000000001</c:v>
                </c:pt>
                <c:pt idx="15">
                  <c:v>20.942</c:v>
                </c:pt>
                <c:pt idx="16">
                  <c:v>20.942</c:v>
                </c:pt>
                <c:pt idx="17">
                  <c:v>20.942</c:v>
                </c:pt>
                <c:pt idx="18">
                  <c:v>20.674000000000003</c:v>
                </c:pt>
                <c:pt idx="19">
                  <c:v>20.6</c:v>
                </c:pt>
                <c:pt idx="20">
                  <c:v>20.658000000000001</c:v>
                </c:pt>
                <c:pt idx="21">
                  <c:v>20.657</c:v>
                </c:pt>
                <c:pt idx="22">
                  <c:v>20.69</c:v>
                </c:pt>
                <c:pt idx="23">
                  <c:v>20.69</c:v>
                </c:pt>
                <c:pt idx="24">
                  <c:v>20.69</c:v>
                </c:pt>
                <c:pt idx="25">
                  <c:v>20.851000000000003</c:v>
                </c:pt>
                <c:pt idx="26">
                  <c:v>20.803000000000001</c:v>
                </c:pt>
                <c:pt idx="27">
                  <c:v>20.881</c:v>
                </c:pt>
                <c:pt idx="28">
                  <c:v>21.014000000000003</c:v>
                </c:pt>
                <c:pt idx="29">
                  <c:v>20.844000000000001</c:v>
                </c:pt>
                <c:pt idx="30">
                  <c:v>20.844000000000001</c:v>
                </c:pt>
                <c:pt idx="31">
                  <c:v>20.844000000000001</c:v>
                </c:pt>
                <c:pt idx="32">
                  <c:v>20.965</c:v>
                </c:pt>
                <c:pt idx="33">
                  <c:v>21.265000000000001</c:v>
                </c:pt>
                <c:pt idx="34">
                  <c:v>21.490000000000002</c:v>
                </c:pt>
                <c:pt idx="35">
                  <c:v>22.51</c:v>
                </c:pt>
                <c:pt idx="36">
                  <c:v>22.21</c:v>
                </c:pt>
                <c:pt idx="37">
                  <c:v>22.21</c:v>
                </c:pt>
                <c:pt idx="38">
                  <c:v>22.21</c:v>
                </c:pt>
                <c:pt idx="39">
                  <c:v>22.52</c:v>
                </c:pt>
                <c:pt idx="40">
                  <c:v>22.807000000000002</c:v>
                </c:pt>
                <c:pt idx="41">
                  <c:v>22.954000000000001</c:v>
                </c:pt>
                <c:pt idx="42">
                  <c:v>23.584</c:v>
                </c:pt>
                <c:pt idx="43">
                  <c:v>23.26</c:v>
                </c:pt>
                <c:pt idx="44">
                  <c:v>23.26</c:v>
                </c:pt>
                <c:pt idx="45">
                  <c:v>23.26</c:v>
                </c:pt>
                <c:pt idx="46">
                  <c:v>22.94</c:v>
                </c:pt>
                <c:pt idx="47">
                  <c:v>23.165000000000003</c:v>
                </c:pt>
                <c:pt idx="48">
                  <c:v>23.151</c:v>
                </c:pt>
                <c:pt idx="49">
                  <c:v>22.76</c:v>
                </c:pt>
                <c:pt idx="50">
                  <c:v>22.790000000000003</c:v>
                </c:pt>
                <c:pt idx="51">
                  <c:v>22.790000000000003</c:v>
                </c:pt>
                <c:pt idx="52">
                  <c:v>22.790000000000003</c:v>
                </c:pt>
                <c:pt idx="53">
                  <c:v>22.790000000000003</c:v>
                </c:pt>
                <c:pt idx="54">
                  <c:v>22.618000000000002</c:v>
                </c:pt>
                <c:pt idx="55">
                  <c:v>22.955000000000002</c:v>
                </c:pt>
                <c:pt idx="56">
                  <c:v>22.990000000000002</c:v>
                </c:pt>
                <c:pt idx="57">
                  <c:v>22.878</c:v>
                </c:pt>
                <c:pt idx="58">
                  <c:v>22.878</c:v>
                </c:pt>
                <c:pt idx="59">
                  <c:v>22.878</c:v>
                </c:pt>
                <c:pt idx="60">
                  <c:v>22.608000000000001</c:v>
                </c:pt>
                <c:pt idx="61">
                  <c:v>22.379000000000001</c:v>
                </c:pt>
                <c:pt idx="62">
                  <c:v>22.364000000000001</c:v>
                </c:pt>
                <c:pt idx="63">
                  <c:v>22.228000000000002</c:v>
                </c:pt>
                <c:pt idx="64">
                  <c:v>21.977</c:v>
                </c:pt>
                <c:pt idx="65">
                  <c:v>21.977</c:v>
                </c:pt>
                <c:pt idx="66">
                  <c:v>21.977</c:v>
                </c:pt>
                <c:pt idx="67">
                  <c:v>22.14</c:v>
                </c:pt>
                <c:pt idx="68">
                  <c:v>22.21</c:v>
                </c:pt>
                <c:pt idx="69">
                  <c:v>22.39</c:v>
                </c:pt>
                <c:pt idx="70">
                  <c:v>22.19</c:v>
                </c:pt>
                <c:pt idx="71">
                  <c:v>22.103000000000002</c:v>
                </c:pt>
                <c:pt idx="72">
                  <c:v>22.103000000000002</c:v>
                </c:pt>
                <c:pt idx="73">
                  <c:v>22.103000000000002</c:v>
                </c:pt>
                <c:pt idx="74">
                  <c:v>21.682000000000002</c:v>
                </c:pt>
                <c:pt idx="75">
                  <c:v>21.44</c:v>
                </c:pt>
                <c:pt idx="76">
                  <c:v>21.635000000000002</c:v>
                </c:pt>
                <c:pt idx="77">
                  <c:v>21.617000000000001</c:v>
                </c:pt>
                <c:pt idx="78">
                  <c:v>21.77</c:v>
                </c:pt>
                <c:pt idx="79">
                  <c:v>21.77</c:v>
                </c:pt>
                <c:pt idx="80">
                  <c:v>21.77</c:v>
                </c:pt>
                <c:pt idx="81">
                  <c:v>21.496000000000002</c:v>
                </c:pt>
                <c:pt idx="82">
                  <c:v>21.592000000000002</c:v>
                </c:pt>
                <c:pt idx="83">
                  <c:v>21.587</c:v>
                </c:pt>
                <c:pt idx="84">
                  <c:v>21.946000000000002</c:v>
                </c:pt>
                <c:pt idx="85">
                  <c:v>21.790000000000003</c:v>
                </c:pt>
                <c:pt idx="86">
                  <c:v>21.790000000000003</c:v>
                </c:pt>
                <c:pt idx="87">
                  <c:v>21.790000000000003</c:v>
                </c:pt>
                <c:pt idx="88">
                  <c:v>21.69</c:v>
                </c:pt>
                <c:pt idx="89">
                  <c:v>21.720000000000002</c:v>
                </c:pt>
                <c:pt idx="90">
                  <c:v>21.900000000000002</c:v>
                </c:pt>
                <c:pt idx="91">
                  <c:v>21.66</c:v>
                </c:pt>
                <c:pt idx="92">
                  <c:v>21.66</c:v>
                </c:pt>
                <c:pt idx="93">
                  <c:v>21.66</c:v>
                </c:pt>
                <c:pt idx="94">
                  <c:v>21.66</c:v>
                </c:pt>
                <c:pt idx="95">
                  <c:v>21.66</c:v>
                </c:pt>
                <c:pt idx="96">
                  <c:v>21.720000000000002</c:v>
                </c:pt>
                <c:pt idx="97">
                  <c:v>21.865000000000002</c:v>
                </c:pt>
                <c:pt idx="98">
                  <c:v>21.937000000000001</c:v>
                </c:pt>
                <c:pt idx="99">
                  <c:v>22.008000000000003</c:v>
                </c:pt>
                <c:pt idx="100">
                  <c:v>22.008000000000003</c:v>
                </c:pt>
                <c:pt idx="101">
                  <c:v>22.008000000000003</c:v>
                </c:pt>
                <c:pt idx="102">
                  <c:v>22.331</c:v>
                </c:pt>
                <c:pt idx="103">
                  <c:v>22.139000000000003</c:v>
                </c:pt>
                <c:pt idx="104">
                  <c:v>22.415000000000003</c:v>
                </c:pt>
                <c:pt idx="105">
                  <c:v>22.39</c:v>
                </c:pt>
                <c:pt idx="106">
                  <c:v>22.275000000000002</c:v>
                </c:pt>
                <c:pt idx="107">
                  <c:v>22.275000000000002</c:v>
                </c:pt>
                <c:pt idx="108">
                  <c:v>22.275000000000002</c:v>
                </c:pt>
                <c:pt idx="109">
                  <c:v>22.239000000000001</c:v>
                </c:pt>
                <c:pt idx="110">
                  <c:v>22.313000000000002</c:v>
                </c:pt>
                <c:pt idx="111">
                  <c:v>22.292000000000002</c:v>
                </c:pt>
                <c:pt idx="112">
                  <c:v>22.217000000000002</c:v>
                </c:pt>
                <c:pt idx="113">
                  <c:v>22.34</c:v>
                </c:pt>
                <c:pt idx="114">
                  <c:v>22.34</c:v>
                </c:pt>
                <c:pt idx="115">
                  <c:v>22.34</c:v>
                </c:pt>
                <c:pt idx="116">
                  <c:v>22.307000000000002</c:v>
                </c:pt>
                <c:pt idx="117">
                  <c:v>22.34</c:v>
                </c:pt>
                <c:pt idx="118">
                  <c:v>22.272000000000002</c:v>
                </c:pt>
                <c:pt idx="119">
                  <c:v>22.196000000000002</c:v>
                </c:pt>
                <c:pt idx="120">
                  <c:v>22.196000000000002</c:v>
                </c:pt>
                <c:pt idx="121">
                  <c:v>22.196000000000002</c:v>
                </c:pt>
                <c:pt idx="122">
                  <c:v>22.196000000000002</c:v>
                </c:pt>
                <c:pt idx="123">
                  <c:v>22.196000000000002</c:v>
                </c:pt>
                <c:pt idx="124">
                  <c:v>22.305</c:v>
                </c:pt>
                <c:pt idx="125">
                  <c:v>22.167000000000002</c:v>
                </c:pt>
                <c:pt idx="126">
                  <c:v>22.108000000000001</c:v>
                </c:pt>
                <c:pt idx="127">
                  <c:v>22.115000000000002</c:v>
                </c:pt>
                <c:pt idx="128">
                  <c:v>22.115000000000002</c:v>
                </c:pt>
                <c:pt idx="129">
                  <c:v>22.115000000000002</c:v>
                </c:pt>
                <c:pt idx="130">
                  <c:v>22.57</c:v>
                </c:pt>
                <c:pt idx="131">
                  <c:v>22.538</c:v>
                </c:pt>
                <c:pt idx="132">
                  <c:v>22.377000000000002</c:v>
                </c:pt>
                <c:pt idx="133">
                  <c:v>22.240000000000002</c:v>
                </c:pt>
                <c:pt idx="134">
                  <c:v>22.185000000000002</c:v>
                </c:pt>
                <c:pt idx="135">
                  <c:v>22.185000000000002</c:v>
                </c:pt>
                <c:pt idx="136">
                  <c:v>22.185000000000002</c:v>
                </c:pt>
                <c:pt idx="137">
                  <c:v>22.147000000000002</c:v>
                </c:pt>
                <c:pt idx="138">
                  <c:v>22.163</c:v>
                </c:pt>
                <c:pt idx="139">
                  <c:v>22.347000000000001</c:v>
                </c:pt>
                <c:pt idx="140">
                  <c:v>22.423000000000002</c:v>
                </c:pt>
                <c:pt idx="141">
                  <c:v>22.363</c:v>
                </c:pt>
                <c:pt idx="142">
                  <c:v>22.363</c:v>
                </c:pt>
                <c:pt idx="143">
                  <c:v>22.363</c:v>
                </c:pt>
                <c:pt idx="144">
                  <c:v>22.363</c:v>
                </c:pt>
                <c:pt idx="145">
                  <c:v>22.360000000000003</c:v>
                </c:pt>
                <c:pt idx="146">
                  <c:v>22.25</c:v>
                </c:pt>
                <c:pt idx="147">
                  <c:v>22.21</c:v>
                </c:pt>
                <c:pt idx="148">
                  <c:v>22.040000000000003</c:v>
                </c:pt>
                <c:pt idx="149">
                  <c:v>22.040000000000003</c:v>
                </c:pt>
                <c:pt idx="150">
                  <c:v>22.040000000000003</c:v>
                </c:pt>
                <c:pt idx="151">
                  <c:v>22.065000000000001</c:v>
                </c:pt>
                <c:pt idx="152">
                  <c:v>22.080000000000002</c:v>
                </c:pt>
                <c:pt idx="153">
                  <c:v>22.19</c:v>
                </c:pt>
                <c:pt idx="154">
                  <c:v>21.94</c:v>
                </c:pt>
                <c:pt idx="155">
                  <c:v>22.141000000000002</c:v>
                </c:pt>
                <c:pt idx="156">
                  <c:v>22.141000000000002</c:v>
                </c:pt>
                <c:pt idx="157">
                  <c:v>22.141000000000002</c:v>
                </c:pt>
                <c:pt idx="158">
                  <c:v>22.236000000000001</c:v>
                </c:pt>
                <c:pt idx="159">
                  <c:v>22.315000000000001</c:v>
                </c:pt>
                <c:pt idx="160">
                  <c:v>22.439</c:v>
                </c:pt>
                <c:pt idx="161">
                  <c:v>22.165000000000003</c:v>
                </c:pt>
                <c:pt idx="162">
                  <c:v>22.19</c:v>
                </c:pt>
                <c:pt idx="163">
                  <c:v>22.19</c:v>
                </c:pt>
                <c:pt idx="164">
                  <c:v>22.19</c:v>
                </c:pt>
                <c:pt idx="165">
                  <c:v>22.14</c:v>
                </c:pt>
                <c:pt idx="166">
                  <c:v>22.19</c:v>
                </c:pt>
                <c:pt idx="167">
                  <c:v>22.144000000000002</c:v>
                </c:pt>
                <c:pt idx="168">
                  <c:v>22.184000000000001</c:v>
                </c:pt>
                <c:pt idx="169">
                  <c:v>22.265000000000001</c:v>
                </c:pt>
                <c:pt idx="170">
                  <c:v>22.265000000000001</c:v>
                </c:pt>
                <c:pt idx="171">
                  <c:v>22.265000000000001</c:v>
                </c:pt>
                <c:pt idx="172">
                  <c:v>22.331</c:v>
                </c:pt>
                <c:pt idx="173">
                  <c:v>22.365000000000002</c:v>
                </c:pt>
                <c:pt idx="174">
                  <c:v>22.289000000000001</c:v>
                </c:pt>
                <c:pt idx="175">
                  <c:v>22.27</c:v>
                </c:pt>
                <c:pt idx="176">
                  <c:v>22.277000000000001</c:v>
                </c:pt>
                <c:pt idx="177">
                  <c:v>22.277000000000001</c:v>
                </c:pt>
                <c:pt idx="178">
                  <c:v>22.277000000000001</c:v>
                </c:pt>
                <c:pt idx="179">
                  <c:v>22.240000000000002</c:v>
                </c:pt>
                <c:pt idx="180">
                  <c:v>22.339000000000002</c:v>
                </c:pt>
                <c:pt idx="181">
                  <c:v>22.35</c:v>
                </c:pt>
                <c:pt idx="182">
                  <c:v>22.39</c:v>
                </c:pt>
                <c:pt idx="183">
                  <c:v>22.310000000000002</c:v>
                </c:pt>
                <c:pt idx="184">
                  <c:v>22.310000000000002</c:v>
                </c:pt>
                <c:pt idx="185">
                  <c:v>22.310000000000002</c:v>
                </c:pt>
                <c:pt idx="186">
                  <c:v>21.91</c:v>
                </c:pt>
                <c:pt idx="187">
                  <c:v>21.810000000000002</c:v>
                </c:pt>
                <c:pt idx="188">
                  <c:v>21.57</c:v>
                </c:pt>
                <c:pt idx="189">
                  <c:v>21.75</c:v>
                </c:pt>
                <c:pt idx="190">
                  <c:v>21.62</c:v>
                </c:pt>
                <c:pt idx="191">
                  <c:v>21.62</c:v>
                </c:pt>
                <c:pt idx="192">
                  <c:v>21.62</c:v>
                </c:pt>
                <c:pt idx="193">
                  <c:v>21.740000000000002</c:v>
                </c:pt>
                <c:pt idx="194">
                  <c:v>21.57</c:v>
                </c:pt>
                <c:pt idx="195">
                  <c:v>21.64</c:v>
                </c:pt>
                <c:pt idx="196">
                  <c:v>21.69</c:v>
                </c:pt>
                <c:pt idx="197">
                  <c:v>21.64</c:v>
                </c:pt>
                <c:pt idx="198">
                  <c:v>21.64</c:v>
                </c:pt>
                <c:pt idx="199">
                  <c:v>21.64</c:v>
                </c:pt>
                <c:pt idx="200">
                  <c:v>21.52</c:v>
                </c:pt>
                <c:pt idx="201">
                  <c:v>21.360000000000003</c:v>
                </c:pt>
                <c:pt idx="202">
                  <c:v>21.400000000000002</c:v>
                </c:pt>
                <c:pt idx="203">
                  <c:v>21.48</c:v>
                </c:pt>
                <c:pt idx="204">
                  <c:v>21.240000000000002</c:v>
                </c:pt>
                <c:pt idx="205">
                  <c:v>21.240000000000002</c:v>
                </c:pt>
                <c:pt idx="206">
                  <c:v>21.240000000000002</c:v>
                </c:pt>
                <c:pt idx="207">
                  <c:v>21.1</c:v>
                </c:pt>
                <c:pt idx="208">
                  <c:v>21.060000000000002</c:v>
                </c:pt>
                <c:pt idx="209">
                  <c:v>21.16</c:v>
                </c:pt>
                <c:pt idx="210">
                  <c:v>21.12</c:v>
                </c:pt>
                <c:pt idx="211">
                  <c:v>20.91</c:v>
                </c:pt>
                <c:pt idx="212">
                  <c:v>20.91</c:v>
                </c:pt>
                <c:pt idx="213">
                  <c:v>20.91</c:v>
                </c:pt>
                <c:pt idx="214">
                  <c:v>20.68</c:v>
                </c:pt>
                <c:pt idx="215">
                  <c:v>20.560000000000002</c:v>
                </c:pt>
                <c:pt idx="216">
                  <c:v>20.830000000000002</c:v>
                </c:pt>
                <c:pt idx="217">
                  <c:v>20.740000000000002</c:v>
                </c:pt>
                <c:pt idx="218">
                  <c:v>20.630000000000003</c:v>
                </c:pt>
                <c:pt idx="219">
                  <c:v>20.630000000000003</c:v>
                </c:pt>
                <c:pt idx="220">
                  <c:v>20.630000000000003</c:v>
                </c:pt>
                <c:pt idx="221">
                  <c:v>20.62</c:v>
                </c:pt>
                <c:pt idx="222">
                  <c:v>20.59</c:v>
                </c:pt>
                <c:pt idx="223">
                  <c:v>20.52</c:v>
                </c:pt>
                <c:pt idx="224">
                  <c:v>20.64</c:v>
                </c:pt>
                <c:pt idx="225">
                  <c:v>20.59</c:v>
                </c:pt>
                <c:pt idx="226">
                  <c:v>20.59</c:v>
                </c:pt>
                <c:pt idx="227">
                  <c:v>20.59</c:v>
                </c:pt>
                <c:pt idx="228">
                  <c:v>20.53</c:v>
                </c:pt>
                <c:pt idx="229">
                  <c:v>20.650000000000002</c:v>
                </c:pt>
                <c:pt idx="230">
                  <c:v>20.51</c:v>
                </c:pt>
                <c:pt idx="231">
                  <c:v>20.28</c:v>
                </c:pt>
                <c:pt idx="232">
                  <c:v>20.190000000000001</c:v>
                </c:pt>
                <c:pt idx="233">
                  <c:v>20.190000000000001</c:v>
                </c:pt>
                <c:pt idx="234">
                  <c:v>20.190000000000001</c:v>
                </c:pt>
                <c:pt idx="235">
                  <c:v>19.73</c:v>
                </c:pt>
                <c:pt idx="236">
                  <c:v>19.89</c:v>
                </c:pt>
                <c:pt idx="237">
                  <c:v>19.790000000000003</c:v>
                </c:pt>
                <c:pt idx="238">
                  <c:v>19.790000000000003</c:v>
                </c:pt>
                <c:pt idx="239">
                  <c:v>20.02</c:v>
                </c:pt>
                <c:pt idx="240">
                  <c:v>20.02</c:v>
                </c:pt>
                <c:pt idx="241">
                  <c:v>20.02</c:v>
                </c:pt>
                <c:pt idx="242">
                  <c:v>20.02</c:v>
                </c:pt>
                <c:pt idx="243">
                  <c:v>20.170000000000002</c:v>
                </c:pt>
                <c:pt idx="244">
                  <c:v>20.220000000000002</c:v>
                </c:pt>
                <c:pt idx="245">
                  <c:v>20.43</c:v>
                </c:pt>
                <c:pt idx="246">
                  <c:v>20.360000000000003</c:v>
                </c:pt>
                <c:pt idx="247">
                  <c:v>20.360000000000003</c:v>
                </c:pt>
                <c:pt idx="248">
                  <c:v>20.360000000000003</c:v>
                </c:pt>
                <c:pt idx="249">
                  <c:v>20.190000000000001</c:v>
                </c:pt>
                <c:pt idx="250">
                  <c:v>20.25</c:v>
                </c:pt>
                <c:pt idx="251">
                  <c:v>20.28</c:v>
                </c:pt>
                <c:pt idx="252">
                  <c:v>20.290000000000003</c:v>
                </c:pt>
                <c:pt idx="253">
                  <c:v>20.170000000000002</c:v>
                </c:pt>
                <c:pt idx="254">
                  <c:v>20.170000000000002</c:v>
                </c:pt>
                <c:pt idx="255">
                  <c:v>20.170000000000002</c:v>
                </c:pt>
                <c:pt idx="256">
                  <c:v>20.05</c:v>
                </c:pt>
                <c:pt idx="257">
                  <c:v>19.89</c:v>
                </c:pt>
                <c:pt idx="258">
                  <c:v>20.060000000000002</c:v>
                </c:pt>
                <c:pt idx="259">
                  <c:v>20.02</c:v>
                </c:pt>
                <c:pt idx="260">
                  <c:v>19.790000000000003</c:v>
                </c:pt>
                <c:pt idx="261">
                  <c:v>19.790000000000003</c:v>
                </c:pt>
                <c:pt idx="262">
                  <c:v>19.790000000000003</c:v>
                </c:pt>
                <c:pt idx="263">
                  <c:v>19.73</c:v>
                </c:pt>
                <c:pt idx="264">
                  <c:v>19.78</c:v>
                </c:pt>
                <c:pt idx="265">
                  <c:v>19.75</c:v>
                </c:pt>
                <c:pt idx="266">
                  <c:v>19.57</c:v>
                </c:pt>
                <c:pt idx="267">
                  <c:v>19.670000000000002</c:v>
                </c:pt>
                <c:pt idx="268">
                  <c:v>19.670000000000002</c:v>
                </c:pt>
                <c:pt idx="269">
                  <c:v>19.670000000000002</c:v>
                </c:pt>
                <c:pt idx="270">
                  <c:v>19.53</c:v>
                </c:pt>
                <c:pt idx="271">
                  <c:v>19.440000000000001</c:v>
                </c:pt>
                <c:pt idx="272">
                  <c:v>19.400000000000002</c:v>
                </c:pt>
                <c:pt idx="273">
                  <c:v>19.350000000000001</c:v>
                </c:pt>
                <c:pt idx="274">
                  <c:v>19.170000000000002</c:v>
                </c:pt>
                <c:pt idx="275">
                  <c:v>19.170000000000002</c:v>
                </c:pt>
                <c:pt idx="276">
                  <c:v>19.170000000000002</c:v>
                </c:pt>
                <c:pt idx="277">
                  <c:v>19.32</c:v>
                </c:pt>
                <c:pt idx="278">
                  <c:v>19.68</c:v>
                </c:pt>
                <c:pt idx="279">
                  <c:v>19.580000000000002</c:v>
                </c:pt>
                <c:pt idx="280">
                  <c:v>19.71</c:v>
                </c:pt>
                <c:pt idx="281">
                  <c:v>19.610000000000003</c:v>
                </c:pt>
                <c:pt idx="282">
                  <c:v>19.610000000000003</c:v>
                </c:pt>
                <c:pt idx="283">
                  <c:v>19.610000000000003</c:v>
                </c:pt>
                <c:pt idx="284">
                  <c:v>19.510000000000002</c:v>
                </c:pt>
                <c:pt idx="285">
                  <c:v>19.260000000000002</c:v>
                </c:pt>
                <c:pt idx="286">
                  <c:v>19.09</c:v>
                </c:pt>
                <c:pt idx="287">
                  <c:v>19.14</c:v>
                </c:pt>
                <c:pt idx="288">
                  <c:v>19.190000000000001</c:v>
                </c:pt>
                <c:pt idx="289">
                  <c:v>19.190000000000001</c:v>
                </c:pt>
                <c:pt idx="290">
                  <c:v>19.190000000000001</c:v>
                </c:pt>
                <c:pt idx="291">
                  <c:v>19.240000000000002</c:v>
                </c:pt>
                <c:pt idx="292">
                  <c:v>18.990000000000002</c:v>
                </c:pt>
                <c:pt idx="293">
                  <c:v>18.900000000000002</c:v>
                </c:pt>
                <c:pt idx="294">
                  <c:v>19.040000000000003</c:v>
                </c:pt>
                <c:pt idx="295">
                  <c:v>19.09</c:v>
                </c:pt>
                <c:pt idx="296">
                  <c:v>19.09</c:v>
                </c:pt>
                <c:pt idx="297">
                  <c:v>19.09</c:v>
                </c:pt>
                <c:pt idx="298">
                  <c:v>18.880000000000003</c:v>
                </c:pt>
                <c:pt idx="299">
                  <c:v>18.66</c:v>
                </c:pt>
                <c:pt idx="300">
                  <c:v>18.78</c:v>
                </c:pt>
                <c:pt idx="301">
                  <c:v>18.89</c:v>
                </c:pt>
                <c:pt idx="302">
                  <c:v>18.690000000000001</c:v>
                </c:pt>
                <c:pt idx="303">
                  <c:v>18.690000000000001</c:v>
                </c:pt>
                <c:pt idx="304">
                  <c:v>18.690000000000001</c:v>
                </c:pt>
                <c:pt idx="305">
                  <c:v>18.510000000000002</c:v>
                </c:pt>
                <c:pt idx="306">
                  <c:v>18.43</c:v>
                </c:pt>
                <c:pt idx="307">
                  <c:v>18.440000000000001</c:v>
                </c:pt>
                <c:pt idx="308">
                  <c:v>18.080000000000002</c:v>
                </c:pt>
                <c:pt idx="309">
                  <c:v>17.860000000000003</c:v>
                </c:pt>
                <c:pt idx="310">
                  <c:v>17.860000000000003</c:v>
                </c:pt>
                <c:pt idx="311">
                  <c:v>17.860000000000003</c:v>
                </c:pt>
                <c:pt idx="312">
                  <c:v>17.470000000000002</c:v>
                </c:pt>
                <c:pt idx="313">
                  <c:v>17.360000000000003</c:v>
                </c:pt>
                <c:pt idx="314">
                  <c:v>17.09</c:v>
                </c:pt>
                <c:pt idx="315">
                  <c:v>16.950000000000003</c:v>
                </c:pt>
                <c:pt idx="316">
                  <c:v>17.100000000000001</c:v>
                </c:pt>
                <c:pt idx="317">
                  <c:v>17.100000000000001</c:v>
                </c:pt>
                <c:pt idx="318">
                  <c:v>17.100000000000001</c:v>
                </c:pt>
                <c:pt idx="319">
                  <c:v>17.450000000000003</c:v>
                </c:pt>
                <c:pt idx="320">
                  <c:v>18.240000000000002</c:v>
                </c:pt>
                <c:pt idx="321">
                  <c:v>17.900000000000002</c:v>
                </c:pt>
                <c:pt idx="322">
                  <c:v>18.05</c:v>
                </c:pt>
                <c:pt idx="323">
                  <c:v>17.82</c:v>
                </c:pt>
                <c:pt idx="324">
                  <c:v>17.82</c:v>
                </c:pt>
                <c:pt idx="325">
                  <c:v>17.82</c:v>
                </c:pt>
                <c:pt idx="326">
                  <c:v>17.790000000000003</c:v>
                </c:pt>
                <c:pt idx="327">
                  <c:v>18.060000000000002</c:v>
                </c:pt>
                <c:pt idx="328">
                  <c:v>18.150000000000002</c:v>
                </c:pt>
                <c:pt idx="329">
                  <c:v>18.190000000000001</c:v>
                </c:pt>
                <c:pt idx="330">
                  <c:v>18.190000000000001</c:v>
                </c:pt>
                <c:pt idx="331">
                  <c:v>18.190000000000001</c:v>
                </c:pt>
                <c:pt idx="332">
                  <c:v>18.190000000000001</c:v>
                </c:pt>
                <c:pt idx="333">
                  <c:v>18.37</c:v>
                </c:pt>
                <c:pt idx="334">
                  <c:v>18.57</c:v>
                </c:pt>
                <c:pt idx="335">
                  <c:v>18.27</c:v>
                </c:pt>
                <c:pt idx="336">
                  <c:v>17.900000000000002</c:v>
                </c:pt>
                <c:pt idx="337">
                  <c:v>17.990000000000002</c:v>
                </c:pt>
                <c:pt idx="338">
                  <c:v>17.990000000000002</c:v>
                </c:pt>
                <c:pt idx="339">
                  <c:v>17.990000000000002</c:v>
                </c:pt>
                <c:pt idx="340">
                  <c:v>17.510000000000002</c:v>
                </c:pt>
                <c:pt idx="341">
                  <c:v>17.450000000000003</c:v>
                </c:pt>
                <c:pt idx="342">
                  <c:v>17.39</c:v>
                </c:pt>
                <c:pt idx="343">
                  <c:v>17.48</c:v>
                </c:pt>
                <c:pt idx="344">
                  <c:v>17.200000000000003</c:v>
                </c:pt>
                <c:pt idx="345">
                  <c:v>17.200000000000003</c:v>
                </c:pt>
                <c:pt idx="346">
                  <c:v>17.200000000000003</c:v>
                </c:pt>
                <c:pt idx="347">
                  <c:v>16.880000000000003</c:v>
                </c:pt>
                <c:pt idx="348">
                  <c:v>17.100000000000001</c:v>
                </c:pt>
                <c:pt idx="349">
                  <c:v>16.71</c:v>
                </c:pt>
                <c:pt idx="350">
                  <c:v>16.740000000000002</c:v>
                </c:pt>
                <c:pt idx="351">
                  <c:v>16.48</c:v>
                </c:pt>
                <c:pt idx="352">
                  <c:v>16.48</c:v>
                </c:pt>
                <c:pt idx="353">
                  <c:v>16.48</c:v>
                </c:pt>
                <c:pt idx="354">
                  <c:v>16.380000000000003</c:v>
                </c:pt>
                <c:pt idx="355">
                  <c:v>16.290000000000003</c:v>
                </c:pt>
                <c:pt idx="356">
                  <c:v>16.05</c:v>
                </c:pt>
                <c:pt idx="357">
                  <c:v>16.07</c:v>
                </c:pt>
                <c:pt idx="358">
                  <c:v>16.07</c:v>
                </c:pt>
                <c:pt idx="359">
                  <c:v>16.07</c:v>
                </c:pt>
                <c:pt idx="360">
                  <c:v>16.07</c:v>
                </c:pt>
                <c:pt idx="361">
                  <c:v>16.07</c:v>
                </c:pt>
                <c:pt idx="362">
                  <c:v>16.630000000000003</c:v>
                </c:pt>
                <c:pt idx="363">
                  <c:v>16.290000000000003</c:v>
                </c:pt>
                <c:pt idx="364">
                  <c:v>16.14</c:v>
                </c:pt>
                <c:pt idx="365">
                  <c:v>16.14</c:v>
                </c:pt>
                <c:pt idx="366">
                  <c:v>16.14</c:v>
                </c:pt>
                <c:pt idx="367">
                  <c:v>16.14</c:v>
                </c:pt>
                <c:pt idx="368">
                  <c:v>15.959999999999999</c:v>
                </c:pt>
                <c:pt idx="369">
                  <c:v>16.05</c:v>
                </c:pt>
                <c:pt idx="370">
                  <c:v>16.02</c:v>
                </c:pt>
                <c:pt idx="371">
                  <c:v>16.14</c:v>
                </c:pt>
                <c:pt idx="372">
                  <c:v>15.639999999999999</c:v>
                </c:pt>
                <c:pt idx="373">
                  <c:v>15.639999999999999</c:v>
                </c:pt>
                <c:pt idx="374">
                  <c:v>15.639999999999999</c:v>
                </c:pt>
                <c:pt idx="375">
                  <c:v>15.43</c:v>
                </c:pt>
                <c:pt idx="376">
                  <c:v>14.969999999999999</c:v>
                </c:pt>
                <c:pt idx="377">
                  <c:v>15</c:v>
                </c:pt>
                <c:pt idx="378">
                  <c:v>14.6</c:v>
                </c:pt>
                <c:pt idx="379">
                  <c:v>14.219999999999999</c:v>
                </c:pt>
                <c:pt idx="380">
                  <c:v>14.219999999999999</c:v>
                </c:pt>
                <c:pt idx="381">
                  <c:v>14.219999999999999</c:v>
                </c:pt>
                <c:pt idx="382">
                  <c:v>14.25</c:v>
                </c:pt>
                <c:pt idx="383">
                  <c:v>14.24</c:v>
                </c:pt>
                <c:pt idx="384">
                  <c:v>13.86</c:v>
                </c:pt>
                <c:pt idx="385">
                  <c:v>13.889999999999999</c:v>
                </c:pt>
                <c:pt idx="386">
                  <c:v>14.95</c:v>
                </c:pt>
                <c:pt idx="387">
                  <c:v>14.95</c:v>
                </c:pt>
                <c:pt idx="388">
                  <c:v>14.95</c:v>
                </c:pt>
                <c:pt idx="389">
                  <c:v>14.51</c:v>
                </c:pt>
                <c:pt idx="390">
                  <c:v>14.77</c:v>
                </c:pt>
                <c:pt idx="391">
                  <c:v>15.11</c:v>
                </c:pt>
                <c:pt idx="392">
                  <c:v>15.57</c:v>
                </c:pt>
                <c:pt idx="393">
                  <c:v>15.65</c:v>
                </c:pt>
                <c:pt idx="394">
                  <c:v>15.65</c:v>
                </c:pt>
                <c:pt idx="395">
                  <c:v>15.65</c:v>
                </c:pt>
                <c:pt idx="396">
                  <c:v>15.12</c:v>
                </c:pt>
                <c:pt idx="397">
                  <c:v>14.87</c:v>
                </c:pt>
                <c:pt idx="398">
                  <c:v>15.12</c:v>
                </c:pt>
                <c:pt idx="399">
                  <c:v>14.76</c:v>
                </c:pt>
                <c:pt idx="400">
                  <c:v>14.629999999999999</c:v>
                </c:pt>
                <c:pt idx="401">
                  <c:v>14.629999999999999</c:v>
                </c:pt>
                <c:pt idx="402">
                  <c:v>14.629999999999999</c:v>
                </c:pt>
                <c:pt idx="403">
                  <c:v>14.389999999999999</c:v>
                </c:pt>
                <c:pt idx="404">
                  <c:v>14.24</c:v>
                </c:pt>
                <c:pt idx="405">
                  <c:v>13.95</c:v>
                </c:pt>
                <c:pt idx="406">
                  <c:v>13.99</c:v>
                </c:pt>
                <c:pt idx="407">
                  <c:v>14.54</c:v>
                </c:pt>
                <c:pt idx="408">
                  <c:v>14.54</c:v>
                </c:pt>
                <c:pt idx="409">
                  <c:v>14.54</c:v>
                </c:pt>
                <c:pt idx="410">
                  <c:v>14.42</c:v>
                </c:pt>
                <c:pt idx="411">
                  <c:v>14.17</c:v>
                </c:pt>
                <c:pt idx="412">
                  <c:v>14.27</c:v>
                </c:pt>
                <c:pt idx="413">
                  <c:v>14.41</c:v>
                </c:pt>
                <c:pt idx="414">
                  <c:v>14.2</c:v>
                </c:pt>
                <c:pt idx="415">
                  <c:v>14.2</c:v>
                </c:pt>
                <c:pt idx="416">
                  <c:v>14.2</c:v>
                </c:pt>
                <c:pt idx="417">
                  <c:v>14.6</c:v>
                </c:pt>
                <c:pt idx="418">
                  <c:v>14.389999999999999</c:v>
                </c:pt>
                <c:pt idx="419">
                  <c:v>14.16</c:v>
                </c:pt>
                <c:pt idx="420">
                  <c:v>14.1</c:v>
                </c:pt>
                <c:pt idx="421">
                  <c:v>14.33</c:v>
                </c:pt>
                <c:pt idx="422">
                  <c:v>14.33</c:v>
                </c:pt>
                <c:pt idx="423">
                  <c:v>14.33</c:v>
                </c:pt>
                <c:pt idx="424">
                  <c:v>14.33</c:v>
                </c:pt>
                <c:pt idx="425">
                  <c:v>14.36</c:v>
                </c:pt>
                <c:pt idx="426">
                  <c:v>14.42</c:v>
                </c:pt>
                <c:pt idx="427">
                  <c:v>14.29</c:v>
                </c:pt>
                <c:pt idx="428">
                  <c:v>14.16</c:v>
                </c:pt>
                <c:pt idx="429">
                  <c:v>14.16</c:v>
                </c:pt>
                <c:pt idx="430">
                  <c:v>14.16</c:v>
                </c:pt>
                <c:pt idx="431">
                  <c:v>14.309999999999999</c:v>
                </c:pt>
                <c:pt idx="432">
                  <c:v>14.29</c:v>
                </c:pt>
                <c:pt idx="433">
                  <c:v>14.389999999999999</c:v>
                </c:pt>
                <c:pt idx="434">
                  <c:v>14.219999999999999</c:v>
                </c:pt>
                <c:pt idx="435">
                  <c:v>14.26</c:v>
                </c:pt>
                <c:pt idx="436">
                  <c:v>14.26</c:v>
                </c:pt>
                <c:pt idx="437">
                  <c:v>14.26</c:v>
                </c:pt>
                <c:pt idx="438">
                  <c:v>14.139999999999999</c:v>
                </c:pt>
                <c:pt idx="439">
                  <c:v>13.959999999999999</c:v>
                </c:pt>
                <c:pt idx="440">
                  <c:v>14.02</c:v>
                </c:pt>
                <c:pt idx="441">
                  <c:v>14.15</c:v>
                </c:pt>
                <c:pt idx="442">
                  <c:v>14.219999999999999</c:v>
                </c:pt>
                <c:pt idx="443">
                  <c:v>14.219999999999999</c:v>
                </c:pt>
                <c:pt idx="444">
                  <c:v>14.219999999999999</c:v>
                </c:pt>
                <c:pt idx="445">
                  <c:v>14.08</c:v>
                </c:pt>
                <c:pt idx="446">
                  <c:v>14.07</c:v>
                </c:pt>
                <c:pt idx="447">
                  <c:v>14.04</c:v>
                </c:pt>
                <c:pt idx="448">
                  <c:v>14.07</c:v>
                </c:pt>
                <c:pt idx="449">
                  <c:v>14.07</c:v>
                </c:pt>
                <c:pt idx="450">
                  <c:v>14.07</c:v>
                </c:pt>
                <c:pt idx="451">
                  <c:v>14.07</c:v>
                </c:pt>
                <c:pt idx="452">
                  <c:v>14.07</c:v>
                </c:pt>
                <c:pt idx="453">
                  <c:v>13.969999999999999</c:v>
                </c:pt>
                <c:pt idx="454">
                  <c:v>13.99</c:v>
                </c:pt>
                <c:pt idx="455">
                  <c:v>13.94</c:v>
                </c:pt>
                <c:pt idx="456">
                  <c:v>13.77</c:v>
                </c:pt>
                <c:pt idx="457">
                  <c:v>13.77</c:v>
                </c:pt>
                <c:pt idx="458">
                  <c:v>13.77</c:v>
                </c:pt>
                <c:pt idx="459">
                  <c:v>13.639999999999999</c:v>
                </c:pt>
                <c:pt idx="460">
                  <c:v>13.58</c:v>
                </c:pt>
                <c:pt idx="461">
                  <c:v>13.67</c:v>
                </c:pt>
                <c:pt idx="462">
                  <c:v>13.5</c:v>
                </c:pt>
                <c:pt idx="463">
                  <c:v>13.69</c:v>
                </c:pt>
                <c:pt idx="464">
                  <c:v>13.69</c:v>
                </c:pt>
                <c:pt idx="465">
                  <c:v>13.69</c:v>
                </c:pt>
                <c:pt idx="466">
                  <c:v>13.74</c:v>
                </c:pt>
                <c:pt idx="467">
                  <c:v>13.87</c:v>
                </c:pt>
                <c:pt idx="468">
                  <c:v>13.86</c:v>
                </c:pt>
                <c:pt idx="469">
                  <c:v>13.74</c:v>
                </c:pt>
                <c:pt idx="470">
                  <c:v>13.719999999999999</c:v>
                </c:pt>
                <c:pt idx="471">
                  <c:v>13.719999999999999</c:v>
                </c:pt>
                <c:pt idx="472">
                  <c:v>13.719999999999999</c:v>
                </c:pt>
                <c:pt idx="473">
                  <c:v>13.76</c:v>
                </c:pt>
                <c:pt idx="474">
                  <c:v>14.07</c:v>
                </c:pt>
                <c:pt idx="475">
                  <c:v>14.309999999999999</c:v>
                </c:pt>
                <c:pt idx="476">
                  <c:v>15.04</c:v>
                </c:pt>
                <c:pt idx="477">
                  <c:v>15.42</c:v>
                </c:pt>
                <c:pt idx="478">
                  <c:v>15.42</c:v>
                </c:pt>
                <c:pt idx="479">
                  <c:v>15.42</c:v>
                </c:pt>
                <c:pt idx="480">
                  <c:v>15.34</c:v>
                </c:pt>
                <c:pt idx="481">
                  <c:v>16.16</c:v>
                </c:pt>
                <c:pt idx="482">
                  <c:v>16.290000000000003</c:v>
                </c:pt>
                <c:pt idx="483">
                  <c:v>15.32</c:v>
                </c:pt>
                <c:pt idx="484">
                  <c:v>15.209999999999999</c:v>
                </c:pt>
                <c:pt idx="485">
                  <c:v>15.209999999999999</c:v>
                </c:pt>
                <c:pt idx="486">
                  <c:v>15.209999999999999</c:v>
                </c:pt>
                <c:pt idx="487">
                  <c:v>15.209999999999999</c:v>
                </c:pt>
                <c:pt idx="488">
                  <c:v>14.74</c:v>
                </c:pt>
                <c:pt idx="489">
                  <c:v>14.959999999999999</c:v>
                </c:pt>
                <c:pt idx="490">
                  <c:v>15.37</c:v>
                </c:pt>
                <c:pt idx="491">
                  <c:v>15.27</c:v>
                </c:pt>
                <c:pt idx="492">
                  <c:v>15.27</c:v>
                </c:pt>
                <c:pt idx="493">
                  <c:v>15.27</c:v>
                </c:pt>
                <c:pt idx="494">
                  <c:v>15.299999999999999</c:v>
                </c:pt>
                <c:pt idx="495">
                  <c:v>15.37</c:v>
                </c:pt>
                <c:pt idx="496">
                  <c:v>15.469999999999999</c:v>
                </c:pt>
                <c:pt idx="497">
                  <c:v>15.379999999999999</c:v>
                </c:pt>
                <c:pt idx="498">
                  <c:v>15.29</c:v>
                </c:pt>
                <c:pt idx="499">
                  <c:v>15.29</c:v>
                </c:pt>
                <c:pt idx="500">
                  <c:v>15.29</c:v>
                </c:pt>
                <c:pt idx="501">
                  <c:v>15.59</c:v>
                </c:pt>
                <c:pt idx="502">
                  <c:v>15.66</c:v>
                </c:pt>
                <c:pt idx="503">
                  <c:v>15.58</c:v>
                </c:pt>
                <c:pt idx="504">
                  <c:v>15.44</c:v>
                </c:pt>
                <c:pt idx="505">
                  <c:v>15.43</c:v>
                </c:pt>
                <c:pt idx="506">
                  <c:v>15.43</c:v>
                </c:pt>
                <c:pt idx="507">
                  <c:v>15.43</c:v>
                </c:pt>
                <c:pt idx="508">
                  <c:v>15.17</c:v>
                </c:pt>
                <c:pt idx="509">
                  <c:v>15.2</c:v>
                </c:pt>
                <c:pt idx="510">
                  <c:v>15.469999999999999</c:v>
                </c:pt>
                <c:pt idx="511">
                  <c:v>15.62</c:v>
                </c:pt>
                <c:pt idx="512">
                  <c:v>15.84</c:v>
                </c:pt>
                <c:pt idx="513">
                  <c:v>15.84</c:v>
                </c:pt>
                <c:pt idx="514">
                  <c:v>15.84</c:v>
                </c:pt>
                <c:pt idx="515">
                  <c:v>15.84</c:v>
                </c:pt>
                <c:pt idx="516">
                  <c:v>16.150000000000002</c:v>
                </c:pt>
                <c:pt idx="517">
                  <c:v>15.969999999999999</c:v>
                </c:pt>
                <c:pt idx="518">
                  <c:v>16.18</c:v>
                </c:pt>
                <c:pt idx="519">
                  <c:v>16.260000000000002</c:v>
                </c:pt>
                <c:pt idx="520">
                  <c:v>16.260000000000002</c:v>
                </c:pt>
                <c:pt idx="521">
                  <c:v>16.260000000000002</c:v>
                </c:pt>
                <c:pt idx="522">
                  <c:v>16.75</c:v>
                </c:pt>
                <c:pt idx="523">
                  <c:v>17.03</c:v>
                </c:pt>
                <c:pt idx="524">
                  <c:v>16.96</c:v>
                </c:pt>
                <c:pt idx="525">
                  <c:v>16.690000000000001</c:v>
                </c:pt>
                <c:pt idx="526">
                  <c:v>16.41</c:v>
                </c:pt>
                <c:pt idx="527">
                  <c:v>16.41</c:v>
                </c:pt>
                <c:pt idx="528">
                  <c:v>16.41</c:v>
                </c:pt>
                <c:pt idx="529">
                  <c:v>16.28</c:v>
                </c:pt>
                <c:pt idx="530">
                  <c:v>16.510000000000002</c:v>
                </c:pt>
                <c:pt idx="531">
                  <c:v>16.650000000000002</c:v>
                </c:pt>
                <c:pt idx="532">
                  <c:v>16.630000000000003</c:v>
                </c:pt>
                <c:pt idx="533">
                  <c:v>16.860000000000003</c:v>
                </c:pt>
                <c:pt idx="534">
                  <c:v>16.860000000000003</c:v>
                </c:pt>
                <c:pt idx="535">
                  <c:v>16.860000000000003</c:v>
                </c:pt>
                <c:pt idx="536">
                  <c:v>17.670000000000002</c:v>
                </c:pt>
                <c:pt idx="537">
                  <c:v>17.310000000000002</c:v>
                </c:pt>
                <c:pt idx="538">
                  <c:v>17.990000000000002</c:v>
                </c:pt>
                <c:pt idx="539">
                  <c:v>17.610000000000003</c:v>
                </c:pt>
                <c:pt idx="540">
                  <c:v>17.290000000000003</c:v>
                </c:pt>
                <c:pt idx="541">
                  <c:v>17.290000000000003</c:v>
                </c:pt>
                <c:pt idx="542">
                  <c:v>17.290000000000003</c:v>
                </c:pt>
                <c:pt idx="543">
                  <c:v>16.73</c:v>
                </c:pt>
                <c:pt idx="544">
                  <c:v>16.740000000000002</c:v>
                </c:pt>
                <c:pt idx="545">
                  <c:v>17.130000000000003</c:v>
                </c:pt>
                <c:pt idx="546">
                  <c:v>16.82</c:v>
                </c:pt>
                <c:pt idx="547">
                  <c:v>17.060000000000002</c:v>
                </c:pt>
                <c:pt idx="548">
                  <c:v>17.060000000000002</c:v>
                </c:pt>
                <c:pt idx="549">
                  <c:v>17.060000000000002</c:v>
                </c:pt>
                <c:pt idx="550">
                  <c:v>17.41</c:v>
                </c:pt>
                <c:pt idx="551">
                  <c:v>17.040000000000003</c:v>
                </c:pt>
                <c:pt idx="552">
                  <c:v>17.02</c:v>
                </c:pt>
                <c:pt idx="553">
                  <c:v>17.220000000000002</c:v>
                </c:pt>
                <c:pt idx="554">
                  <c:v>16.950000000000003</c:v>
                </c:pt>
                <c:pt idx="555">
                  <c:v>16.950000000000003</c:v>
                </c:pt>
                <c:pt idx="556">
                  <c:v>16.950000000000003</c:v>
                </c:pt>
                <c:pt idx="557">
                  <c:v>16.920000000000002</c:v>
                </c:pt>
                <c:pt idx="558">
                  <c:v>17.110000000000003</c:v>
                </c:pt>
                <c:pt idx="559">
                  <c:v>16.93</c:v>
                </c:pt>
                <c:pt idx="560">
                  <c:v>17.05</c:v>
                </c:pt>
                <c:pt idx="561">
                  <c:v>17.670000000000002</c:v>
                </c:pt>
                <c:pt idx="562">
                  <c:v>17.670000000000002</c:v>
                </c:pt>
                <c:pt idx="563">
                  <c:v>17.670000000000002</c:v>
                </c:pt>
                <c:pt idx="564">
                  <c:v>17.3</c:v>
                </c:pt>
                <c:pt idx="565">
                  <c:v>17.310000000000002</c:v>
                </c:pt>
                <c:pt idx="566">
                  <c:v>17.39</c:v>
                </c:pt>
                <c:pt idx="567">
                  <c:v>17.560000000000002</c:v>
                </c:pt>
                <c:pt idx="568">
                  <c:v>17.450000000000003</c:v>
                </c:pt>
                <c:pt idx="569">
                  <c:v>17.450000000000003</c:v>
                </c:pt>
                <c:pt idx="570">
                  <c:v>17.450000000000003</c:v>
                </c:pt>
                <c:pt idx="571">
                  <c:v>17.220000000000002</c:v>
                </c:pt>
                <c:pt idx="572">
                  <c:v>17.12</c:v>
                </c:pt>
                <c:pt idx="573">
                  <c:v>17.07</c:v>
                </c:pt>
                <c:pt idx="574">
                  <c:v>16.830000000000002</c:v>
                </c:pt>
                <c:pt idx="575">
                  <c:v>16.740000000000002</c:v>
                </c:pt>
                <c:pt idx="576">
                  <c:v>16.740000000000002</c:v>
                </c:pt>
                <c:pt idx="577">
                  <c:v>16.740000000000002</c:v>
                </c:pt>
                <c:pt idx="578">
                  <c:v>16.440000000000001</c:v>
                </c:pt>
                <c:pt idx="579">
                  <c:v>16.28</c:v>
                </c:pt>
                <c:pt idx="580">
                  <c:v>16.200000000000003</c:v>
                </c:pt>
                <c:pt idx="581">
                  <c:v>16.16</c:v>
                </c:pt>
                <c:pt idx="582">
                  <c:v>15.95</c:v>
                </c:pt>
                <c:pt idx="583">
                  <c:v>15.95</c:v>
                </c:pt>
                <c:pt idx="584">
                  <c:v>15.95</c:v>
                </c:pt>
                <c:pt idx="585">
                  <c:v>16.010000000000002</c:v>
                </c:pt>
                <c:pt idx="586">
                  <c:v>16.04</c:v>
                </c:pt>
                <c:pt idx="587">
                  <c:v>15.99</c:v>
                </c:pt>
                <c:pt idx="588">
                  <c:v>15.969999999999999</c:v>
                </c:pt>
                <c:pt idx="589">
                  <c:v>15.92</c:v>
                </c:pt>
                <c:pt idx="590">
                  <c:v>15.92</c:v>
                </c:pt>
                <c:pt idx="591">
                  <c:v>15.92</c:v>
                </c:pt>
                <c:pt idx="592">
                  <c:v>15.86</c:v>
                </c:pt>
                <c:pt idx="593">
                  <c:v>16.09</c:v>
                </c:pt>
                <c:pt idx="594">
                  <c:v>16.220000000000002</c:v>
                </c:pt>
                <c:pt idx="595">
                  <c:v>16.14</c:v>
                </c:pt>
                <c:pt idx="596">
                  <c:v>15.93</c:v>
                </c:pt>
                <c:pt idx="597">
                  <c:v>15.93</c:v>
                </c:pt>
                <c:pt idx="598">
                  <c:v>15.93</c:v>
                </c:pt>
                <c:pt idx="599">
                  <c:v>15.61</c:v>
                </c:pt>
                <c:pt idx="600">
                  <c:v>15.729999999999999</c:v>
                </c:pt>
                <c:pt idx="601">
                  <c:v>15.53</c:v>
                </c:pt>
                <c:pt idx="602">
                  <c:v>15.52</c:v>
                </c:pt>
                <c:pt idx="603">
                  <c:v>15.86</c:v>
                </c:pt>
                <c:pt idx="604">
                  <c:v>15.86</c:v>
                </c:pt>
                <c:pt idx="605">
                  <c:v>15.86</c:v>
                </c:pt>
                <c:pt idx="606">
                  <c:v>15.86</c:v>
                </c:pt>
                <c:pt idx="607">
                  <c:v>15.78</c:v>
                </c:pt>
                <c:pt idx="608">
                  <c:v>15.54</c:v>
                </c:pt>
                <c:pt idx="609">
                  <c:v>15.34</c:v>
                </c:pt>
                <c:pt idx="610">
                  <c:v>15.42</c:v>
                </c:pt>
                <c:pt idx="611">
                  <c:v>15.42</c:v>
                </c:pt>
                <c:pt idx="612">
                  <c:v>15.42</c:v>
                </c:pt>
                <c:pt idx="613">
                  <c:v>15.389999999999999</c:v>
                </c:pt>
                <c:pt idx="614">
                  <c:v>15.35</c:v>
                </c:pt>
                <c:pt idx="615">
                  <c:v>15.2</c:v>
                </c:pt>
                <c:pt idx="616">
                  <c:v>15.17</c:v>
                </c:pt>
                <c:pt idx="617">
                  <c:v>15.129999999999999</c:v>
                </c:pt>
                <c:pt idx="618">
                  <c:v>15.129999999999999</c:v>
                </c:pt>
                <c:pt idx="619">
                  <c:v>15.129999999999999</c:v>
                </c:pt>
                <c:pt idx="620">
                  <c:v>15.04</c:v>
                </c:pt>
                <c:pt idx="621">
                  <c:v>15.09</c:v>
                </c:pt>
                <c:pt idx="622">
                  <c:v>14.9</c:v>
                </c:pt>
                <c:pt idx="623">
                  <c:v>15.24</c:v>
                </c:pt>
                <c:pt idx="624">
                  <c:v>15.26</c:v>
                </c:pt>
                <c:pt idx="625">
                  <c:v>15.26</c:v>
                </c:pt>
                <c:pt idx="626">
                  <c:v>15.26</c:v>
                </c:pt>
                <c:pt idx="627">
                  <c:v>15.629999999999999</c:v>
                </c:pt>
                <c:pt idx="628">
                  <c:v>15.37</c:v>
                </c:pt>
                <c:pt idx="629">
                  <c:v>15.62</c:v>
                </c:pt>
                <c:pt idx="630">
                  <c:v>15.809999999999999</c:v>
                </c:pt>
                <c:pt idx="631">
                  <c:v>16.14</c:v>
                </c:pt>
                <c:pt idx="632">
                  <c:v>16.14</c:v>
                </c:pt>
                <c:pt idx="633">
                  <c:v>16.14</c:v>
                </c:pt>
                <c:pt idx="634">
                  <c:v>15.99</c:v>
                </c:pt>
                <c:pt idx="635">
                  <c:v>15.51</c:v>
                </c:pt>
                <c:pt idx="636">
                  <c:v>16.02</c:v>
                </c:pt>
                <c:pt idx="637">
                  <c:v>16.12</c:v>
                </c:pt>
                <c:pt idx="638">
                  <c:v>15.86</c:v>
                </c:pt>
                <c:pt idx="639">
                  <c:v>15.86</c:v>
                </c:pt>
                <c:pt idx="640">
                  <c:v>15.86</c:v>
                </c:pt>
                <c:pt idx="641">
                  <c:v>16.080000000000002</c:v>
                </c:pt>
                <c:pt idx="642">
                  <c:v>16.39</c:v>
                </c:pt>
                <c:pt idx="643">
                  <c:v>16.57</c:v>
                </c:pt>
                <c:pt idx="644">
                  <c:v>16.87</c:v>
                </c:pt>
                <c:pt idx="645">
                  <c:v>16.450000000000003</c:v>
                </c:pt>
                <c:pt idx="646">
                  <c:v>16.450000000000003</c:v>
                </c:pt>
                <c:pt idx="647">
                  <c:v>16.450000000000003</c:v>
                </c:pt>
                <c:pt idx="648">
                  <c:v>16.37</c:v>
                </c:pt>
                <c:pt idx="649">
                  <c:v>16.05</c:v>
                </c:pt>
                <c:pt idx="650">
                  <c:v>16.11</c:v>
                </c:pt>
                <c:pt idx="651">
                  <c:v>16.310000000000002</c:v>
                </c:pt>
                <c:pt idx="652">
                  <c:v>16.57</c:v>
                </c:pt>
                <c:pt idx="653">
                  <c:v>16.57</c:v>
                </c:pt>
                <c:pt idx="654">
                  <c:v>16.57</c:v>
                </c:pt>
                <c:pt idx="655">
                  <c:v>16.71</c:v>
                </c:pt>
                <c:pt idx="656">
                  <c:v>16.96</c:v>
                </c:pt>
                <c:pt idx="657">
                  <c:v>16.990000000000002</c:v>
                </c:pt>
                <c:pt idx="658">
                  <c:v>17.02</c:v>
                </c:pt>
                <c:pt idx="659">
                  <c:v>16.950000000000003</c:v>
                </c:pt>
                <c:pt idx="660">
                  <c:v>16.950000000000003</c:v>
                </c:pt>
                <c:pt idx="661">
                  <c:v>16.950000000000003</c:v>
                </c:pt>
                <c:pt idx="662">
                  <c:v>17.220000000000002</c:v>
                </c:pt>
                <c:pt idx="663">
                  <c:v>17.37</c:v>
                </c:pt>
                <c:pt idx="664">
                  <c:v>17.18</c:v>
                </c:pt>
                <c:pt idx="665">
                  <c:v>17.450000000000003</c:v>
                </c:pt>
                <c:pt idx="666">
                  <c:v>17.41</c:v>
                </c:pt>
                <c:pt idx="667">
                  <c:v>17.41</c:v>
                </c:pt>
                <c:pt idx="668">
                  <c:v>17.41</c:v>
                </c:pt>
                <c:pt idx="669">
                  <c:v>17.48</c:v>
                </c:pt>
                <c:pt idx="670">
                  <c:v>17.84</c:v>
                </c:pt>
                <c:pt idx="671">
                  <c:v>18.03</c:v>
                </c:pt>
                <c:pt idx="672">
                  <c:v>17.73</c:v>
                </c:pt>
                <c:pt idx="673">
                  <c:v>17.41</c:v>
                </c:pt>
                <c:pt idx="674">
                  <c:v>17.41</c:v>
                </c:pt>
                <c:pt idx="675">
                  <c:v>17.41</c:v>
                </c:pt>
                <c:pt idx="676">
                  <c:v>17.200000000000003</c:v>
                </c:pt>
                <c:pt idx="677">
                  <c:v>17.03</c:v>
                </c:pt>
                <c:pt idx="678">
                  <c:v>17.220000000000002</c:v>
                </c:pt>
                <c:pt idx="679">
                  <c:v>17.41</c:v>
                </c:pt>
                <c:pt idx="680">
                  <c:v>17.040000000000003</c:v>
                </c:pt>
                <c:pt idx="681">
                  <c:v>17.040000000000003</c:v>
                </c:pt>
                <c:pt idx="682">
                  <c:v>17.040000000000003</c:v>
                </c:pt>
                <c:pt idx="683">
                  <c:v>16.73</c:v>
                </c:pt>
                <c:pt idx="684">
                  <c:v>17.040000000000003</c:v>
                </c:pt>
                <c:pt idx="685">
                  <c:v>16.87</c:v>
                </c:pt>
                <c:pt idx="686">
                  <c:v>16.93</c:v>
                </c:pt>
                <c:pt idx="687">
                  <c:v>17.130000000000003</c:v>
                </c:pt>
                <c:pt idx="688">
                  <c:v>17.130000000000003</c:v>
                </c:pt>
                <c:pt idx="689">
                  <c:v>17.130000000000003</c:v>
                </c:pt>
                <c:pt idx="690">
                  <c:v>16.84</c:v>
                </c:pt>
                <c:pt idx="691">
                  <c:v>17.16</c:v>
                </c:pt>
                <c:pt idx="692">
                  <c:v>17.360000000000003</c:v>
                </c:pt>
                <c:pt idx="693">
                  <c:v>17.350000000000001</c:v>
                </c:pt>
                <c:pt idx="694">
                  <c:v>17.110000000000003</c:v>
                </c:pt>
                <c:pt idx="695">
                  <c:v>17.110000000000003</c:v>
                </c:pt>
                <c:pt idx="696">
                  <c:v>17.110000000000003</c:v>
                </c:pt>
                <c:pt idx="697">
                  <c:v>17.310000000000002</c:v>
                </c:pt>
                <c:pt idx="698">
                  <c:v>17.260000000000002</c:v>
                </c:pt>
                <c:pt idx="699">
                  <c:v>17.52</c:v>
                </c:pt>
                <c:pt idx="700">
                  <c:v>17.580000000000002</c:v>
                </c:pt>
                <c:pt idx="701">
                  <c:v>17.27</c:v>
                </c:pt>
                <c:pt idx="702">
                  <c:v>17.27</c:v>
                </c:pt>
                <c:pt idx="703">
                  <c:v>17.27</c:v>
                </c:pt>
                <c:pt idx="704">
                  <c:v>16.8</c:v>
                </c:pt>
                <c:pt idx="705">
                  <c:v>16.28</c:v>
                </c:pt>
                <c:pt idx="706">
                  <c:v>16.190000000000001</c:v>
                </c:pt>
                <c:pt idx="707">
                  <c:v>16.46</c:v>
                </c:pt>
                <c:pt idx="708">
                  <c:v>16.5</c:v>
                </c:pt>
                <c:pt idx="709">
                  <c:v>16.5</c:v>
                </c:pt>
                <c:pt idx="710">
                  <c:v>16.5</c:v>
                </c:pt>
                <c:pt idx="711">
                  <c:v>16.920000000000002</c:v>
                </c:pt>
                <c:pt idx="712">
                  <c:v>17.16</c:v>
                </c:pt>
                <c:pt idx="713">
                  <c:v>17.07</c:v>
                </c:pt>
                <c:pt idx="714">
                  <c:v>17.170000000000002</c:v>
                </c:pt>
                <c:pt idx="715">
                  <c:v>17.5</c:v>
                </c:pt>
                <c:pt idx="716">
                  <c:v>17.5</c:v>
                </c:pt>
                <c:pt idx="717">
                  <c:v>17.5</c:v>
                </c:pt>
                <c:pt idx="718">
                  <c:v>17.41</c:v>
                </c:pt>
                <c:pt idx="719">
                  <c:v>17.600000000000001</c:v>
                </c:pt>
                <c:pt idx="720">
                  <c:v>17.77</c:v>
                </c:pt>
                <c:pt idx="721">
                  <c:v>18.100000000000001</c:v>
                </c:pt>
                <c:pt idx="722">
                  <c:v>18.150000000000002</c:v>
                </c:pt>
                <c:pt idx="723">
                  <c:v>18.150000000000002</c:v>
                </c:pt>
                <c:pt idx="724">
                  <c:v>18.150000000000002</c:v>
                </c:pt>
                <c:pt idx="725">
                  <c:v>18.150000000000002</c:v>
                </c:pt>
                <c:pt idx="726">
                  <c:v>18.150000000000002</c:v>
                </c:pt>
                <c:pt idx="727">
                  <c:v>18.52</c:v>
                </c:pt>
                <c:pt idx="728">
                  <c:v>18.52</c:v>
                </c:pt>
                <c:pt idx="729">
                  <c:v>18.52</c:v>
                </c:pt>
                <c:pt idx="730">
                  <c:v>18.52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Gesamtentwicklung!$I$1</c:f>
              <c:strCache>
                <c:ptCount val="1"/>
                <c:pt idx="0">
                  <c:v>200 day average Spot Market Price</c:v>
                </c:pt>
              </c:strCache>
            </c:strRef>
          </c:tx>
          <c:marker>
            <c:symbol val="none"/>
          </c:marker>
          <c:cat>
            <c:numRef>
              <c:f>Gesamtentwicklung!$A$367:$A$1462</c:f>
              <c:numCache>
                <c:formatCode>m/d/yyyy</c:formatCode>
                <c:ptCount val="109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</c:numCache>
            </c:numRef>
          </c:cat>
          <c:val>
            <c:numRef>
              <c:f>Gesamtentwicklung!$I$367:$I$1462</c:f>
              <c:numCache>
                <c:formatCode>General</c:formatCode>
                <c:ptCount val="1096"/>
                <c:pt idx="0">
                  <c:v>20.441455000000008</c:v>
                </c:pt>
                <c:pt idx="1">
                  <c:v>20.45076000000001</c:v>
                </c:pt>
                <c:pt idx="2">
                  <c:v>20.466660000000008</c:v>
                </c:pt>
                <c:pt idx="3">
                  <c:v>20.486950000000011</c:v>
                </c:pt>
                <c:pt idx="4">
                  <c:v>20.504260000000013</c:v>
                </c:pt>
                <c:pt idx="5">
                  <c:v>20.518840000000015</c:v>
                </c:pt>
                <c:pt idx="6">
                  <c:v>20.531575000000018</c:v>
                </c:pt>
                <c:pt idx="7">
                  <c:v>20.542940000000019</c:v>
                </c:pt>
                <c:pt idx="8">
                  <c:v>20.552450000000018</c:v>
                </c:pt>
                <c:pt idx="9">
                  <c:v>20.56268500000002</c:v>
                </c:pt>
                <c:pt idx="10">
                  <c:v>20.574220000000018</c:v>
                </c:pt>
                <c:pt idx="11">
                  <c:v>20.587125000000015</c:v>
                </c:pt>
                <c:pt idx="12">
                  <c:v>20.606535000000015</c:v>
                </c:pt>
                <c:pt idx="13">
                  <c:v>20.627845000000018</c:v>
                </c:pt>
                <c:pt idx="14">
                  <c:v>20.643800000000017</c:v>
                </c:pt>
                <c:pt idx="15">
                  <c:v>20.658840000000016</c:v>
                </c:pt>
                <c:pt idx="16">
                  <c:v>20.67647000000002</c:v>
                </c:pt>
                <c:pt idx="17">
                  <c:v>20.696110000000019</c:v>
                </c:pt>
                <c:pt idx="18">
                  <c:v>20.713630000000013</c:v>
                </c:pt>
                <c:pt idx="19">
                  <c:v>20.732015000000022</c:v>
                </c:pt>
                <c:pt idx="20">
                  <c:v>20.752255000000016</c:v>
                </c:pt>
                <c:pt idx="21">
                  <c:v>20.772435000000016</c:v>
                </c:pt>
                <c:pt idx="22">
                  <c:v>20.794845000000016</c:v>
                </c:pt>
                <c:pt idx="23">
                  <c:v>20.814210000000021</c:v>
                </c:pt>
                <c:pt idx="24">
                  <c:v>20.835600000000024</c:v>
                </c:pt>
                <c:pt idx="25">
                  <c:v>20.858165000000024</c:v>
                </c:pt>
                <c:pt idx="26">
                  <c:v>20.88302000000002</c:v>
                </c:pt>
                <c:pt idx="27">
                  <c:v>20.909010000000023</c:v>
                </c:pt>
                <c:pt idx="28">
                  <c:v>20.93726000000002</c:v>
                </c:pt>
                <c:pt idx="29">
                  <c:v>20.959355000000023</c:v>
                </c:pt>
                <c:pt idx="30">
                  <c:v>20.982940000000028</c:v>
                </c:pt>
                <c:pt idx="31">
                  <c:v>21.004660000000026</c:v>
                </c:pt>
                <c:pt idx="32">
                  <c:v>21.025125000000031</c:v>
                </c:pt>
                <c:pt idx="33">
                  <c:v>21.045450000000034</c:v>
                </c:pt>
                <c:pt idx="34">
                  <c:v>21.067335000000035</c:v>
                </c:pt>
                <c:pt idx="35">
                  <c:v>21.090705000000039</c:v>
                </c:pt>
                <c:pt idx="36">
                  <c:v>21.116600000000041</c:v>
                </c:pt>
                <c:pt idx="37">
                  <c:v>21.142505000000043</c:v>
                </c:pt>
                <c:pt idx="38">
                  <c:v>21.167025000000045</c:v>
                </c:pt>
                <c:pt idx="39">
                  <c:v>21.189205000000044</c:v>
                </c:pt>
                <c:pt idx="40">
                  <c:v>21.216790000000042</c:v>
                </c:pt>
                <c:pt idx="41">
                  <c:v>21.245350000000045</c:v>
                </c:pt>
                <c:pt idx="42">
                  <c:v>21.275035000000042</c:v>
                </c:pt>
                <c:pt idx="43">
                  <c:v>21.302230000000037</c:v>
                </c:pt>
                <c:pt idx="44">
                  <c:v>21.328475000000036</c:v>
                </c:pt>
                <c:pt idx="45">
                  <c:v>21.359415000000038</c:v>
                </c:pt>
                <c:pt idx="46">
                  <c:v>21.390400000000039</c:v>
                </c:pt>
                <c:pt idx="47">
                  <c:v>21.421480000000034</c:v>
                </c:pt>
                <c:pt idx="48">
                  <c:v>21.454720000000041</c:v>
                </c:pt>
                <c:pt idx="49">
                  <c:v>21.482270000000042</c:v>
                </c:pt>
                <c:pt idx="50">
                  <c:v>21.513460000000038</c:v>
                </c:pt>
                <c:pt idx="51">
                  <c:v>21.543035000000042</c:v>
                </c:pt>
                <c:pt idx="52">
                  <c:v>21.571885000000041</c:v>
                </c:pt>
                <c:pt idx="53">
                  <c:v>21.599760000000035</c:v>
                </c:pt>
                <c:pt idx="54">
                  <c:v>21.633485000000032</c:v>
                </c:pt>
                <c:pt idx="55">
                  <c:v>21.669330000000027</c:v>
                </c:pt>
                <c:pt idx="56">
                  <c:v>21.707845000000031</c:v>
                </c:pt>
                <c:pt idx="57">
                  <c:v>21.742645000000032</c:v>
                </c:pt>
                <c:pt idx="58">
                  <c:v>21.77707000000003</c:v>
                </c:pt>
                <c:pt idx="59">
                  <c:v>21.811775000000029</c:v>
                </c:pt>
                <c:pt idx="60">
                  <c:v>21.839640000000028</c:v>
                </c:pt>
                <c:pt idx="61">
                  <c:v>21.861480000000025</c:v>
                </c:pt>
                <c:pt idx="62">
                  <c:v>21.883455000000026</c:v>
                </c:pt>
                <c:pt idx="63">
                  <c:v>21.903050000000025</c:v>
                </c:pt>
                <c:pt idx="64">
                  <c:v>21.919020000000035</c:v>
                </c:pt>
                <c:pt idx="65">
                  <c:v>21.935210000000033</c:v>
                </c:pt>
                <c:pt idx="66">
                  <c:v>21.953700000000033</c:v>
                </c:pt>
                <c:pt idx="67">
                  <c:v>21.975305000000031</c:v>
                </c:pt>
                <c:pt idx="68">
                  <c:v>21.993305000000035</c:v>
                </c:pt>
                <c:pt idx="69">
                  <c:v>22.014425000000031</c:v>
                </c:pt>
                <c:pt idx="70">
                  <c:v>22.035250000000026</c:v>
                </c:pt>
                <c:pt idx="71">
                  <c:v>22.053515000000026</c:v>
                </c:pt>
                <c:pt idx="72">
                  <c:v>22.068595000000023</c:v>
                </c:pt>
                <c:pt idx="73">
                  <c:v>22.086805000000023</c:v>
                </c:pt>
                <c:pt idx="74">
                  <c:v>22.100175000000029</c:v>
                </c:pt>
                <c:pt idx="75">
                  <c:v>22.111280000000029</c:v>
                </c:pt>
                <c:pt idx="76">
                  <c:v>22.121790000000029</c:v>
                </c:pt>
                <c:pt idx="77">
                  <c:v>22.130930000000028</c:v>
                </c:pt>
                <c:pt idx="78">
                  <c:v>22.132240000000031</c:v>
                </c:pt>
                <c:pt idx="79">
                  <c:v>22.134180000000029</c:v>
                </c:pt>
                <c:pt idx="80">
                  <c:v>22.140895000000029</c:v>
                </c:pt>
                <c:pt idx="81">
                  <c:v>22.144405000000031</c:v>
                </c:pt>
                <c:pt idx="82">
                  <c:v>22.151150000000026</c:v>
                </c:pt>
                <c:pt idx="83">
                  <c:v>22.158285000000028</c:v>
                </c:pt>
                <c:pt idx="84">
                  <c:v>22.166345000000035</c:v>
                </c:pt>
                <c:pt idx="85">
                  <c:v>22.169365000000035</c:v>
                </c:pt>
                <c:pt idx="86">
                  <c:v>22.179745000000032</c:v>
                </c:pt>
                <c:pt idx="87">
                  <c:v>22.191980000000026</c:v>
                </c:pt>
                <c:pt idx="88">
                  <c:v>22.202220000000025</c:v>
                </c:pt>
                <c:pt idx="89">
                  <c:v>22.215510000000027</c:v>
                </c:pt>
                <c:pt idx="90">
                  <c:v>22.230925000000028</c:v>
                </c:pt>
                <c:pt idx="91">
                  <c:v>22.244325000000028</c:v>
                </c:pt>
                <c:pt idx="92">
                  <c:v>22.253005000000027</c:v>
                </c:pt>
                <c:pt idx="93">
                  <c:v>22.257790000000025</c:v>
                </c:pt>
                <c:pt idx="94">
                  <c:v>22.263175000000025</c:v>
                </c:pt>
                <c:pt idx="95">
                  <c:v>22.268670000000022</c:v>
                </c:pt>
                <c:pt idx="96">
                  <c:v>22.273035000000025</c:v>
                </c:pt>
                <c:pt idx="97">
                  <c:v>22.279245000000021</c:v>
                </c:pt>
                <c:pt idx="98">
                  <c:v>22.283605000000023</c:v>
                </c:pt>
                <c:pt idx="99">
                  <c:v>22.285480000000021</c:v>
                </c:pt>
                <c:pt idx="100">
                  <c:v>22.287720000000025</c:v>
                </c:pt>
                <c:pt idx="101">
                  <c:v>22.291120000000024</c:v>
                </c:pt>
                <c:pt idx="102">
                  <c:v>22.292240000000024</c:v>
                </c:pt>
                <c:pt idx="103">
                  <c:v>22.294770000000021</c:v>
                </c:pt>
                <c:pt idx="104">
                  <c:v>22.297170000000026</c:v>
                </c:pt>
                <c:pt idx="105">
                  <c:v>22.296605000000024</c:v>
                </c:pt>
                <c:pt idx="106">
                  <c:v>22.294575000000023</c:v>
                </c:pt>
                <c:pt idx="107">
                  <c:v>22.291350000000023</c:v>
                </c:pt>
                <c:pt idx="108">
                  <c:v>22.286710000000021</c:v>
                </c:pt>
                <c:pt idx="109">
                  <c:v>22.284005000000022</c:v>
                </c:pt>
                <c:pt idx="110">
                  <c:v>22.285225000000018</c:v>
                </c:pt>
                <c:pt idx="111">
                  <c:v>22.285200000000025</c:v>
                </c:pt>
                <c:pt idx="112">
                  <c:v>22.284765000000021</c:v>
                </c:pt>
                <c:pt idx="113">
                  <c:v>22.284500000000023</c:v>
                </c:pt>
                <c:pt idx="114">
                  <c:v>22.284770000000027</c:v>
                </c:pt>
                <c:pt idx="115">
                  <c:v>22.288315000000026</c:v>
                </c:pt>
                <c:pt idx="116">
                  <c:v>22.28974000000002</c:v>
                </c:pt>
                <c:pt idx="117">
                  <c:v>22.289060000000024</c:v>
                </c:pt>
                <c:pt idx="118">
                  <c:v>22.287890000000022</c:v>
                </c:pt>
                <c:pt idx="119">
                  <c:v>22.283805000000022</c:v>
                </c:pt>
                <c:pt idx="120">
                  <c:v>22.281025000000017</c:v>
                </c:pt>
                <c:pt idx="121">
                  <c:v>22.276065000000017</c:v>
                </c:pt>
                <c:pt idx="122">
                  <c:v>22.272085000000018</c:v>
                </c:pt>
                <c:pt idx="123">
                  <c:v>22.266385000000021</c:v>
                </c:pt>
                <c:pt idx="124">
                  <c:v>22.266030000000018</c:v>
                </c:pt>
                <c:pt idx="125">
                  <c:v>22.266310000000022</c:v>
                </c:pt>
                <c:pt idx="126">
                  <c:v>22.260690000000025</c:v>
                </c:pt>
                <c:pt idx="127">
                  <c:v>22.25950000000002</c:v>
                </c:pt>
                <c:pt idx="128">
                  <c:v>22.251365000000025</c:v>
                </c:pt>
                <c:pt idx="129">
                  <c:v>22.239065000000025</c:v>
                </c:pt>
                <c:pt idx="130">
                  <c:v>22.229660000000028</c:v>
                </c:pt>
                <c:pt idx="131">
                  <c:v>22.223995000000023</c:v>
                </c:pt>
                <c:pt idx="132">
                  <c:v>22.218930000000025</c:v>
                </c:pt>
                <c:pt idx="133">
                  <c:v>22.21061000000002</c:v>
                </c:pt>
                <c:pt idx="134">
                  <c:v>22.202065000000026</c:v>
                </c:pt>
                <c:pt idx="135">
                  <c:v>22.192445000000031</c:v>
                </c:pt>
                <c:pt idx="136">
                  <c:v>22.181445000000032</c:v>
                </c:pt>
                <c:pt idx="137">
                  <c:v>22.174375000000037</c:v>
                </c:pt>
                <c:pt idx="138">
                  <c:v>22.178300000000036</c:v>
                </c:pt>
                <c:pt idx="139">
                  <c:v>22.18329500000004</c:v>
                </c:pt>
                <c:pt idx="140">
                  <c:v>22.18334000000004</c:v>
                </c:pt>
                <c:pt idx="141">
                  <c:v>22.173920000000042</c:v>
                </c:pt>
                <c:pt idx="142">
                  <c:v>22.164870000000043</c:v>
                </c:pt>
                <c:pt idx="143">
                  <c:v>22.154930000000036</c:v>
                </c:pt>
                <c:pt idx="144">
                  <c:v>22.147020000000037</c:v>
                </c:pt>
                <c:pt idx="145">
                  <c:v>22.139210000000038</c:v>
                </c:pt>
                <c:pt idx="146">
                  <c:v>22.131265000000031</c:v>
                </c:pt>
                <c:pt idx="147">
                  <c:v>22.122920000000033</c:v>
                </c:pt>
                <c:pt idx="148">
                  <c:v>22.11083500000003</c:v>
                </c:pt>
                <c:pt idx="149">
                  <c:v>22.09835500000003</c:v>
                </c:pt>
                <c:pt idx="150">
                  <c:v>22.086400000000033</c:v>
                </c:pt>
                <c:pt idx="151">
                  <c:v>22.076045000000033</c:v>
                </c:pt>
                <c:pt idx="152">
                  <c:v>22.06795500000003</c:v>
                </c:pt>
                <c:pt idx="153">
                  <c:v>22.059550000000034</c:v>
                </c:pt>
                <c:pt idx="154">
                  <c:v>22.049150000000036</c:v>
                </c:pt>
                <c:pt idx="155">
                  <c:v>22.034155000000034</c:v>
                </c:pt>
                <c:pt idx="156">
                  <c:v>22.021450000000037</c:v>
                </c:pt>
                <c:pt idx="157">
                  <c:v>22.008300000000037</c:v>
                </c:pt>
                <c:pt idx="158">
                  <c:v>21.995570000000033</c:v>
                </c:pt>
                <c:pt idx="159">
                  <c:v>21.983385000000027</c:v>
                </c:pt>
                <c:pt idx="160">
                  <c:v>21.971970000000031</c:v>
                </c:pt>
                <c:pt idx="161">
                  <c:v>21.958255000000023</c:v>
                </c:pt>
                <c:pt idx="162">
                  <c:v>21.938825000000023</c:v>
                </c:pt>
                <c:pt idx="163">
                  <c:v>21.91688000000002</c:v>
                </c:pt>
                <c:pt idx="164">
                  <c:v>21.89484000000002</c:v>
                </c:pt>
                <c:pt idx="165">
                  <c:v>21.875345000000017</c:v>
                </c:pt>
                <c:pt idx="166">
                  <c:v>21.857230000000015</c:v>
                </c:pt>
                <c:pt idx="167">
                  <c:v>21.838605000000008</c:v>
                </c:pt>
                <c:pt idx="168">
                  <c:v>21.81918000000001</c:v>
                </c:pt>
                <c:pt idx="169">
                  <c:v>21.800025000000016</c:v>
                </c:pt>
                <c:pt idx="170">
                  <c:v>21.784300000000012</c:v>
                </c:pt>
                <c:pt idx="171">
                  <c:v>21.769870000000015</c:v>
                </c:pt>
                <c:pt idx="172">
                  <c:v>21.757865000000017</c:v>
                </c:pt>
                <c:pt idx="173">
                  <c:v>21.748165000000014</c:v>
                </c:pt>
                <c:pt idx="174">
                  <c:v>21.737260000000017</c:v>
                </c:pt>
                <c:pt idx="175">
                  <c:v>21.724115000000012</c:v>
                </c:pt>
                <c:pt idx="176">
                  <c:v>21.711280000000013</c:v>
                </c:pt>
                <c:pt idx="177">
                  <c:v>21.69849000000001</c:v>
                </c:pt>
                <c:pt idx="178">
                  <c:v>21.685745000000008</c:v>
                </c:pt>
                <c:pt idx="179">
                  <c:v>21.675550000000012</c:v>
                </c:pt>
                <c:pt idx="180">
                  <c:v>21.665335000000017</c:v>
                </c:pt>
                <c:pt idx="181">
                  <c:v>21.656115000000014</c:v>
                </c:pt>
                <c:pt idx="182">
                  <c:v>21.646670000000011</c:v>
                </c:pt>
                <c:pt idx="183">
                  <c:v>21.638555000000011</c:v>
                </c:pt>
                <c:pt idx="184">
                  <c:v>21.631225000000015</c:v>
                </c:pt>
                <c:pt idx="185">
                  <c:v>21.623985000000012</c:v>
                </c:pt>
                <c:pt idx="186">
                  <c:v>21.617605000000015</c:v>
                </c:pt>
                <c:pt idx="187">
                  <c:v>21.611375000000013</c:v>
                </c:pt>
                <c:pt idx="188">
                  <c:v>21.604630000000011</c:v>
                </c:pt>
                <c:pt idx="189">
                  <c:v>21.597855000000013</c:v>
                </c:pt>
                <c:pt idx="190">
                  <c:v>21.592620000000011</c:v>
                </c:pt>
                <c:pt idx="191">
                  <c:v>21.587735000000009</c:v>
                </c:pt>
                <c:pt idx="192">
                  <c:v>21.583015000000007</c:v>
                </c:pt>
                <c:pt idx="193">
                  <c:v>21.576595000000005</c:v>
                </c:pt>
                <c:pt idx="194">
                  <c:v>21.567090000000004</c:v>
                </c:pt>
                <c:pt idx="195">
                  <c:v>21.557655000000004</c:v>
                </c:pt>
                <c:pt idx="196">
                  <c:v>21.544975000000012</c:v>
                </c:pt>
                <c:pt idx="197">
                  <c:v>21.538765000000012</c:v>
                </c:pt>
                <c:pt idx="198">
                  <c:v>21.536400000000008</c:v>
                </c:pt>
                <c:pt idx="199">
                  <c:v>21.534830000000007</c:v>
                </c:pt>
                <c:pt idx="200">
                  <c:v>21.533410000000011</c:v>
                </c:pt>
                <c:pt idx="201">
                  <c:v>21.536215000000009</c:v>
                </c:pt>
                <c:pt idx="202">
                  <c:v>21.53751500000001</c:v>
                </c:pt>
                <c:pt idx="203">
                  <c:v>21.533645000000011</c:v>
                </c:pt>
                <c:pt idx="204">
                  <c:v>21.533055000000015</c:v>
                </c:pt>
                <c:pt idx="205">
                  <c:v>21.535795000000014</c:v>
                </c:pt>
                <c:pt idx="206">
                  <c:v>21.541035000000011</c:v>
                </c:pt>
                <c:pt idx="207">
                  <c:v>21.545825000000011</c:v>
                </c:pt>
                <c:pt idx="208">
                  <c:v>21.552735000000013</c:v>
                </c:pt>
                <c:pt idx="209">
                  <c:v>21.559270000000012</c:v>
                </c:pt>
                <c:pt idx="210">
                  <c:v>21.564690000000009</c:v>
                </c:pt>
                <c:pt idx="211">
                  <c:v>21.568800000000017</c:v>
                </c:pt>
                <c:pt idx="212">
                  <c:v>21.567985000000014</c:v>
                </c:pt>
                <c:pt idx="213">
                  <c:v>21.56555000000002</c:v>
                </c:pt>
                <c:pt idx="214">
                  <c:v>21.566540000000021</c:v>
                </c:pt>
                <c:pt idx="215">
                  <c:v>21.568600000000025</c:v>
                </c:pt>
                <c:pt idx="216">
                  <c:v>21.569370000000028</c:v>
                </c:pt>
                <c:pt idx="217">
                  <c:v>21.570845000000023</c:v>
                </c:pt>
                <c:pt idx="218">
                  <c:v>21.573080000000022</c:v>
                </c:pt>
                <c:pt idx="219">
                  <c:v>21.576425000000022</c:v>
                </c:pt>
                <c:pt idx="220">
                  <c:v>21.578900000000026</c:v>
                </c:pt>
                <c:pt idx="221">
                  <c:v>21.580330000000021</c:v>
                </c:pt>
                <c:pt idx="222">
                  <c:v>21.581555000000026</c:v>
                </c:pt>
                <c:pt idx="223">
                  <c:v>21.581490000000024</c:v>
                </c:pt>
                <c:pt idx="224">
                  <c:v>21.580755000000018</c:v>
                </c:pt>
                <c:pt idx="225">
                  <c:v>21.57934000000002</c:v>
                </c:pt>
                <c:pt idx="226">
                  <c:v>21.576400000000024</c:v>
                </c:pt>
                <c:pt idx="227">
                  <c:v>21.573500000000024</c:v>
                </c:pt>
                <c:pt idx="228">
                  <c:v>21.567425000000021</c:v>
                </c:pt>
                <c:pt idx="229">
                  <c:v>21.560860000000023</c:v>
                </c:pt>
                <c:pt idx="230">
                  <c:v>21.554020000000019</c:v>
                </c:pt>
                <c:pt idx="231">
                  <c:v>21.547635000000021</c:v>
                </c:pt>
                <c:pt idx="232">
                  <c:v>21.537665000000018</c:v>
                </c:pt>
                <c:pt idx="233">
                  <c:v>21.528255000000009</c:v>
                </c:pt>
                <c:pt idx="234">
                  <c:v>21.518625000000011</c:v>
                </c:pt>
                <c:pt idx="235">
                  <c:v>21.504035000000005</c:v>
                </c:pt>
                <c:pt idx="236">
                  <c:v>21.492640000000002</c:v>
                </c:pt>
                <c:pt idx="237">
                  <c:v>21.479800000000004</c:v>
                </c:pt>
                <c:pt idx="238">
                  <c:v>21.46726</c:v>
                </c:pt>
                <c:pt idx="239">
                  <c:v>21.455410000000004</c:v>
                </c:pt>
                <c:pt idx="240">
                  <c:v>21.43553</c:v>
                </c:pt>
                <c:pt idx="241">
                  <c:v>21.414799999999996</c:v>
                </c:pt>
                <c:pt idx="242">
                  <c:v>21.392439999999997</c:v>
                </c:pt>
                <c:pt idx="243">
                  <c:v>21.371024999999999</c:v>
                </c:pt>
                <c:pt idx="244">
                  <c:v>21.351469999999999</c:v>
                </c:pt>
                <c:pt idx="245">
                  <c:v>21.331239999999998</c:v>
                </c:pt>
                <c:pt idx="246">
                  <c:v>21.312639999999995</c:v>
                </c:pt>
                <c:pt idx="247">
                  <c:v>21.295934999999993</c:v>
                </c:pt>
                <c:pt idx="248">
                  <c:v>21.277629999999991</c:v>
                </c:pt>
                <c:pt idx="249">
                  <c:v>21.262054999999993</c:v>
                </c:pt>
                <c:pt idx="250">
                  <c:v>21.247074999999995</c:v>
                </c:pt>
                <c:pt idx="251">
                  <c:v>21.232859999999992</c:v>
                </c:pt>
                <c:pt idx="252">
                  <c:v>21.217649999999995</c:v>
                </c:pt>
                <c:pt idx="253">
                  <c:v>21.202884999999998</c:v>
                </c:pt>
                <c:pt idx="254">
                  <c:v>21.185445000000001</c:v>
                </c:pt>
                <c:pt idx="255">
                  <c:v>21.166275000000006</c:v>
                </c:pt>
                <c:pt idx="256">
                  <c:v>21.14262500000001</c:v>
                </c:pt>
                <c:pt idx="257">
                  <c:v>21.121375000000008</c:v>
                </c:pt>
                <c:pt idx="258">
                  <c:v>21.10089000000001</c:v>
                </c:pt>
                <c:pt idx="259">
                  <c:v>21.07942000000001</c:v>
                </c:pt>
                <c:pt idx="260">
                  <c:v>21.058670000000014</c:v>
                </c:pt>
                <c:pt idx="261">
                  <c:v>21.039435000000015</c:v>
                </c:pt>
                <c:pt idx="262">
                  <c:v>21.020560000000007</c:v>
                </c:pt>
                <c:pt idx="263">
                  <c:v>21.004140000000007</c:v>
                </c:pt>
                <c:pt idx="264">
                  <c:v>20.99343</c:v>
                </c:pt>
                <c:pt idx="265">
                  <c:v>20.984389999999994</c:v>
                </c:pt>
                <c:pt idx="266">
                  <c:v>20.971854999999998</c:v>
                </c:pt>
                <c:pt idx="267">
                  <c:v>20.957455</c:v>
                </c:pt>
                <c:pt idx="268">
                  <c:v>20.943809999999996</c:v>
                </c:pt>
                <c:pt idx="269">
                  <c:v>20.928629999999995</c:v>
                </c:pt>
                <c:pt idx="270">
                  <c:v>20.911454999999997</c:v>
                </c:pt>
                <c:pt idx="271">
                  <c:v>20.896499999999996</c:v>
                </c:pt>
                <c:pt idx="272">
                  <c:v>20.880595000000003</c:v>
                </c:pt>
                <c:pt idx="273">
                  <c:v>20.862500000000011</c:v>
                </c:pt>
                <c:pt idx="274">
                  <c:v>20.842075000000005</c:v>
                </c:pt>
                <c:pt idx="275">
                  <c:v>20.823585000000005</c:v>
                </c:pt>
                <c:pt idx="276">
                  <c:v>20.805265000000002</c:v>
                </c:pt>
                <c:pt idx="277">
                  <c:v>20.789574999999996</c:v>
                </c:pt>
                <c:pt idx="278">
                  <c:v>20.775544999999994</c:v>
                </c:pt>
                <c:pt idx="279">
                  <c:v>20.76208999999999</c:v>
                </c:pt>
                <c:pt idx="280">
                  <c:v>20.749449999999989</c:v>
                </c:pt>
                <c:pt idx="281">
                  <c:v>20.735479999999988</c:v>
                </c:pt>
                <c:pt idx="282">
                  <c:v>20.721319999999999</c:v>
                </c:pt>
                <c:pt idx="283">
                  <c:v>20.708474999999989</c:v>
                </c:pt>
                <c:pt idx="284">
                  <c:v>20.692904999999985</c:v>
                </c:pt>
                <c:pt idx="285">
                  <c:v>20.674349999999979</c:v>
                </c:pt>
                <c:pt idx="286">
                  <c:v>20.655634999999975</c:v>
                </c:pt>
                <c:pt idx="287">
                  <c:v>20.637339999999977</c:v>
                </c:pt>
                <c:pt idx="288">
                  <c:v>20.619699999999977</c:v>
                </c:pt>
                <c:pt idx="289">
                  <c:v>20.601134999999978</c:v>
                </c:pt>
                <c:pt idx="290">
                  <c:v>20.581064999999981</c:v>
                </c:pt>
                <c:pt idx="291">
                  <c:v>20.562244999999987</c:v>
                </c:pt>
                <c:pt idx="292">
                  <c:v>20.541939999999986</c:v>
                </c:pt>
                <c:pt idx="293">
                  <c:v>20.520759999999992</c:v>
                </c:pt>
                <c:pt idx="294">
                  <c:v>20.499809999999989</c:v>
                </c:pt>
                <c:pt idx="295">
                  <c:v>20.476924999999994</c:v>
                </c:pt>
                <c:pt idx="296">
                  <c:v>20.457539999999991</c:v>
                </c:pt>
                <c:pt idx="297">
                  <c:v>20.437625000000001</c:v>
                </c:pt>
                <c:pt idx="298">
                  <c:v>20.416804999999997</c:v>
                </c:pt>
                <c:pt idx="299">
                  <c:v>20.397079999999999</c:v>
                </c:pt>
                <c:pt idx="300">
                  <c:v>20.377089999999999</c:v>
                </c:pt>
                <c:pt idx="301">
                  <c:v>20.356999999999999</c:v>
                </c:pt>
                <c:pt idx="302">
                  <c:v>20.333075000000001</c:v>
                </c:pt>
                <c:pt idx="303">
                  <c:v>20.308910000000008</c:v>
                </c:pt>
                <c:pt idx="304">
                  <c:v>20.288595000000004</c:v>
                </c:pt>
                <c:pt idx="305">
                  <c:v>20.267910000000011</c:v>
                </c:pt>
                <c:pt idx="306">
                  <c:v>20.248370000000016</c:v>
                </c:pt>
                <c:pt idx="307">
                  <c:v>20.228780000000018</c:v>
                </c:pt>
                <c:pt idx="308">
                  <c:v>20.206535000000013</c:v>
                </c:pt>
                <c:pt idx="309">
                  <c:v>20.183765000000012</c:v>
                </c:pt>
                <c:pt idx="310">
                  <c:v>20.16032000000002</c:v>
                </c:pt>
                <c:pt idx="311">
                  <c:v>20.13835000000002</c:v>
                </c:pt>
                <c:pt idx="312">
                  <c:v>20.115415000000024</c:v>
                </c:pt>
                <c:pt idx="313">
                  <c:v>20.095630000000021</c:v>
                </c:pt>
                <c:pt idx="314">
                  <c:v>20.073025000000019</c:v>
                </c:pt>
                <c:pt idx="315">
                  <c:v>20.047745000000013</c:v>
                </c:pt>
                <c:pt idx="316">
                  <c:v>20.022395000000017</c:v>
                </c:pt>
                <c:pt idx="317">
                  <c:v>19.997750000000014</c:v>
                </c:pt>
                <c:pt idx="318">
                  <c:v>19.973930000000021</c:v>
                </c:pt>
                <c:pt idx="319">
                  <c:v>19.953590000000023</c:v>
                </c:pt>
                <c:pt idx="320">
                  <c:v>19.935505000000024</c:v>
                </c:pt>
                <c:pt idx="321">
                  <c:v>19.918520000000026</c:v>
                </c:pt>
                <c:pt idx="322">
                  <c:v>19.903080000000028</c:v>
                </c:pt>
                <c:pt idx="323">
                  <c:v>19.889335000000031</c:v>
                </c:pt>
                <c:pt idx="324">
                  <c:v>19.874985000000027</c:v>
                </c:pt>
                <c:pt idx="325">
                  <c:v>19.861715000000022</c:v>
                </c:pt>
                <c:pt idx="326">
                  <c:v>19.847290000000022</c:v>
                </c:pt>
                <c:pt idx="327">
                  <c:v>19.834310000000023</c:v>
                </c:pt>
                <c:pt idx="328">
                  <c:v>19.822685000000021</c:v>
                </c:pt>
                <c:pt idx="329">
                  <c:v>19.811065000000017</c:v>
                </c:pt>
                <c:pt idx="330">
                  <c:v>19.795920000000017</c:v>
                </c:pt>
                <c:pt idx="331">
                  <c:v>19.780505000000023</c:v>
                </c:pt>
                <c:pt idx="332">
                  <c:v>19.764815000000027</c:v>
                </c:pt>
                <c:pt idx="333">
                  <c:v>19.750925000000027</c:v>
                </c:pt>
                <c:pt idx="334">
                  <c:v>19.737570000000023</c:v>
                </c:pt>
                <c:pt idx="335">
                  <c:v>19.724255000000021</c:v>
                </c:pt>
                <c:pt idx="336">
                  <c:v>19.708295000000017</c:v>
                </c:pt>
                <c:pt idx="337">
                  <c:v>19.691465000000019</c:v>
                </c:pt>
                <c:pt idx="338">
                  <c:v>19.674140000000016</c:v>
                </c:pt>
                <c:pt idx="339">
                  <c:v>19.656225000000013</c:v>
                </c:pt>
                <c:pt idx="340">
                  <c:v>19.637360000000019</c:v>
                </c:pt>
                <c:pt idx="341">
                  <c:v>19.618890000000022</c:v>
                </c:pt>
                <c:pt idx="342">
                  <c:v>19.600300000000018</c:v>
                </c:pt>
                <c:pt idx="343">
                  <c:v>19.582250000000023</c:v>
                </c:pt>
                <c:pt idx="344">
                  <c:v>19.561545000000024</c:v>
                </c:pt>
                <c:pt idx="345">
                  <c:v>19.539700000000021</c:v>
                </c:pt>
                <c:pt idx="346">
                  <c:v>19.518525000000029</c:v>
                </c:pt>
                <c:pt idx="347">
                  <c:v>19.495120000000025</c:v>
                </c:pt>
                <c:pt idx="348">
                  <c:v>19.472430000000031</c:v>
                </c:pt>
                <c:pt idx="349">
                  <c:v>19.448470000000036</c:v>
                </c:pt>
                <c:pt idx="350">
                  <c:v>19.420990000000039</c:v>
                </c:pt>
                <c:pt idx="351">
                  <c:v>19.39252000000004</c:v>
                </c:pt>
                <c:pt idx="352">
                  <c:v>19.364355000000042</c:v>
                </c:pt>
                <c:pt idx="353">
                  <c:v>19.33683500000004</c:v>
                </c:pt>
                <c:pt idx="354">
                  <c:v>19.308010000000031</c:v>
                </c:pt>
                <c:pt idx="355">
                  <c:v>19.278465000000033</c:v>
                </c:pt>
                <c:pt idx="356">
                  <c:v>19.245980000000028</c:v>
                </c:pt>
                <c:pt idx="357">
                  <c:v>19.21215000000003</c:v>
                </c:pt>
                <c:pt idx="358">
                  <c:v>19.177270000000036</c:v>
                </c:pt>
                <c:pt idx="359">
                  <c:v>19.14256500000004</c:v>
                </c:pt>
                <c:pt idx="360">
                  <c:v>19.108575000000037</c:v>
                </c:pt>
                <c:pt idx="361">
                  <c:v>19.077295000000042</c:v>
                </c:pt>
                <c:pt idx="362">
                  <c:v>19.051545000000043</c:v>
                </c:pt>
                <c:pt idx="363">
                  <c:v>19.024980000000042</c:v>
                </c:pt>
                <c:pt idx="364">
                  <c:v>18.996090000000041</c:v>
                </c:pt>
                <c:pt idx="365">
                  <c:v>18.967970000000044</c:v>
                </c:pt>
                <c:pt idx="366">
                  <c:v>18.939310000000042</c:v>
                </c:pt>
                <c:pt idx="367">
                  <c:v>18.912220000000044</c:v>
                </c:pt>
                <c:pt idx="368">
                  <c:v>18.884735000000038</c:v>
                </c:pt>
                <c:pt idx="369">
                  <c:v>18.857090000000035</c:v>
                </c:pt>
                <c:pt idx="370">
                  <c:v>18.830530000000035</c:v>
                </c:pt>
                <c:pt idx="371">
                  <c:v>18.804170000000031</c:v>
                </c:pt>
                <c:pt idx="372">
                  <c:v>18.774420000000028</c:v>
                </c:pt>
                <c:pt idx="373">
                  <c:v>18.742635000000028</c:v>
                </c:pt>
                <c:pt idx="374">
                  <c:v>18.712405000000029</c:v>
                </c:pt>
                <c:pt idx="375">
                  <c:v>18.683595000000032</c:v>
                </c:pt>
                <c:pt idx="376">
                  <c:v>18.651990000000033</c:v>
                </c:pt>
                <c:pt idx="377">
                  <c:v>18.621735000000037</c:v>
                </c:pt>
                <c:pt idx="378">
                  <c:v>18.589145000000038</c:v>
                </c:pt>
                <c:pt idx="379">
                  <c:v>18.554125000000031</c:v>
                </c:pt>
                <c:pt idx="380">
                  <c:v>18.519255000000033</c:v>
                </c:pt>
                <c:pt idx="381">
                  <c:v>18.485685000000032</c:v>
                </c:pt>
                <c:pt idx="382">
                  <c:v>18.450415000000039</c:v>
                </c:pt>
                <c:pt idx="383">
                  <c:v>18.416310000000042</c:v>
                </c:pt>
                <c:pt idx="384">
                  <c:v>18.378995000000042</c:v>
                </c:pt>
                <c:pt idx="385">
                  <c:v>18.339900000000046</c:v>
                </c:pt>
                <c:pt idx="386">
                  <c:v>18.302535000000045</c:v>
                </c:pt>
                <c:pt idx="387">
                  <c:v>18.267280000000046</c:v>
                </c:pt>
                <c:pt idx="388">
                  <c:v>18.231345000000047</c:v>
                </c:pt>
                <c:pt idx="389">
                  <c:v>18.192560000000039</c:v>
                </c:pt>
                <c:pt idx="390">
                  <c:v>18.152700000000042</c:v>
                </c:pt>
                <c:pt idx="391">
                  <c:v>18.115490000000047</c:v>
                </c:pt>
                <c:pt idx="392">
                  <c:v>18.080105000000049</c:v>
                </c:pt>
                <c:pt idx="393">
                  <c:v>18.042110000000051</c:v>
                </c:pt>
                <c:pt idx="394">
                  <c:v>18.004365000000046</c:v>
                </c:pt>
                <c:pt idx="395">
                  <c:v>17.966200000000047</c:v>
                </c:pt>
                <c:pt idx="396">
                  <c:v>17.926395000000038</c:v>
                </c:pt>
                <c:pt idx="397">
                  <c:v>17.887180000000036</c:v>
                </c:pt>
                <c:pt idx="398">
                  <c:v>17.84925000000004</c:v>
                </c:pt>
                <c:pt idx="399">
                  <c:v>17.808105000000044</c:v>
                </c:pt>
                <c:pt idx="400">
                  <c:v>17.765200000000043</c:v>
                </c:pt>
                <c:pt idx="401">
                  <c:v>17.722350000000045</c:v>
                </c:pt>
                <c:pt idx="402">
                  <c:v>17.681345000000039</c:v>
                </c:pt>
                <c:pt idx="403">
                  <c:v>17.640910000000034</c:v>
                </c:pt>
                <c:pt idx="404">
                  <c:v>17.601645000000026</c:v>
                </c:pt>
                <c:pt idx="405">
                  <c:v>17.561600000000027</c:v>
                </c:pt>
                <c:pt idx="406">
                  <c:v>17.52023000000003</c:v>
                </c:pt>
                <c:pt idx="407">
                  <c:v>17.479990000000026</c:v>
                </c:pt>
                <c:pt idx="408">
                  <c:v>17.438480000000027</c:v>
                </c:pt>
                <c:pt idx="409">
                  <c:v>17.397810000000028</c:v>
                </c:pt>
                <c:pt idx="410">
                  <c:v>17.356710000000032</c:v>
                </c:pt>
                <c:pt idx="411">
                  <c:v>17.316460000000024</c:v>
                </c:pt>
                <c:pt idx="412">
                  <c:v>17.275985000000031</c:v>
                </c:pt>
                <c:pt idx="413">
                  <c:v>17.235740000000025</c:v>
                </c:pt>
                <c:pt idx="414">
                  <c:v>17.194630000000025</c:v>
                </c:pt>
                <c:pt idx="415">
                  <c:v>17.153160000000018</c:v>
                </c:pt>
                <c:pt idx="416">
                  <c:v>17.112255000000015</c:v>
                </c:pt>
                <c:pt idx="417">
                  <c:v>17.072580000000016</c:v>
                </c:pt>
                <c:pt idx="418">
                  <c:v>17.03639500000002</c:v>
                </c:pt>
                <c:pt idx="419">
                  <c:v>16.998875000000016</c:v>
                </c:pt>
                <c:pt idx="420">
                  <c:v>16.960600000000014</c:v>
                </c:pt>
                <c:pt idx="421">
                  <c:v>16.922975000000015</c:v>
                </c:pt>
                <c:pt idx="422">
                  <c:v>16.885110000000015</c:v>
                </c:pt>
                <c:pt idx="423">
                  <c:v>16.849495000000015</c:v>
                </c:pt>
                <c:pt idx="424">
                  <c:v>16.813995000000023</c:v>
                </c:pt>
                <c:pt idx="425">
                  <c:v>16.779125000000022</c:v>
                </c:pt>
                <c:pt idx="426">
                  <c:v>16.744860000000028</c:v>
                </c:pt>
                <c:pt idx="427">
                  <c:v>16.708765000000021</c:v>
                </c:pt>
                <c:pt idx="428">
                  <c:v>16.671765000000025</c:v>
                </c:pt>
                <c:pt idx="429">
                  <c:v>16.636955000000025</c:v>
                </c:pt>
                <c:pt idx="430">
                  <c:v>16.603020000000026</c:v>
                </c:pt>
                <c:pt idx="431">
                  <c:v>16.567945000000027</c:v>
                </c:pt>
                <c:pt idx="432">
                  <c:v>16.536270000000023</c:v>
                </c:pt>
                <c:pt idx="433">
                  <c:v>16.504330000000028</c:v>
                </c:pt>
                <c:pt idx="434">
                  <c:v>16.470295000000025</c:v>
                </c:pt>
                <c:pt idx="435">
                  <c:v>16.437800000000028</c:v>
                </c:pt>
                <c:pt idx="436">
                  <c:v>16.402185000000028</c:v>
                </c:pt>
                <c:pt idx="437">
                  <c:v>16.368945000000021</c:v>
                </c:pt>
                <c:pt idx="438">
                  <c:v>16.335200000000025</c:v>
                </c:pt>
                <c:pt idx="439">
                  <c:v>16.301865000000017</c:v>
                </c:pt>
                <c:pt idx="440">
                  <c:v>16.268700000000017</c:v>
                </c:pt>
                <c:pt idx="441">
                  <c:v>16.234520000000021</c:v>
                </c:pt>
                <c:pt idx="442">
                  <c:v>16.199195000000028</c:v>
                </c:pt>
                <c:pt idx="443">
                  <c:v>16.163010000000021</c:v>
                </c:pt>
                <c:pt idx="444">
                  <c:v>16.126315000000023</c:v>
                </c:pt>
                <c:pt idx="445">
                  <c:v>16.088205000000027</c:v>
                </c:pt>
                <c:pt idx="446">
                  <c:v>16.050680000000028</c:v>
                </c:pt>
                <c:pt idx="447">
                  <c:v>16.013110000000033</c:v>
                </c:pt>
                <c:pt idx="448">
                  <c:v>15.97523500000003</c:v>
                </c:pt>
                <c:pt idx="449">
                  <c:v>15.937800000000024</c:v>
                </c:pt>
                <c:pt idx="450">
                  <c:v>15.90037000000002</c:v>
                </c:pt>
                <c:pt idx="451">
                  <c:v>15.861850000000022</c:v>
                </c:pt>
                <c:pt idx="452">
                  <c:v>15.824905000000017</c:v>
                </c:pt>
                <c:pt idx="453">
                  <c:v>15.789020000000018</c:v>
                </c:pt>
                <c:pt idx="454">
                  <c:v>15.752935000000015</c:v>
                </c:pt>
                <c:pt idx="455">
                  <c:v>15.716690000000016</c:v>
                </c:pt>
                <c:pt idx="456">
                  <c:v>15.678425000000015</c:v>
                </c:pt>
                <c:pt idx="457">
                  <c:v>15.640115000000014</c:v>
                </c:pt>
                <c:pt idx="458">
                  <c:v>15.602190000000009</c:v>
                </c:pt>
                <c:pt idx="459">
                  <c:v>15.563160000000007</c:v>
                </c:pt>
                <c:pt idx="460">
                  <c:v>15.525210000000007</c:v>
                </c:pt>
                <c:pt idx="461">
                  <c:v>15.488410000000012</c:v>
                </c:pt>
                <c:pt idx="462">
                  <c:v>15.45077000000002</c:v>
                </c:pt>
                <c:pt idx="463">
                  <c:v>15.41233000000002</c:v>
                </c:pt>
                <c:pt idx="464">
                  <c:v>15.372620000000024</c:v>
                </c:pt>
                <c:pt idx="465">
                  <c:v>15.331280000000024</c:v>
                </c:pt>
                <c:pt idx="466">
                  <c:v>15.29296000000002</c:v>
                </c:pt>
                <c:pt idx="467">
                  <c:v>15.255505000000021</c:v>
                </c:pt>
                <c:pt idx="468">
                  <c:v>15.218015000000022</c:v>
                </c:pt>
                <c:pt idx="469">
                  <c:v>15.17975000000003</c:v>
                </c:pt>
                <c:pt idx="470">
                  <c:v>15.143250000000034</c:v>
                </c:pt>
                <c:pt idx="471">
                  <c:v>15.105940000000036</c:v>
                </c:pt>
                <c:pt idx="472">
                  <c:v>15.070495000000037</c:v>
                </c:pt>
                <c:pt idx="473">
                  <c:v>15.036850000000031</c:v>
                </c:pt>
                <c:pt idx="474">
                  <c:v>15.007265000000034</c:v>
                </c:pt>
                <c:pt idx="475">
                  <c:v>14.978405000000029</c:v>
                </c:pt>
                <c:pt idx="476">
                  <c:v>14.952375000000037</c:v>
                </c:pt>
                <c:pt idx="477">
                  <c:v>14.924720000000033</c:v>
                </c:pt>
                <c:pt idx="478">
                  <c:v>14.897645000000029</c:v>
                </c:pt>
                <c:pt idx="479">
                  <c:v>14.870485000000025</c:v>
                </c:pt>
                <c:pt idx="480">
                  <c:v>14.843320000000022</c:v>
                </c:pt>
                <c:pt idx="481">
                  <c:v>14.822975000000014</c:v>
                </c:pt>
                <c:pt idx="482">
                  <c:v>14.803435000000007</c:v>
                </c:pt>
                <c:pt idx="483">
                  <c:v>14.775895000000009</c:v>
                </c:pt>
                <c:pt idx="484">
                  <c:v>14.746950000000005</c:v>
                </c:pt>
                <c:pt idx="485">
                  <c:v>14.718705000000009</c:v>
                </c:pt>
                <c:pt idx="486">
                  <c:v>14.691255000000009</c:v>
                </c:pt>
                <c:pt idx="487">
                  <c:v>14.662545000000017</c:v>
                </c:pt>
                <c:pt idx="488">
                  <c:v>14.631570000000011</c:v>
                </c:pt>
                <c:pt idx="489">
                  <c:v>14.601055000000006</c:v>
                </c:pt>
                <c:pt idx="490">
                  <c:v>14.571120000000001</c:v>
                </c:pt>
                <c:pt idx="491">
                  <c:v>14.538709999999991</c:v>
                </c:pt>
                <c:pt idx="492">
                  <c:v>14.507354999999997</c:v>
                </c:pt>
                <c:pt idx="493">
                  <c:v>14.477469999999993</c:v>
                </c:pt>
                <c:pt idx="494">
                  <c:v>14.450475000000006</c:v>
                </c:pt>
                <c:pt idx="495">
                  <c:v>14.422760000000007</c:v>
                </c:pt>
                <c:pt idx="496">
                  <c:v>14.395970000000014</c:v>
                </c:pt>
                <c:pt idx="497">
                  <c:v>14.369740000000011</c:v>
                </c:pt>
                <c:pt idx="498">
                  <c:v>14.342950000000009</c:v>
                </c:pt>
                <c:pt idx="499">
                  <c:v>14.316110000000007</c:v>
                </c:pt>
                <c:pt idx="500">
                  <c:v>14.289639999999999</c:v>
                </c:pt>
                <c:pt idx="501">
                  <c:v>14.26366</c:v>
                </c:pt>
                <c:pt idx="502">
                  <c:v>14.241104999999997</c:v>
                </c:pt>
                <c:pt idx="503">
                  <c:v>14.219314999999996</c:v>
                </c:pt>
                <c:pt idx="504">
                  <c:v>14.193554999999996</c:v>
                </c:pt>
                <c:pt idx="505">
                  <c:v>14.168194999999995</c:v>
                </c:pt>
                <c:pt idx="506">
                  <c:v>14.14255</c:v>
                </c:pt>
                <c:pt idx="507">
                  <c:v>14.118079999999999</c:v>
                </c:pt>
                <c:pt idx="508">
                  <c:v>14.096635000000004</c:v>
                </c:pt>
                <c:pt idx="509">
                  <c:v>14.076900000000004</c:v>
                </c:pt>
                <c:pt idx="510">
                  <c:v>14.057365000000008</c:v>
                </c:pt>
                <c:pt idx="511">
                  <c:v>14.038625000000001</c:v>
                </c:pt>
                <c:pt idx="512">
                  <c:v>14.022840000000006</c:v>
                </c:pt>
                <c:pt idx="513">
                  <c:v>14.004639999999998</c:v>
                </c:pt>
                <c:pt idx="514">
                  <c:v>13.990259999999997</c:v>
                </c:pt>
                <c:pt idx="515">
                  <c:v>13.977255000000005</c:v>
                </c:pt>
                <c:pt idx="516">
                  <c:v>13.965805</c:v>
                </c:pt>
                <c:pt idx="517">
                  <c:v>13.954429999999993</c:v>
                </c:pt>
                <c:pt idx="518">
                  <c:v>13.944444999999996</c:v>
                </c:pt>
                <c:pt idx="519">
                  <c:v>13.934594999999989</c:v>
                </c:pt>
                <c:pt idx="520">
                  <c:v>13.920744999999997</c:v>
                </c:pt>
                <c:pt idx="521">
                  <c:v>13.90731499999999</c:v>
                </c:pt>
                <c:pt idx="522">
                  <c:v>13.893459999999996</c:v>
                </c:pt>
                <c:pt idx="523">
                  <c:v>13.879364999999998</c:v>
                </c:pt>
                <c:pt idx="524">
                  <c:v>13.863910000000004</c:v>
                </c:pt>
                <c:pt idx="525">
                  <c:v>13.845460000000012</c:v>
                </c:pt>
                <c:pt idx="526">
                  <c:v>13.827125000000015</c:v>
                </c:pt>
                <c:pt idx="527">
                  <c:v>13.80680000000002</c:v>
                </c:pt>
                <c:pt idx="528">
                  <c:v>13.786320000000014</c:v>
                </c:pt>
                <c:pt idx="529">
                  <c:v>13.764495000000023</c:v>
                </c:pt>
                <c:pt idx="530">
                  <c:v>13.743520000000025</c:v>
                </c:pt>
                <c:pt idx="531">
                  <c:v>13.72447500000002</c:v>
                </c:pt>
                <c:pt idx="532">
                  <c:v>13.705220000000008</c:v>
                </c:pt>
                <c:pt idx="533">
                  <c:v>13.687545000000009</c:v>
                </c:pt>
                <c:pt idx="534">
                  <c:v>13.669005000000006</c:v>
                </c:pt>
                <c:pt idx="535">
                  <c:v>13.651355000000011</c:v>
                </c:pt>
                <c:pt idx="536">
                  <c:v>13.63885000000001</c:v>
                </c:pt>
                <c:pt idx="537">
                  <c:v>13.626000000000003</c:v>
                </c:pt>
                <c:pt idx="538">
                  <c:v>13.615730000000003</c:v>
                </c:pt>
                <c:pt idx="539">
                  <c:v>13.604949999999999</c:v>
                </c:pt>
                <c:pt idx="540">
                  <c:v>13.593119999999999</c:v>
                </c:pt>
                <c:pt idx="541">
                  <c:v>13.581785</c:v>
                </c:pt>
                <c:pt idx="542">
                  <c:v>13.571384999999999</c:v>
                </c:pt>
                <c:pt idx="543">
                  <c:v>13.559200000000001</c:v>
                </c:pt>
                <c:pt idx="544">
                  <c:v>13.548079999999999</c:v>
                </c:pt>
                <c:pt idx="545">
                  <c:v>13.537740000000003</c:v>
                </c:pt>
                <c:pt idx="546">
                  <c:v>13.525590000000001</c:v>
                </c:pt>
                <c:pt idx="547">
                  <c:v>13.514585000000006</c:v>
                </c:pt>
                <c:pt idx="548">
                  <c:v>13.503904999999994</c:v>
                </c:pt>
                <c:pt idx="549">
                  <c:v>13.496269999999994</c:v>
                </c:pt>
                <c:pt idx="550">
                  <c:v>13.492919999999986</c:v>
                </c:pt>
                <c:pt idx="551">
                  <c:v>13.489674999999979</c:v>
                </c:pt>
                <c:pt idx="552">
                  <c:v>13.485869999999986</c:v>
                </c:pt>
                <c:pt idx="553">
                  <c:v>13.482634999999991</c:v>
                </c:pt>
                <c:pt idx="554">
                  <c:v>13.479229999999998</c:v>
                </c:pt>
                <c:pt idx="555">
                  <c:v>13.476709999999994</c:v>
                </c:pt>
                <c:pt idx="556">
                  <c:v>13.477844999999988</c:v>
                </c:pt>
                <c:pt idx="557">
                  <c:v>13.479789999999992</c:v>
                </c:pt>
                <c:pt idx="558">
                  <c:v>13.482739999999994</c:v>
                </c:pt>
                <c:pt idx="559">
                  <c:v>13.485749999999989</c:v>
                </c:pt>
                <c:pt idx="560">
                  <c:v>13.487569999999996</c:v>
                </c:pt>
                <c:pt idx="561">
                  <c:v>13.486324999999997</c:v>
                </c:pt>
                <c:pt idx="562">
                  <c:v>13.479664999999995</c:v>
                </c:pt>
                <c:pt idx="563">
                  <c:v>13.472984999999998</c:v>
                </c:pt>
                <c:pt idx="564">
                  <c:v>13.470779999999994</c:v>
                </c:pt>
                <c:pt idx="565">
                  <c:v>13.467595000000001</c:v>
                </c:pt>
                <c:pt idx="566">
                  <c:v>13.465710000000009</c:v>
                </c:pt>
                <c:pt idx="567">
                  <c:v>13.464655000000011</c:v>
                </c:pt>
                <c:pt idx="568">
                  <c:v>13.462590000000018</c:v>
                </c:pt>
                <c:pt idx="569">
                  <c:v>13.459240000000008</c:v>
                </c:pt>
                <c:pt idx="570">
                  <c:v>13.456330000000007</c:v>
                </c:pt>
                <c:pt idx="571">
                  <c:v>13.453840000000008</c:v>
                </c:pt>
                <c:pt idx="572">
                  <c:v>13.452715000000016</c:v>
                </c:pt>
                <c:pt idx="573">
                  <c:v>13.451275000000013</c:v>
                </c:pt>
                <c:pt idx="574">
                  <c:v>13.448335000000014</c:v>
                </c:pt>
                <c:pt idx="575">
                  <c:v>13.44183500000001</c:v>
                </c:pt>
                <c:pt idx="576">
                  <c:v>13.438480000000007</c:v>
                </c:pt>
                <c:pt idx="577">
                  <c:v>13.434440000000004</c:v>
                </c:pt>
                <c:pt idx="578">
                  <c:v>13.432785000000012</c:v>
                </c:pt>
                <c:pt idx="579">
                  <c:v>13.432305000000014</c:v>
                </c:pt>
                <c:pt idx="580">
                  <c:v>13.430950000000012</c:v>
                </c:pt>
                <c:pt idx="581">
                  <c:v>13.426915000000008</c:v>
                </c:pt>
                <c:pt idx="582">
                  <c:v>13.421314999999995</c:v>
                </c:pt>
                <c:pt idx="583">
                  <c:v>13.414740000000002</c:v>
                </c:pt>
                <c:pt idx="584">
                  <c:v>13.410610000000005</c:v>
                </c:pt>
                <c:pt idx="585">
                  <c:v>13.408720000000011</c:v>
                </c:pt>
                <c:pt idx="586">
                  <c:v>13.403350000000009</c:v>
                </c:pt>
                <c:pt idx="587">
                  <c:v>13.397645000000011</c:v>
                </c:pt>
                <c:pt idx="588">
                  <c:v>13.390785000000013</c:v>
                </c:pt>
                <c:pt idx="589">
                  <c:v>13.383215000000018</c:v>
                </c:pt>
                <c:pt idx="590">
                  <c:v>13.376530000000011</c:v>
                </c:pt>
                <c:pt idx="591">
                  <c:v>13.368110000000005</c:v>
                </c:pt>
                <c:pt idx="592">
                  <c:v>13.354515000000001</c:v>
                </c:pt>
                <c:pt idx="593">
                  <c:v>13.344575000000004</c:v>
                </c:pt>
                <c:pt idx="594">
                  <c:v>13.334875000000011</c:v>
                </c:pt>
                <c:pt idx="595">
                  <c:v>13.324485000000013</c:v>
                </c:pt>
                <c:pt idx="596">
                  <c:v>13.311585000000022</c:v>
                </c:pt>
                <c:pt idx="597">
                  <c:v>13.29975000000003</c:v>
                </c:pt>
                <c:pt idx="598">
                  <c:v>13.286915000000034</c:v>
                </c:pt>
                <c:pt idx="599">
                  <c:v>13.278160000000042</c:v>
                </c:pt>
                <c:pt idx="600">
                  <c:v>13.274105000000036</c:v>
                </c:pt>
                <c:pt idx="601">
                  <c:v>13.268585000000039</c:v>
                </c:pt>
                <c:pt idx="602">
                  <c:v>13.261645000000035</c:v>
                </c:pt>
                <c:pt idx="603">
                  <c:v>13.255965000000041</c:v>
                </c:pt>
                <c:pt idx="604">
                  <c:v>13.249445000000049</c:v>
                </c:pt>
                <c:pt idx="605">
                  <c:v>13.244700000000057</c:v>
                </c:pt>
                <c:pt idx="606">
                  <c:v>13.242605000000058</c:v>
                </c:pt>
                <c:pt idx="607">
                  <c:v>13.240450000000054</c:v>
                </c:pt>
                <c:pt idx="608">
                  <c:v>13.23868500000005</c:v>
                </c:pt>
                <c:pt idx="609">
                  <c:v>13.236425000000054</c:v>
                </c:pt>
                <c:pt idx="610">
                  <c:v>13.234985000000052</c:v>
                </c:pt>
                <c:pt idx="611">
                  <c:v>13.233945000000048</c:v>
                </c:pt>
                <c:pt idx="612">
                  <c:v>13.234130000000041</c:v>
                </c:pt>
                <c:pt idx="613">
                  <c:v>13.233390000000044</c:v>
                </c:pt>
                <c:pt idx="614">
                  <c:v>13.23247500000004</c:v>
                </c:pt>
                <c:pt idx="615">
                  <c:v>13.229925000000039</c:v>
                </c:pt>
                <c:pt idx="616">
                  <c:v>13.226435000000047</c:v>
                </c:pt>
                <c:pt idx="617">
                  <c:v>13.219020000000054</c:v>
                </c:pt>
                <c:pt idx="618">
                  <c:v>13.210560000000051</c:v>
                </c:pt>
                <c:pt idx="619">
                  <c:v>13.204260000000049</c:v>
                </c:pt>
                <c:pt idx="620">
                  <c:v>13.195680000000056</c:v>
                </c:pt>
                <c:pt idx="621">
                  <c:v>13.188755000000064</c:v>
                </c:pt>
                <c:pt idx="622">
                  <c:v>13.182385000000068</c:v>
                </c:pt>
                <c:pt idx="623">
                  <c:v>13.176175000000066</c:v>
                </c:pt>
                <c:pt idx="624">
                  <c:v>13.172435000000068</c:v>
                </c:pt>
                <c:pt idx="625">
                  <c:v>13.167900000000072</c:v>
                </c:pt>
                <c:pt idx="626">
                  <c:v>13.16454000000007</c:v>
                </c:pt>
                <c:pt idx="627">
                  <c:v>13.165585000000073</c:v>
                </c:pt>
                <c:pt idx="628">
                  <c:v>13.167660000000078</c:v>
                </c:pt>
                <c:pt idx="629">
                  <c:v>13.171170000000075</c:v>
                </c:pt>
                <c:pt idx="630">
                  <c:v>13.17557000000007</c:v>
                </c:pt>
                <c:pt idx="631">
                  <c:v>13.179020000000063</c:v>
                </c:pt>
                <c:pt idx="632">
                  <c:v>13.181205000000071</c:v>
                </c:pt>
                <c:pt idx="633">
                  <c:v>13.185155000000076</c:v>
                </c:pt>
                <c:pt idx="634">
                  <c:v>13.190515000000078</c:v>
                </c:pt>
                <c:pt idx="635">
                  <c:v>13.194050000000079</c:v>
                </c:pt>
                <c:pt idx="636">
                  <c:v>13.197930000000087</c:v>
                </c:pt>
                <c:pt idx="637">
                  <c:v>13.20272000000009</c:v>
                </c:pt>
                <c:pt idx="638">
                  <c:v>13.204780000000101</c:v>
                </c:pt>
                <c:pt idx="639">
                  <c:v>13.206825000000107</c:v>
                </c:pt>
                <c:pt idx="640">
                  <c:v>13.209740000000101</c:v>
                </c:pt>
                <c:pt idx="641">
                  <c:v>13.214055000000107</c:v>
                </c:pt>
                <c:pt idx="642">
                  <c:v>13.219665000000095</c:v>
                </c:pt>
                <c:pt idx="643">
                  <c:v>13.231660000000092</c:v>
                </c:pt>
                <c:pt idx="644">
                  <c:v>13.247830000000095</c:v>
                </c:pt>
                <c:pt idx="645">
                  <c:v>13.263685000000095</c:v>
                </c:pt>
                <c:pt idx="646">
                  <c:v>13.280225000000099</c:v>
                </c:pt>
                <c:pt idx="647">
                  <c:v>13.298190000000103</c:v>
                </c:pt>
                <c:pt idx="648">
                  <c:v>13.3153100000001</c:v>
                </c:pt>
                <c:pt idx="649">
                  <c:v>13.332930000000097</c:v>
                </c:pt>
                <c:pt idx="650">
                  <c:v>13.351305000000101</c:v>
                </c:pt>
                <c:pt idx="651">
                  <c:v>13.370110000000095</c:v>
                </c:pt>
                <c:pt idx="652">
                  <c:v>13.387520000000094</c:v>
                </c:pt>
                <c:pt idx="653">
                  <c:v>13.404340000000092</c:v>
                </c:pt>
                <c:pt idx="654">
                  <c:v>13.422390000000087</c:v>
                </c:pt>
                <c:pt idx="655">
                  <c:v>13.441670000000077</c:v>
                </c:pt>
                <c:pt idx="656">
                  <c:v>13.465825000000077</c:v>
                </c:pt>
                <c:pt idx="657">
                  <c:v>13.491985000000076</c:v>
                </c:pt>
                <c:pt idx="658">
                  <c:v>13.518705000000081</c:v>
                </c:pt>
                <c:pt idx="659">
                  <c:v>13.544950000000089</c:v>
                </c:pt>
                <c:pt idx="660">
                  <c:v>13.572020000000084</c:v>
                </c:pt>
                <c:pt idx="661">
                  <c:v>13.598705000000081</c:v>
                </c:pt>
                <c:pt idx="662">
                  <c:v>13.628440000000081</c:v>
                </c:pt>
                <c:pt idx="663">
                  <c:v>13.659575000000077</c:v>
                </c:pt>
                <c:pt idx="664">
                  <c:v>13.690240000000076</c:v>
                </c:pt>
                <c:pt idx="665">
                  <c:v>13.721165000000074</c:v>
                </c:pt>
                <c:pt idx="666">
                  <c:v>13.748555000000078</c:v>
                </c:pt>
                <c:pt idx="667">
                  <c:v>13.775570000000069</c:v>
                </c:pt>
                <c:pt idx="668">
                  <c:v>13.803615000000072</c:v>
                </c:pt>
                <c:pt idx="669">
                  <c:v>13.832580000000071</c:v>
                </c:pt>
                <c:pt idx="670">
                  <c:v>13.865540000000074</c:v>
                </c:pt>
                <c:pt idx="671">
                  <c:v>13.902145000000072</c:v>
                </c:pt>
                <c:pt idx="672">
                  <c:v>13.939660000000076</c:v>
                </c:pt>
                <c:pt idx="673">
                  <c:v>13.972145000000072</c:v>
                </c:pt>
                <c:pt idx="674">
                  <c:v>14.003845000000073</c:v>
                </c:pt>
                <c:pt idx="675">
                  <c:v>14.036345000000074</c:v>
                </c:pt>
                <c:pt idx="676">
                  <c:v>14.06534500000007</c:v>
                </c:pt>
                <c:pt idx="677">
                  <c:v>14.08985500000008</c:v>
                </c:pt>
                <c:pt idx="678">
                  <c:v>14.114935000000077</c:v>
                </c:pt>
                <c:pt idx="679">
                  <c:v>14.140650000000077</c:v>
                </c:pt>
                <c:pt idx="680">
                  <c:v>14.164695000000084</c:v>
                </c:pt>
                <c:pt idx="681">
                  <c:v>14.18387500000008</c:v>
                </c:pt>
                <c:pt idx="682">
                  <c:v>14.201520000000091</c:v>
                </c:pt>
                <c:pt idx="683">
                  <c:v>14.223355000000101</c:v>
                </c:pt>
                <c:pt idx="684">
                  <c:v>14.247990000000099</c:v>
                </c:pt>
                <c:pt idx="685">
                  <c:v>14.272115000000102</c:v>
                </c:pt>
                <c:pt idx="686">
                  <c:v>14.294375000000109</c:v>
                </c:pt>
                <c:pt idx="687">
                  <c:v>14.317725000000101</c:v>
                </c:pt>
                <c:pt idx="688">
                  <c:v>14.343925000000107</c:v>
                </c:pt>
                <c:pt idx="689">
                  <c:v>14.37094500000012</c:v>
                </c:pt>
                <c:pt idx="690">
                  <c:v>14.39407000000012</c:v>
                </c:pt>
                <c:pt idx="691">
                  <c:v>14.418800000000118</c:v>
                </c:pt>
                <c:pt idx="692">
                  <c:v>14.445385000000114</c:v>
                </c:pt>
                <c:pt idx="693">
                  <c:v>14.471445000000111</c:v>
                </c:pt>
                <c:pt idx="694">
                  <c:v>14.494525000000102</c:v>
                </c:pt>
                <c:pt idx="695">
                  <c:v>14.519925000000093</c:v>
                </c:pt>
                <c:pt idx="696">
                  <c:v>14.544475000000093</c:v>
                </c:pt>
                <c:pt idx="697">
                  <c:v>14.568980000000101</c:v>
                </c:pt>
                <c:pt idx="698">
                  <c:v>14.595820000000112</c:v>
                </c:pt>
                <c:pt idx="699">
                  <c:v>14.621975000000111</c:v>
                </c:pt>
                <c:pt idx="700">
                  <c:v>14.64777000000011</c:v>
                </c:pt>
                <c:pt idx="701">
                  <c:v>14.669925000000111</c:v>
                </c:pt>
                <c:pt idx="702">
                  <c:v>14.691915000000117</c:v>
                </c:pt>
                <c:pt idx="703">
                  <c:v>14.715490000000118</c:v>
                </c:pt>
                <c:pt idx="704">
                  <c:v>14.737270000000116</c:v>
                </c:pt>
                <c:pt idx="705">
                  <c:v>14.756670000000122</c:v>
                </c:pt>
                <c:pt idx="706">
                  <c:v>14.77599000000011</c:v>
                </c:pt>
                <c:pt idx="707">
                  <c:v>14.793435000000118</c:v>
                </c:pt>
                <c:pt idx="708">
                  <c:v>14.812035000000105</c:v>
                </c:pt>
                <c:pt idx="709">
                  <c:v>14.830500000000102</c:v>
                </c:pt>
                <c:pt idx="710">
                  <c:v>14.849315000000097</c:v>
                </c:pt>
                <c:pt idx="711">
                  <c:v>14.869245000000101</c:v>
                </c:pt>
                <c:pt idx="712">
                  <c:v>14.888130000000091</c:v>
                </c:pt>
                <c:pt idx="713">
                  <c:v>14.906340000000091</c:v>
                </c:pt>
                <c:pt idx="714">
                  <c:v>14.925360000000092</c:v>
                </c:pt>
                <c:pt idx="715">
                  <c:v>14.943975000000082</c:v>
                </c:pt>
                <c:pt idx="716">
                  <c:v>14.960460000000094</c:v>
                </c:pt>
                <c:pt idx="717">
                  <c:v>14.978465000000105</c:v>
                </c:pt>
                <c:pt idx="718">
                  <c:v>14.995080000000106</c:v>
                </c:pt>
                <c:pt idx="719">
                  <c:v>15.010625000000109</c:v>
                </c:pt>
                <c:pt idx="720">
                  <c:v>15.029155000000101</c:v>
                </c:pt>
                <c:pt idx="721">
                  <c:v>15.047825000000103</c:v>
                </c:pt>
                <c:pt idx="722">
                  <c:v>15.064425000000101</c:v>
                </c:pt>
                <c:pt idx="723">
                  <c:v>15.079910000000091</c:v>
                </c:pt>
                <c:pt idx="724">
                  <c:v>15.095895000000091</c:v>
                </c:pt>
                <c:pt idx="725">
                  <c:v>15.114650000000092</c:v>
                </c:pt>
                <c:pt idx="726">
                  <c:v>15.136565000000083</c:v>
                </c:pt>
                <c:pt idx="727">
                  <c:v>15.160815000000074</c:v>
                </c:pt>
                <c:pt idx="728">
                  <c:v>15.187780000000075</c:v>
                </c:pt>
                <c:pt idx="729">
                  <c:v>15.216980000000076</c:v>
                </c:pt>
                <c:pt idx="730">
                  <c:v>15.246395000000083</c:v>
                </c:pt>
                <c:pt idx="731">
                  <c:v>15.277890000000079</c:v>
                </c:pt>
                <c:pt idx="732">
                  <c:v>15.30566000000008</c:v>
                </c:pt>
                <c:pt idx="733">
                  <c:v>15.328685000000076</c:v>
                </c:pt>
                <c:pt idx="734">
                  <c:v>15.352165000000078</c:v>
                </c:pt>
                <c:pt idx="735">
                  <c:v>15.376205000000063</c:v>
                </c:pt>
                <c:pt idx="736">
                  <c:v>15.396440000000075</c:v>
                </c:pt>
                <c:pt idx="737">
                  <c:v>15.417315000000071</c:v>
                </c:pt>
                <c:pt idx="738">
                  <c:v>15.43674000000008</c:v>
                </c:pt>
                <c:pt idx="739">
                  <c:v>15.457875000000076</c:v>
                </c:pt>
                <c:pt idx="740">
                  <c:v>15.485750000000079</c:v>
                </c:pt>
                <c:pt idx="741">
                  <c:v>15.515425000000086</c:v>
                </c:pt>
                <c:pt idx="742">
                  <c:v>15.546940000000086</c:v>
                </c:pt>
                <c:pt idx="743">
                  <c:v>15.577540000000081</c:v>
                </c:pt>
                <c:pt idx="744">
                  <c:v>15.608900000000085</c:v>
                </c:pt>
                <c:pt idx="745">
                  <c:v>15.640800000000089</c:v>
                </c:pt>
                <c:pt idx="746">
                  <c:v>15.668665000000091</c:v>
                </c:pt>
                <c:pt idx="747">
                  <c:v>15.699110000000092</c:v>
                </c:pt>
                <c:pt idx="748">
                  <c:v>15.731360000000095</c:v>
                </c:pt>
                <c:pt idx="749">
                  <c:v>15.764145000000099</c:v>
                </c:pt>
                <c:pt idx="750">
                  <c:v>15.797390000000105</c:v>
                </c:pt>
                <c:pt idx="751">
                  <c:v>15.831320000000105</c:v>
                </c:pt>
                <c:pt idx="752">
                  <c:v>15.866600000000107</c:v>
                </c:pt>
                <c:pt idx="753">
                  <c:v>15.904610000000101</c:v>
                </c:pt>
                <c:pt idx="754">
                  <c:v>15.944715000000105</c:v>
                </c:pt>
                <c:pt idx="755">
                  <c:v>15.981310000000102</c:v>
                </c:pt>
                <c:pt idx="756">
                  <c:v>16.014055000000116</c:v>
                </c:pt>
                <c:pt idx="757">
                  <c:v>16.043205000000107</c:v>
                </c:pt>
                <c:pt idx="758">
                  <c:v>16.070900000000112</c:v>
                </c:pt>
                <c:pt idx="759">
                  <c:v>16.098535000000119</c:v>
                </c:pt>
                <c:pt idx="760">
                  <c:v>16.129725000000107</c:v>
                </c:pt>
                <c:pt idx="761">
                  <c:v>16.168545000000105</c:v>
                </c:pt>
                <c:pt idx="762">
                  <c:v>16.210790000000106</c:v>
                </c:pt>
                <c:pt idx="763">
                  <c:v>16.255290000000116</c:v>
                </c:pt>
                <c:pt idx="764">
                  <c:v>16.296585000000125</c:v>
                </c:pt>
                <c:pt idx="765">
                  <c:v>16.337755000000126</c:v>
                </c:pt>
                <c:pt idx="766">
                  <c:v>16.380070000000124</c:v>
                </c:pt>
                <c:pt idx="767">
                  <c:v>16.41947500000013</c:v>
                </c:pt>
                <c:pt idx="768">
                  <c:v>16.45808000000012</c:v>
                </c:pt>
                <c:pt idx="769">
                  <c:v>16.490660000000137</c:v>
                </c:pt>
                <c:pt idx="770">
                  <c:v>16.521160000000148</c:v>
                </c:pt>
                <c:pt idx="771">
                  <c:v>16.54733500000015</c:v>
                </c:pt>
                <c:pt idx="772">
                  <c:v>16.574855000000152</c:v>
                </c:pt>
                <c:pt idx="773">
                  <c:v>16.603650000000162</c:v>
                </c:pt>
                <c:pt idx="774">
                  <c:v>16.631490000000159</c:v>
                </c:pt>
                <c:pt idx="775">
                  <c:v>16.660125000000154</c:v>
                </c:pt>
                <c:pt idx="776">
                  <c:v>16.688040000000147</c:v>
                </c:pt>
                <c:pt idx="777">
                  <c:v>16.716330000000145</c:v>
                </c:pt>
                <c:pt idx="778">
                  <c:v>16.740230000000139</c:v>
                </c:pt>
                <c:pt idx="779">
                  <c:v>16.765260000000143</c:v>
                </c:pt>
                <c:pt idx="780">
                  <c:v>16.791205000000136</c:v>
                </c:pt>
                <c:pt idx="781">
                  <c:v>16.817305000000143</c:v>
                </c:pt>
                <c:pt idx="782">
                  <c:v>16.844350000000158</c:v>
                </c:pt>
                <c:pt idx="783">
                  <c:v>16.87011000000015</c:v>
                </c:pt>
                <c:pt idx="784">
                  <c:v>16.899245000000139</c:v>
                </c:pt>
                <c:pt idx="785">
                  <c:v>16.925835000000134</c:v>
                </c:pt>
                <c:pt idx="786">
                  <c:v>16.953115000000128</c:v>
                </c:pt>
                <c:pt idx="787">
                  <c:v>16.980160000000126</c:v>
                </c:pt>
                <c:pt idx="788">
                  <c:v>17.00772000000012</c:v>
                </c:pt>
                <c:pt idx="789">
                  <c:v>17.037810000000118</c:v>
                </c:pt>
                <c:pt idx="790">
                  <c:v>17.066500000000126</c:v>
                </c:pt>
                <c:pt idx="791">
                  <c:v>17.094425000000122</c:v>
                </c:pt>
                <c:pt idx="792">
                  <c:v>17.122895000000117</c:v>
                </c:pt>
                <c:pt idx="793">
                  <c:v>17.149585000000116</c:v>
                </c:pt>
                <c:pt idx="794">
                  <c:v>17.177150000000111</c:v>
                </c:pt>
                <c:pt idx="795">
                  <c:v>17.205150000000106</c:v>
                </c:pt>
                <c:pt idx="796">
                  <c:v>17.237575000000088</c:v>
                </c:pt>
                <c:pt idx="797">
                  <c:v>17.267410000000073</c:v>
                </c:pt>
                <c:pt idx="798">
                  <c:v>17.296030000000066</c:v>
                </c:pt>
                <c:pt idx="799">
                  <c:v>17.322280000000067</c:v>
                </c:pt>
                <c:pt idx="800">
                  <c:v>17.345210000000062</c:v>
                </c:pt>
                <c:pt idx="801">
                  <c:v>17.371110000000062</c:v>
                </c:pt>
                <c:pt idx="802">
                  <c:v>17.395980000000073</c:v>
                </c:pt>
                <c:pt idx="803">
                  <c:v>17.42029500000006</c:v>
                </c:pt>
                <c:pt idx="804">
                  <c:v>17.445565000000062</c:v>
                </c:pt>
                <c:pt idx="805">
                  <c:v>17.468525000000064</c:v>
                </c:pt>
                <c:pt idx="806">
                  <c:v>17.488805000000067</c:v>
                </c:pt>
                <c:pt idx="807">
                  <c:v>17.508120000000073</c:v>
                </c:pt>
                <c:pt idx="808">
                  <c:v>17.527740000000069</c:v>
                </c:pt>
                <c:pt idx="809">
                  <c:v>17.546725000000063</c:v>
                </c:pt>
                <c:pt idx="810">
                  <c:v>17.564285000000055</c:v>
                </c:pt>
                <c:pt idx="811">
                  <c:v>17.580800000000057</c:v>
                </c:pt>
                <c:pt idx="812">
                  <c:v>17.596595000000054</c:v>
                </c:pt>
                <c:pt idx="813">
                  <c:v>17.611170000000058</c:v>
                </c:pt>
                <c:pt idx="814">
                  <c:v>17.627145000000056</c:v>
                </c:pt>
                <c:pt idx="815">
                  <c:v>17.646425000000054</c:v>
                </c:pt>
                <c:pt idx="816">
                  <c:v>17.664865000000045</c:v>
                </c:pt>
                <c:pt idx="817">
                  <c:v>17.684220000000042</c:v>
                </c:pt>
                <c:pt idx="818">
                  <c:v>17.705585000000049</c:v>
                </c:pt>
                <c:pt idx="819">
                  <c:v>17.726655000000047</c:v>
                </c:pt>
                <c:pt idx="820">
                  <c:v>17.748735000000035</c:v>
                </c:pt>
                <c:pt idx="821">
                  <c:v>17.77170000000002</c:v>
                </c:pt>
                <c:pt idx="822">
                  <c:v>17.795820000000024</c:v>
                </c:pt>
                <c:pt idx="823">
                  <c:v>17.820700000000016</c:v>
                </c:pt>
                <c:pt idx="824">
                  <c:v>17.841205000000009</c:v>
                </c:pt>
                <c:pt idx="825">
                  <c:v>17.864179999999998</c:v>
                </c:pt>
                <c:pt idx="826">
                  <c:v>17.8858</c:v>
                </c:pt>
                <c:pt idx="827">
                  <c:v>17.902839999999998</c:v>
                </c:pt>
                <c:pt idx="828">
                  <c:v>17.918539999999997</c:v>
                </c:pt>
                <c:pt idx="829">
                  <c:v>17.933859999999989</c:v>
                </c:pt>
                <c:pt idx="830">
                  <c:v>17.946414999999998</c:v>
                </c:pt>
                <c:pt idx="831">
                  <c:v>17.959519999999994</c:v>
                </c:pt>
                <c:pt idx="832">
                  <c:v>17.975284999999985</c:v>
                </c:pt>
                <c:pt idx="833">
                  <c:v>17.987934999999982</c:v>
                </c:pt>
                <c:pt idx="834">
                  <c:v>17.999709999999979</c:v>
                </c:pt>
                <c:pt idx="835">
                  <c:v>18.014194999999983</c:v>
                </c:pt>
                <c:pt idx="836">
                  <c:v>18.029859999999974</c:v>
                </c:pt>
                <c:pt idx="837">
                  <c:v>18.044039999999971</c:v>
                </c:pt>
                <c:pt idx="838">
                  <c:v>18.062329999999967</c:v>
                </c:pt>
                <c:pt idx="839">
                  <c:v>18.08243999999997</c:v>
                </c:pt>
                <c:pt idx="840">
                  <c:v>18.099929999999986</c:v>
                </c:pt>
                <c:pt idx="841">
                  <c:v>18.116474999999973</c:v>
                </c:pt>
                <c:pt idx="842">
                  <c:v>18.13253499999999</c:v>
                </c:pt>
                <c:pt idx="843">
                  <c:v>18.14243999999999</c:v>
                </c:pt>
                <c:pt idx="844">
                  <c:v>18.148509999999987</c:v>
                </c:pt>
                <c:pt idx="845">
                  <c:v>18.154654999999984</c:v>
                </c:pt>
                <c:pt idx="846">
                  <c:v>18.160749999999972</c:v>
                </c:pt>
                <c:pt idx="847">
                  <c:v>18.165879999999962</c:v>
                </c:pt>
                <c:pt idx="848">
                  <c:v>18.171559999999975</c:v>
                </c:pt>
                <c:pt idx="849">
                  <c:v>18.175264999999982</c:v>
                </c:pt>
                <c:pt idx="850">
                  <c:v>18.178759999999986</c:v>
                </c:pt>
                <c:pt idx="851">
                  <c:v>18.183589999999988</c:v>
                </c:pt>
                <c:pt idx="852">
                  <c:v>18.190069999999999</c:v>
                </c:pt>
                <c:pt idx="853">
                  <c:v>18.196114999999992</c:v>
                </c:pt>
                <c:pt idx="854">
                  <c:v>18.199764999999989</c:v>
                </c:pt>
                <c:pt idx="855">
                  <c:v>18.199884999999995</c:v>
                </c:pt>
                <c:pt idx="856">
                  <c:v>18.197585</c:v>
                </c:pt>
                <c:pt idx="857">
                  <c:v>18.194120000000005</c:v>
                </c:pt>
                <c:pt idx="858">
                  <c:v>18.189495000000008</c:v>
                </c:pt>
                <c:pt idx="859">
                  <c:v>18.186119999999992</c:v>
                </c:pt>
                <c:pt idx="860">
                  <c:v>18.183745000000002</c:v>
                </c:pt>
                <c:pt idx="861">
                  <c:v>18.178719999999995</c:v>
                </c:pt>
                <c:pt idx="862">
                  <c:v>18.171319999999998</c:v>
                </c:pt>
                <c:pt idx="863">
                  <c:v>18.162705000000006</c:v>
                </c:pt>
                <c:pt idx="864">
                  <c:v>18.15397500000001</c:v>
                </c:pt>
                <c:pt idx="865">
                  <c:v>18.145895000000021</c:v>
                </c:pt>
                <c:pt idx="866">
                  <c:v>18.14126000000002</c:v>
                </c:pt>
                <c:pt idx="867">
                  <c:v>18.136320000000033</c:v>
                </c:pt>
                <c:pt idx="868">
                  <c:v>18.131085000000041</c:v>
                </c:pt>
                <c:pt idx="869">
                  <c:v>18.124480000000041</c:v>
                </c:pt>
                <c:pt idx="870">
                  <c:v>18.112665000000035</c:v>
                </c:pt>
                <c:pt idx="871">
                  <c:v>18.097255000000025</c:v>
                </c:pt>
                <c:pt idx="872">
                  <c:v>18.079950000000011</c:v>
                </c:pt>
                <c:pt idx="873">
                  <c:v>18.067960000000021</c:v>
                </c:pt>
                <c:pt idx="874">
                  <c:v>18.055770000000013</c:v>
                </c:pt>
                <c:pt idx="875">
                  <c:v>18.041315000000015</c:v>
                </c:pt>
                <c:pt idx="876">
                  <c:v>18.025800000000018</c:v>
                </c:pt>
                <c:pt idx="877">
                  <c:v>18.013765000000024</c:v>
                </c:pt>
                <c:pt idx="878">
                  <c:v>18.002675000000036</c:v>
                </c:pt>
                <c:pt idx="879">
                  <c:v>17.989405000000044</c:v>
                </c:pt>
                <c:pt idx="880">
                  <c:v>17.977990000000048</c:v>
                </c:pt>
                <c:pt idx="881">
                  <c:v>17.965735000000059</c:v>
                </c:pt>
                <c:pt idx="882">
                  <c:v>17.952005000000046</c:v>
                </c:pt>
                <c:pt idx="883">
                  <c:v>17.938825000000033</c:v>
                </c:pt>
                <c:pt idx="884">
                  <c:v>17.924990000000037</c:v>
                </c:pt>
                <c:pt idx="885">
                  <c:v>17.911805000000022</c:v>
                </c:pt>
                <c:pt idx="886">
                  <c:v>17.901990000000026</c:v>
                </c:pt>
                <c:pt idx="887">
                  <c:v>17.890515000000033</c:v>
                </c:pt>
                <c:pt idx="888">
                  <c:v>17.879040000000042</c:v>
                </c:pt>
                <c:pt idx="889">
                  <c:v>17.867440000000027</c:v>
                </c:pt>
                <c:pt idx="890">
                  <c:v>17.857835000000033</c:v>
                </c:pt>
                <c:pt idx="891">
                  <c:v>17.847190000000047</c:v>
                </c:pt>
                <c:pt idx="892">
                  <c:v>17.836065000000037</c:v>
                </c:pt>
                <c:pt idx="893">
                  <c:v>17.82451500000003</c:v>
                </c:pt>
                <c:pt idx="894">
                  <c:v>17.812555000000032</c:v>
                </c:pt>
                <c:pt idx="895">
                  <c:v>17.801160000000039</c:v>
                </c:pt>
                <c:pt idx="896">
                  <c:v>17.78791500000003</c:v>
                </c:pt>
                <c:pt idx="897">
                  <c:v>17.773625000000031</c:v>
                </c:pt>
                <c:pt idx="898">
                  <c:v>17.758340000000025</c:v>
                </c:pt>
                <c:pt idx="899">
                  <c:v>17.744385000000023</c:v>
                </c:pt>
                <c:pt idx="900">
                  <c:v>17.731560000000027</c:v>
                </c:pt>
                <c:pt idx="901">
                  <c:v>17.721490000000031</c:v>
                </c:pt>
                <c:pt idx="902">
                  <c:v>17.71121000000003</c:v>
                </c:pt>
                <c:pt idx="903">
                  <c:v>17.698460000000033</c:v>
                </c:pt>
                <c:pt idx="904">
                  <c:v>17.686820000000026</c:v>
                </c:pt>
                <c:pt idx="905">
                  <c:v>17.678450000000012</c:v>
                </c:pt>
                <c:pt idx="906">
                  <c:v>17.672385000000013</c:v>
                </c:pt>
                <c:pt idx="907">
                  <c:v>17.667695000000005</c:v>
                </c:pt>
                <c:pt idx="908">
                  <c:v>17.661615000000022</c:v>
                </c:pt>
                <c:pt idx="909">
                  <c:v>17.656095000000025</c:v>
                </c:pt>
                <c:pt idx="910">
                  <c:v>17.649490000000025</c:v>
                </c:pt>
                <c:pt idx="911">
                  <c:v>17.638950000000023</c:v>
                </c:pt>
                <c:pt idx="912">
                  <c:v>17.628085000000031</c:v>
                </c:pt>
                <c:pt idx="913">
                  <c:v>17.618110000000033</c:v>
                </c:pt>
                <c:pt idx="914">
                  <c:v>17.607505000000039</c:v>
                </c:pt>
                <c:pt idx="915">
                  <c:v>17.597540000000045</c:v>
                </c:pt>
                <c:pt idx="916">
                  <c:v>17.587290000000049</c:v>
                </c:pt>
                <c:pt idx="917">
                  <c:v>17.575640000000039</c:v>
                </c:pt>
                <c:pt idx="918">
                  <c:v>17.562365000000028</c:v>
                </c:pt>
                <c:pt idx="919">
                  <c:v>17.548420000000025</c:v>
                </c:pt>
                <c:pt idx="920">
                  <c:v>17.534840000000024</c:v>
                </c:pt>
                <c:pt idx="921">
                  <c:v>17.519530000000032</c:v>
                </c:pt>
                <c:pt idx="922">
                  <c:v>17.504835000000021</c:v>
                </c:pt>
                <c:pt idx="923">
                  <c:v>17.490730000000024</c:v>
                </c:pt>
                <c:pt idx="924">
                  <c:v>17.477055000000021</c:v>
                </c:pt>
                <c:pt idx="925">
                  <c:v>17.462130000000016</c:v>
                </c:pt>
                <c:pt idx="926">
                  <c:v>17.445475000000027</c:v>
                </c:pt>
                <c:pt idx="927">
                  <c:v>17.426330000000018</c:v>
                </c:pt>
                <c:pt idx="928">
                  <c:v>17.405080000000016</c:v>
                </c:pt>
                <c:pt idx="929">
                  <c:v>17.383230000000005</c:v>
                </c:pt>
                <c:pt idx="930">
                  <c:v>17.361440000000005</c:v>
                </c:pt>
                <c:pt idx="931">
                  <c:v>17.336230000000015</c:v>
                </c:pt>
                <c:pt idx="932">
                  <c:v>17.313800000000029</c:v>
                </c:pt>
                <c:pt idx="933">
                  <c:v>17.294905000000035</c:v>
                </c:pt>
                <c:pt idx="934">
                  <c:v>17.276305000000029</c:v>
                </c:pt>
                <c:pt idx="935">
                  <c:v>17.255360000000039</c:v>
                </c:pt>
                <c:pt idx="936">
                  <c:v>17.235665000000029</c:v>
                </c:pt>
                <c:pt idx="937">
                  <c:v>17.217375000000029</c:v>
                </c:pt>
                <c:pt idx="938">
                  <c:v>17.198375000000016</c:v>
                </c:pt>
                <c:pt idx="939">
                  <c:v>17.177085000000027</c:v>
                </c:pt>
                <c:pt idx="940">
                  <c:v>17.151735000000027</c:v>
                </c:pt>
                <c:pt idx="941">
                  <c:v>17.124855000000025</c:v>
                </c:pt>
                <c:pt idx="942">
                  <c:v>17.096010000000025</c:v>
                </c:pt>
                <c:pt idx="943">
                  <c:v>17.06898500000003</c:v>
                </c:pt>
                <c:pt idx="944">
                  <c:v>17.041495000000033</c:v>
                </c:pt>
                <c:pt idx="945">
                  <c:v>17.01352500000003</c:v>
                </c:pt>
                <c:pt idx="946">
                  <c:v>16.990945000000028</c:v>
                </c:pt>
                <c:pt idx="947">
                  <c:v>16.966645000000028</c:v>
                </c:pt>
                <c:pt idx="948">
                  <c:v>16.940380000000022</c:v>
                </c:pt>
                <c:pt idx="949">
                  <c:v>16.914410000000007</c:v>
                </c:pt>
                <c:pt idx="950">
                  <c:v>16.886555000000008</c:v>
                </c:pt>
                <c:pt idx="951">
                  <c:v>16.86053500000002</c:v>
                </c:pt>
                <c:pt idx="952">
                  <c:v>16.835330000000013</c:v>
                </c:pt>
                <c:pt idx="953">
                  <c:v>16.806200000000008</c:v>
                </c:pt>
                <c:pt idx="954">
                  <c:v>16.776820000000008</c:v>
                </c:pt>
                <c:pt idx="955">
                  <c:v>16.75144000000002</c:v>
                </c:pt>
                <c:pt idx="956">
                  <c:v>16.728090000000012</c:v>
                </c:pt>
                <c:pt idx="957">
                  <c:v>16.707775000000019</c:v>
                </c:pt>
                <c:pt idx="958">
                  <c:v>16.688985000000013</c:v>
                </c:pt>
                <c:pt idx="959">
                  <c:v>16.670560000000005</c:v>
                </c:pt>
                <c:pt idx="960">
                  <c:v>16.648380000000017</c:v>
                </c:pt>
                <c:pt idx="961">
                  <c:v>16.620475000000024</c:v>
                </c:pt>
                <c:pt idx="962">
                  <c:v>16.589930000000024</c:v>
                </c:pt>
                <c:pt idx="963">
                  <c:v>16.558515000000007</c:v>
                </c:pt>
                <c:pt idx="964">
                  <c:v>16.527049999999999</c:v>
                </c:pt>
                <c:pt idx="965">
                  <c:v>16.496174999999987</c:v>
                </c:pt>
                <c:pt idx="966">
                  <c:v>16.463634999999979</c:v>
                </c:pt>
                <c:pt idx="967">
                  <c:v>16.430909999999969</c:v>
                </c:pt>
                <c:pt idx="968">
                  <c:v>16.400749999999974</c:v>
                </c:pt>
                <c:pt idx="969">
                  <c:v>16.378299999999964</c:v>
                </c:pt>
                <c:pt idx="970">
                  <c:v>16.355739999999951</c:v>
                </c:pt>
                <c:pt idx="971">
                  <c:v>16.336929999999956</c:v>
                </c:pt>
                <c:pt idx="972">
                  <c:v>16.319384999999947</c:v>
                </c:pt>
                <c:pt idx="973">
                  <c:v>16.300419999999942</c:v>
                </c:pt>
                <c:pt idx="974">
                  <c:v>16.28255999999994</c:v>
                </c:pt>
                <c:pt idx="975">
                  <c:v>16.267259999999954</c:v>
                </c:pt>
                <c:pt idx="976">
                  <c:v>16.253199999999961</c:v>
                </c:pt>
                <c:pt idx="977">
                  <c:v>16.238039999999966</c:v>
                </c:pt>
                <c:pt idx="978">
                  <c:v>16.228814999999958</c:v>
                </c:pt>
                <c:pt idx="979">
                  <c:v>16.220134999999956</c:v>
                </c:pt>
                <c:pt idx="980">
                  <c:v>16.210699999999964</c:v>
                </c:pt>
                <c:pt idx="981">
                  <c:v>16.201054999999961</c:v>
                </c:pt>
                <c:pt idx="982">
                  <c:v>16.193184999999961</c:v>
                </c:pt>
                <c:pt idx="983">
                  <c:v>16.188439999999954</c:v>
                </c:pt>
                <c:pt idx="984">
                  <c:v>16.182049999999965</c:v>
                </c:pt>
                <c:pt idx="985">
                  <c:v>16.177399999999963</c:v>
                </c:pt>
                <c:pt idx="986">
                  <c:v>16.173679999999969</c:v>
                </c:pt>
                <c:pt idx="987">
                  <c:v>16.172119999999961</c:v>
                </c:pt>
                <c:pt idx="988">
                  <c:v>16.170304999999953</c:v>
                </c:pt>
                <c:pt idx="989">
                  <c:v>16.169044999999951</c:v>
                </c:pt>
                <c:pt idx="990">
                  <c:v>16.170329999999957</c:v>
                </c:pt>
                <c:pt idx="991">
                  <c:v>16.172084999999971</c:v>
                </c:pt>
                <c:pt idx="992">
                  <c:v>16.175534999999982</c:v>
                </c:pt>
                <c:pt idx="993">
                  <c:v>16.178694999999991</c:v>
                </c:pt>
                <c:pt idx="994">
                  <c:v>16.179004999999997</c:v>
                </c:pt>
                <c:pt idx="995">
                  <c:v>16.177824999999995</c:v>
                </c:pt>
                <c:pt idx="996">
                  <c:v>16.17615</c:v>
                </c:pt>
                <c:pt idx="997">
                  <c:v>16.177430000000005</c:v>
                </c:pt>
                <c:pt idx="998">
                  <c:v>16.181980000000003</c:v>
                </c:pt>
                <c:pt idx="999">
                  <c:v>16.188395</c:v>
                </c:pt>
                <c:pt idx="1000">
                  <c:v>16.194210000000005</c:v>
                </c:pt>
                <c:pt idx="1001">
                  <c:v>16.199524999999994</c:v>
                </c:pt>
                <c:pt idx="1002">
                  <c:v>16.202814999999994</c:v>
                </c:pt>
                <c:pt idx="1003">
                  <c:v>16.204344999999996</c:v>
                </c:pt>
                <c:pt idx="1004">
                  <c:v>16.205719999999985</c:v>
                </c:pt>
                <c:pt idx="1005">
                  <c:v>16.208409999999969</c:v>
                </c:pt>
                <c:pt idx="1006">
                  <c:v>16.21346499999996</c:v>
                </c:pt>
                <c:pt idx="1007">
                  <c:v>16.221379999999954</c:v>
                </c:pt>
                <c:pt idx="1008">
                  <c:v>16.230264999999964</c:v>
                </c:pt>
                <c:pt idx="1009">
                  <c:v>16.238234999999968</c:v>
                </c:pt>
                <c:pt idx="1010">
                  <c:v>16.246399999999976</c:v>
                </c:pt>
                <c:pt idx="1011">
                  <c:v>16.25658499999998</c:v>
                </c:pt>
                <c:pt idx="1012">
                  <c:v>16.268724999999979</c:v>
                </c:pt>
                <c:pt idx="1013">
                  <c:v>16.28033999999996</c:v>
                </c:pt>
                <c:pt idx="1014">
                  <c:v>16.290419999999958</c:v>
                </c:pt>
                <c:pt idx="1015">
                  <c:v>16.29860499999997</c:v>
                </c:pt>
                <c:pt idx="1016">
                  <c:v>16.30757999999998</c:v>
                </c:pt>
                <c:pt idx="1017">
                  <c:v>16.316424999999981</c:v>
                </c:pt>
                <c:pt idx="1018">
                  <c:v>16.323514999999972</c:v>
                </c:pt>
                <c:pt idx="1019">
                  <c:v>16.330059999999978</c:v>
                </c:pt>
                <c:pt idx="1020">
                  <c:v>16.337589999999985</c:v>
                </c:pt>
                <c:pt idx="1021">
                  <c:v>16.344219999999989</c:v>
                </c:pt>
                <c:pt idx="1022">
                  <c:v>16.348454999999976</c:v>
                </c:pt>
                <c:pt idx="1023">
                  <c:v>16.349724999999982</c:v>
                </c:pt>
                <c:pt idx="1024">
                  <c:v>16.352934999999981</c:v>
                </c:pt>
                <c:pt idx="1025">
                  <c:v>16.356604999999984</c:v>
                </c:pt>
                <c:pt idx="1026">
                  <c:v>16.359664999999968</c:v>
                </c:pt>
                <c:pt idx="1027">
                  <c:v>16.36350999999997</c:v>
                </c:pt>
                <c:pt idx="1028">
                  <c:v>16.369539999999962</c:v>
                </c:pt>
                <c:pt idx="1029">
                  <c:v>16.374259999999961</c:v>
                </c:pt>
                <c:pt idx="1030">
                  <c:v>16.378744999999945</c:v>
                </c:pt>
                <c:pt idx="1031">
                  <c:v>16.385394999999953</c:v>
                </c:pt>
                <c:pt idx="1032">
                  <c:v>16.391284999999954</c:v>
                </c:pt>
                <c:pt idx="1033">
                  <c:v>16.401129999999959</c:v>
                </c:pt>
                <c:pt idx="1034">
                  <c:v>16.411264999999968</c:v>
                </c:pt>
                <c:pt idx="1035">
                  <c:v>16.421794999999968</c:v>
                </c:pt>
                <c:pt idx="1036">
                  <c:v>16.431109999999972</c:v>
                </c:pt>
                <c:pt idx="1037">
                  <c:v>16.438254999999973</c:v>
                </c:pt>
                <c:pt idx="1038">
                  <c:v>16.444314999999971</c:v>
                </c:pt>
                <c:pt idx="1039">
                  <c:v>16.450084999999962</c:v>
                </c:pt>
                <c:pt idx="1040">
                  <c:v>16.46162999999995</c:v>
                </c:pt>
                <c:pt idx="1041">
                  <c:v>16.47478999999996</c:v>
                </c:pt>
                <c:pt idx="1042">
                  <c:v>16.488154999999953</c:v>
                </c:pt>
                <c:pt idx="1043">
                  <c:v>16.50176499999996</c:v>
                </c:pt>
                <c:pt idx="1044">
                  <c:v>16.514419999999955</c:v>
                </c:pt>
                <c:pt idx="1045">
                  <c:v>16.529094999999963</c:v>
                </c:pt>
                <c:pt idx="1046">
                  <c:v>16.544679999999971</c:v>
                </c:pt>
                <c:pt idx="1047">
                  <c:v>16.560579999999973</c:v>
                </c:pt>
                <c:pt idx="1048">
                  <c:v>16.57519999999997</c:v>
                </c:pt>
                <c:pt idx="1049">
                  <c:v>16.589264999999962</c:v>
                </c:pt>
                <c:pt idx="1050">
                  <c:v>16.60417999999996</c:v>
                </c:pt>
                <c:pt idx="1051">
                  <c:v>16.61645499999997</c:v>
                </c:pt>
                <c:pt idx="1052">
                  <c:v>16.627459999999957</c:v>
                </c:pt>
                <c:pt idx="1053">
                  <c:v>16.639414999999975</c:v>
                </c:pt>
                <c:pt idx="1054">
                  <c:v>16.654819999999983</c:v>
                </c:pt>
                <c:pt idx="1055">
                  <c:v>16.673044999999984</c:v>
                </c:pt>
                <c:pt idx="1056">
                  <c:v>16.690824999999986</c:v>
                </c:pt>
                <c:pt idx="1057">
                  <c:v>16.710439999999981</c:v>
                </c:pt>
                <c:pt idx="1058">
                  <c:v>16.731664999999978</c:v>
                </c:pt>
                <c:pt idx="1059">
                  <c:v>16.754264999999979</c:v>
                </c:pt>
                <c:pt idx="1060">
                  <c:v>16.776214999999976</c:v>
                </c:pt>
                <c:pt idx="1061">
                  <c:v>16.802074999999988</c:v>
                </c:pt>
                <c:pt idx="1062">
                  <c:v>16.825914999999988</c:v>
                </c:pt>
                <c:pt idx="1063">
                  <c:v>16.850329999999978</c:v>
                </c:pt>
                <c:pt idx="1064">
                  <c:v>16.875509999999977</c:v>
                </c:pt>
                <c:pt idx="1065">
                  <c:v>16.901244999999982</c:v>
                </c:pt>
                <c:pt idx="1066">
                  <c:v>16.92699499999997</c:v>
                </c:pt>
                <c:pt idx="1067">
                  <c:v>16.953029999999963</c:v>
                </c:pt>
                <c:pt idx="1068">
                  <c:v>16.981519999999964</c:v>
                </c:pt>
                <c:pt idx="1069">
                  <c:v>17.009464999999967</c:v>
                </c:pt>
                <c:pt idx="1070">
                  <c:v>17.035679999999957</c:v>
                </c:pt>
                <c:pt idx="1071">
                  <c:v>17.063544999999959</c:v>
                </c:pt>
                <c:pt idx="1072">
                  <c:v>17.091399999999958</c:v>
                </c:pt>
                <c:pt idx="1073">
                  <c:v>17.118744999999947</c:v>
                </c:pt>
                <c:pt idx="1074">
                  <c:v>17.146544999999954</c:v>
                </c:pt>
                <c:pt idx="1075">
                  <c:v>17.175629999999948</c:v>
                </c:pt>
                <c:pt idx="1076">
                  <c:v>17.213424999999933</c:v>
                </c:pt>
                <c:pt idx="1077">
                  <c:v>17.244049999999934</c:v>
                </c:pt>
                <c:pt idx="1078">
                  <c:v>17.269964999999921</c:v>
                </c:pt>
                <c:pt idx="1079">
                  <c:v>17.299339999999923</c:v>
                </c:pt>
                <c:pt idx="1080">
                  <c:v>17.327299999999923</c:v>
                </c:pt>
                <c:pt idx="1081">
                  <c:v>17.356684999999928</c:v>
                </c:pt>
                <c:pt idx="1082">
                  <c:v>17.383284999999926</c:v>
                </c:pt>
                <c:pt idx="1083">
                  <c:v>17.409064999999938</c:v>
                </c:pt>
                <c:pt idx="1084">
                  <c:v>17.434154999999937</c:v>
                </c:pt>
                <c:pt idx="1085">
                  <c:v>17.459614999999943</c:v>
                </c:pt>
                <c:pt idx="1086">
                  <c:v>17.479259999999943</c:v>
                </c:pt>
                <c:pt idx="1087">
                  <c:v>17.499359999999943</c:v>
                </c:pt>
                <c:pt idx="1088">
                  <c:v>17.518244999999936</c:v>
                </c:pt>
                <c:pt idx="1089">
                  <c:v>17.537799999999937</c:v>
                </c:pt>
                <c:pt idx="1090">
                  <c:v>17.55876499999993</c:v>
                </c:pt>
                <c:pt idx="1091">
                  <c:v>17.579619999999924</c:v>
                </c:pt>
                <c:pt idx="1092">
                  <c:v>17.601499999999923</c:v>
                </c:pt>
                <c:pt idx="1093">
                  <c:v>17.620819999999931</c:v>
                </c:pt>
                <c:pt idx="1094">
                  <c:v>17.639569999999932</c:v>
                </c:pt>
                <c:pt idx="1095">
                  <c:v>17.656449999999932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Gesamtentwicklung!$H$1</c:f>
              <c:strCache>
                <c:ptCount val="1"/>
                <c:pt idx="0">
                  <c:v>Preis Base NCG Spot</c:v>
                </c:pt>
              </c:strCache>
            </c:strRef>
          </c:tx>
          <c:marker>
            <c:symbol val="none"/>
          </c:marker>
          <c:cat>
            <c:numRef>
              <c:f>Gesamtentwicklung!$A$367:$A$1462</c:f>
              <c:numCache>
                <c:formatCode>m/d/yyyy</c:formatCode>
                <c:ptCount val="109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</c:numCache>
            </c:numRef>
          </c:cat>
          <c:val>
            <c:numRef>
              <c:f>Gesamtentwicklung!$H$367:$H$1462</c:f>
              <c:numCache>
                <c:formatCode>General</c:formatCode>
                <c:ptCount val="1096"/>
                <c:pt idx="0">
                  <c:v>21.51</c:v>
                </c:pt>
                <c:pt idx="1">
                  <c:v>20.599</c:v>
                </c:pt>
                <c:pt idx="2">
                  <c:v>20.643999999999998</c:v>
                </c:pt>
                <c:pt idx="3">
                  <c:v>21.536999999999999</c:v>
                </c:pt>
                <c:pt idx="4">
                  <c:v>20.765000000000001</c:v>
                </c:pt>
                <c:pt idx="5">
                  <c:v>20.111999999999998</c:v>
                </c:pt>
                <c:pt idx="6">
                  <c:v>19.684999999999999</c:v>
                </c:pt>
                <c:pt idx="7">
                  <c:v>19.710999999999999</c:v>
                </c:pt>
                <c:pt idx="8">
                  <c:v>19.469000000000001</c:v>
                </c:pt>
                <c:pt idx="9">
                  <c:v>19.568000000000001</c:v>
                </c:pt>
                <c:pt idx="10">
                  <c:v>19.977</c:v>
                </c:pt>
                <c:pt idx="11">
                  <c:v>19.986000000000001</c:v>
                </c:pt>
                <c:pt idx="12">
                  <c:v>20.928999999999998</c:v>
                </c:pt>
                <c:pt idx="13">
                  <c:v>21.295000000000002</c:v>
                </c:pt>
                <c:pt idx="14">
                  <c:v>20.492000000000001</c:v>
                </c:pt>
                <c:pt idx="15">
                  <c:v>20.137</c:v>
                </c:pt>
                <c:pt idx="16">
                  <c:v>20.231999999999999</c:v>
                </c:pt>
                <c:pt idx="17">
                  <c:v>20.398</c:v>
                </c:pt>
                <c:pt idx="18">
                  <c:v>19.748000000000001</c:v>
                </c:pt>
                <c:pt idx="19">
                  <c:v>19.52</c:v>
                </c:pt>
                <c:pt idx="20">
                  <c:v>19.829999999999998</c:v>
                </c:pt>
                <c:pt idx="21">
                  <c:v>19.914999999999999</c:v>
                </c:pt>
                <c:pt idx="22">
                  <c:v>19.943000000000001</c:v>
                </c:pt>
                <c:pt idx="23">
                  <c:v>19.896999999999998</c:v>
                </c:pt>
                <c:pt idx="24">
                  <c:v>20.055</c:v>
                </c:pt>
                <c:pt idx="25">
                  <c:v>20.114999999999998</c:v>
                </c:pt>
                <c:pt idx="26">
                  <c:v>20.311</c:v>
                </c:pt>
                <c:pt idx="27">
                  <c:v>20.539000000000001</c:v>
                </c:pt>
                <c:pt idx="28">
                  <c:v>21.151</c:v>
                </c:pt>
                <c:pt idx="29">
                  <c:v>20.824000000000002</c:v>
                </c:pt>
                <c:pt idx="30">
                  <c:v>20.879000000000001</c:v>
                </c:pt>
                <c:pt idx="31">
                  <c:v>20.92</c:v>
                </c:pt>
                <c:pt idx="32">
                  <c:v>21.146000000000001</c:v>
                </c:pt>
                <c:pt idx="33">
                  <c:v>21.039000000000001</c:v>
                </c:pt>
                <c:pt idx="34">
                  <c:v>21.341000000000001</c:v>
                </c:pt>
                <c:pt idx="35">
                  <c:v>21.869</c:v>
                </c:pt>
                <c:pt idx="36">
                  <c:v>21.867000000000001</c:v>
                </c:pt>
                <c:pt idx="37">
                  <c:v>21.812999999999999</c:v>
                </c:pt>
                <c:pt idx="38">
                  <c:v>21.888000000000002</c:v>
                </c:pt>
                <c:pt idx="39">
                  <c:v>21.667000000000002</c:v>
                </c:pt>
                <c:pt idx="40">
                  <c:v>23.268999999999998</c:v>
                </c:pt>
                <c:pt idx="41">
                  <c:v>23.518000000000001</c:v>
                </c:pt>
                <c:pt idx="42">
                  <c:v>23.907</c:v>
                </c:pt>
                <c:pt idx="43">
                  <c:v>23.9</c:v>
                </c:pt>
                <c:pt idx="44">
                  <c:v>23.747</c:v>
                </c:pt>
                <c:pt idx="45">
                  <c:v>24.036999999999999</c:v>
                </c:pt>
                <c:pt idx="46">
                  <c:v>23.475000000000001</c:v>
                </c:pt>
                <c:pt idx="47">
                  <c:v>23.105</c:v>
                </c:pt>
                <c:pt idx="48">
                  <c:v>23.433</c:v>
                </c:pt>
                <c:pt idx="49">
                  <c:v>22.734999999999999</c:v>
                </c:pt>
                <c:pt idx="50">
                  <c:v>22.542999999999999</c:v>
                </c:pt>
                <c:pt idx="51">
                  <c:v>22.513000000000002</c:v>
                </c:pt>
                <c:pt idx="52">
                  <c:v>22.588999999999999</c:v>
                </c:pt>
                <c:pt idx="53">
                  <c:v>22.388999999999999</c:v>
                </c:pt>
                <c:pt idx="54">
                  <c:v>22.928999999999998</c:v>
                </c:pt>
                <c:pt idx="55">
                  <c:v>23.363</c:v>
                </c:pt>
                <c:pt idx="56">
                  <c:v>24.161000000000001</c:v>
                </c:pt>
                <c:pt idx="57">
                  <c:v>23.606000000000002</c:v>
                </c:pt>
                <c:pt idx="58">
                  <c:v>23.518999999999998</c:v>
                </c:pt>
                <c:pt idx="59">
                  <c:v>23.625</c:v>
                </c:pt>
                <c:pt idx="60">
                  <c:v>23.14</c:v>
                </c:pt>
                <c:pt idx="61">
                  <c:v>22.747</c:v>
                </c:pt>
                <c:pt idx="62">
                  <c:v>22.771000000000001</c:v>
                </c:pt>
                <c:pt idx="63">
                  <c:v>22.346</c:v>
                </c:pt>
                <c:pt idx="64">
                  <c:v>21.414999999999999</c:v>
                </c:pt>
                <c:pt idx="65">
                  <c:v>21.349</c:v>
                </c:pt>
                <c:pt idx="66">
                  <c:v>21.462</c:v>
                </c:pt>
                <c:pt idx="67">
                  <c:v>21.786000000000001</c:v>
                </c:pt>
                <c:pt idx="68">
                  <c:v>21.670999999999999</c:v>
                </c:pt>
                <c:pt idx="69">
                  <c:v>22.132000000000001</c:v>
                </c:pt>
                <c:pt idx="70">
                  <c:v>22.327000000000002</c:v>
                </c:pt>
                <c:pt idx="71">
                  <c:v>21.902000000000001</c:v>
                </c:pt>
                <c:pt idx="72">
                  <c:v>21.844999999999999</c:v>
                </c:pt>
                <c:pt idx="73">
                  <c:v>21.971</c:v>
                </c:pt>
                <c:pt idx="74">
                  <c:v>21.824999999999999</c:v>
                </c:pt>
                <c:pt idx="75">
                  <c:v>21.379000000000001</c:v>
                </c:pt>
                <c:pt idx="76">
                  <c:v>21.481000000000002</c:v>
                </c:pt>
                <c:pt idx="77">
                  <c:v>21.463999999999999</c:v>
                </c:pt>
                <c:pt idx="78">
                  <c:v>21.161999999999999</c:v>
                </c:pt>
                <c:pt idx="79">
                  <c:v>21.26</c:v>
                </c:pt>
                <c:pt idx="80">
                  <c:v>21.33</c:v>
                </c:pt>
                <c:pt idx="81">
                  <c:v>21.251999999999999</c:v>
                </c:pt>
                <c:pt idx="82">
                  <c:v>21.451000000000001</c:v>
                </c:pt>
                <c:pt idx="83">
                  <c:v>21.556000000000001</c:v>
                </c:pt>
                <c:pt idx="84">
                  <c:v>21.879000000000001</c:v>
                </c:pt>
                <c:pt idx="85">
                  <c:v>22.324000000000002</c:v>
                </c:pt>
                <c:pt idx="86">
                  <c:v>22.212</c:v>
                </c:pt>
                <c:pt idx="87">
                  <c:v>22.317</c:v>
                </c:pt>
                <c:pt idx="88">
                  <c:v>22.09</c:v>
                </c:pt>
                <c:pt idx="89">
                  <c:v>22.224</c:v>
                </c:pt>
                <c:pt idx="90">
                  <c:v>22.712</c:v>
                </c:pt>
                <c:pt idx="91">
                  <c:v>22.776</c:v>
                </c:pt>
                <c:pt idx="92">
                  <c:v>22.748999999999999</c:v>
                </c:pt>
                <c:pt idx="93">
                  <c:v>22.713000000000001</c:v>
                </c:pt>
                <c:pt idx="94">
                  <c:v>22.704999999999998</c:v>
                </c:pt>
                <c:pt idx="95">
                  <c:v>22.837</c:v>
                </c:pt>
                <c:pt idx="96">
                  <c:v>22.135999999999999</c:v>
                </c:pt>
                <c:pt idx="97">
                  <c:v>22.407</c:v>
                </c:pt>
                <c:pt idx="98">
                  <c:v>22.465</c:v>
                </c:pt>
                <c:pt idx="99">
                  <c:v>22.292999999999999</c:v>
                </c:pt>
                <c:pt idx="100">
                  <c:v>22.338999999999999</c:v>
                </c:pt>
                <c:pt idx="101">
                  <c:v>22.518999999999998</c:v>
                </c:pt>
                <c:pt idx="102">
                  <c:v>22.635999999999999</c:v>
                </c:pt>
                <c:pt idx="103">
                  <c:v>22.442</c:v>
                </c:pt>
                <c:pt idx="104">
                  <c:v>22.288</c:v>
                </c:pt>
                <c:pt idx="105">
                  <c:v>22.087</c:v>
                </c:pt>
                <c:pt idx="106">
                  <c:v>21.74</c:v>
                </c:pt>
                <c:pt idx="107">
                  <c:v>21.792000000000002</c:v>
                </c:pt>
                <c:pt idx="108">
                  <c:v>21.812999999999999</c:v>
                </c:pt>
                <c:pt idx="109">
                  <c:v>21.568999999999999</c:v>
                </c:pt>
                <c:pt idx="110">
                  <c:v>21.728999999999999</c:v>
                </c:pt>
                <c:pt idx="111">
                  <c:v>21.548999999999999</c:v>
                </c:pt>
                <c:pt idx="112">
                  <c:v>21.428000000000001</c:v>
                </c:pt>
                <c:pt idx="113">
                  <c:v>21.321999999999999</c:v>
                </c:pt>
                <c:pt idx="114">
                  <c:v>21.236000000000001</c:v>
                </c:pt>
                <c:pt idx="115">
                  <c:v>21.483000000000001</c:v>
                </c:pt>
                <c:pt idx="116">
                  <c:v>21.603000000000002</c:v>
                </c:pt>
                <c:pt idx="117">
                  <c:v>21.414000000000001</c:v>
                </c:pt>
                <c:pt idx="118">
                  <c:v>21.302</c:v>
                </c:pt>
                <c:pt idx="119">
                  <c:v>20.963999999999999</c:v>
                </c:pt>
                <c:pt idx="120">
                  <c:v>20.677</c:v>
                </c:pt>
                <c:pt idx="121">
                  <c:v>20.562000000000001</c:v>
                </c:pt>
                <c:pt idx="122">
                  <c:v>20.524000000000001</c:v>
                </c:pt>
                <c:pt idx="123">
                  <c:v>20.324000000000002</c:v>
                </c:pt>
                <c:pt idx="124">
                  <c:v>20.556000000000001</c:v>
                </c:pt>
                <c:pt idx="125">
                  <c:v>20.619</c:v>
                </c:pt>
                <c:pt idx="126">
                  <c:v>20.536999999999999</c:v>
                </c:pt>
                <c:pt idx="127">
                  <c:v>20.597999999999999</c:v>
                </c:pt>
                <c:pt idx="128">
                  <c:v>20.359000000000002</c:v>
                </c:pt>
                <c:pt idx="129">
                  <c:v>20.411000000000001</c:v>
                </c:pt>
                <c:pt idx="130">
                  <c:v>20.974</c:v>
                </c:pt>
                <c:pt idx="131">
                  <c:v>20.998000000000001</c:v>
                </c:pt>
                <c:pt idx="132">
                  <c:v>21.016999999999999</c:v>
                </c:pt>
                <c:pt idx="133">
                  <c:v>20.65</c:v>
                </c:pt>
                <c:pt idx="134">
                  <c:v>20.718</c:v>
                </c:pt>
                <c:pt idx="135">
                  <c:v>20.681999999999999</c:v>
                </c:pt>
                <c:pt idx="136">
                  <c:v>20.707000000000001</c:v>
                </c:pt>
                <c:pt idx="137">
                  <c:v>20.806999999999999</c:v>
                </c:pt>
                <c:pt idx="138">
                  <c:v>20.783000000000001</c:v>
                </c:pt>
                <c:pt idx="139">
                  <c:v>20.931999999999999</c:v>
                </c:pt>
                <c:pt idx="140">
                  <c:v>20.785</c:v>
                </c:pt>
                <c:pt idx="141">
                  <c:v>20.623000000000001</c:v>
                </c:pt>
                <c:pt idx="142">
                  <c:v>20.584</c:v>
                </c:pt>
                <c:pt idx="143">
                  <c:v>20.46</c:v>
                </c:pt>
                <c:pt idx="144">
                  <c:v>20.634</c:v>
                </c:pt>
                <c:pt idx="145">
                  <c:v>20.83</c:v>
                </c:pt>
                <c:pt idx="146">
                  <c:v>20.81</c:v>
                </c:pt>
                <c:pt idx="147">
                  <c:v>20.866</c:v>
                </c:pt>
                <c:pt idx="148">
                  <c:v>20.721</c:v>
                </c:pt>
                <c:pt idx="149">
                  <c:v>20.59</c:v>
                </c:pt>
                <c:pt idx="150">
                  <c:v>20.625</c:v>
                </c:pt>
                <c:pt idx="151">
                  <c:v>20.661999999999999</c:v>
                </c:pt>
                <c:pt idx="152">
                  <c:v>20.577000000000002</c:v>
                </c:pt>
                <c:pt idx="153">
                  <c:v>20.529</c:v>
                </c:pt>
                <c:pt idx="154">
                  <c:v>20.45</c:v>
                </c:pt>
                <c:pt idx="155">
                  <c:v>20.353000000000002</c:v>
                </c:pt>
                <c:pt idx="156">
                  <c:v>20.440999999999999</c:v>
                </c:pt>
                <c:pt idx="157">
                  <c:v>20.472000000000001</c:v>
                </c:pt>
                <c:pt idx="158">
                  <c:v>20.728000000000002</c:v>
                </c:pt>
                <c:pt idx="159">
                  <c:v>20.765999999999998</c:v>
                </c:pt>
                <c:pt idx="160">
                  <c:v>20.887</c:v>
                </c:pt>
                <c:pt idx="161">
                  <c:v>20.594000000000001</c:v>
                </c:pt>
                <c:pt idx="162">
                  <c:v>20.498999999999999</c:v>
                </c:pt>
                <c:pt idx="163">
                  <c:v>20.49</c:v>
                </c:pt>
                <c:pt idx="164">
                  <c:v>20.552</c:v>
                </c:pt>
                <c:pt idx="165">
                  <c:v>20.658000000000001</c:v>
                </c:pt>
                <c:pt idx="166">
                  <c:v>20.702999999999999</c:v>
                </c:pt>
                <c:pt idx="167">
                  <c:v>20.594000000000001</c:v>
                </c:pt>
                <c:pt idx="168">
                  <c:v>20.501999999999999</c:v>
                </c:pt>
                <c:pt idx="169">
                  <c:v>20.762</c:v>
                </c:pt>
                <c:pt idx="170">
                  <c:v>20.782</c:v>
                </c:pt>
                <c:pt idx="171">
                  <c:v>20.821999999999999</c:v>
                </c:pt>
                <c:pt idx="172">
                  <c:v>20.946999999999999</c:v>
                </c:pt>
                <c:pt idx="173">
                  <c:v>21.266999999999999</c:v>
                </c:pt>
                <c:pt idx="174">
                  <c:v>21.064</c:v>
                </c:pt>
                <c:pt idx="175">
                  <c:v>20.827000000000002</c:v>
                </c:pt>
                <c:pt idx="176">
                  <c:v>20.76</c:v>
                </c:pt>
                <c:pt idx="177">
                  <c:v>20.678999999999998</c:v>
                </c:pt>
                <c:pt idx="178">
                  <c:v>20.745999999999999</c:v>
                </c:pt>
                <c:pt idx="179">
                  <c:v>20.763000000000002</c:v>
                </c:pt>
                <c:pt idx="180">
                  <c:v>20.797999999999998</c:v>
                </c:pt>
                <c:pt idx="181">
                  <c:v>20.981999999999999</c:v>
                </c:pt>
                <c:pt idx="182">
                  <c:v>21.094000000000001</c:v>
                </c:pt>
                <c:pt idx="183">
                  <c:v>21.036999999999999</c:v>
                </c:pt>
                <c:pt idx="184">
                  <c:v>21.064</c:v>
                </c:pt>
                <c:pt idx="185">
                  <c:v>21.134</c:v>
                </c:pt>
                <c:pt idx="186">
                  <c:v>21.279</c:v>
                </c:pt>
                <c:pt idx="187">
                  <c:v>20.946000000000002</c:v>
                </c:pt>
                <c:pt idx="188">
                  <c:v>20.884</c:v>
                </c:pt>
                <c:pt idx="189">
                  <c:v>20.986000000000001</c:v>
                </c:pt>
                <c:pt idx="190">
                  <c:v>21.015999999999998</c:v>
                </c:pt>
                <c:pt idx="191">
                  <c:v>21.015000000000001</c:v>
                </c:pt>
                <c:pt idx="192">
                  <c:v>21.06</c:v>
                </c:pt>
                <c:pt idx="193">
                  <c:v>21.177</c:v>
                </c:pt>
                <c:pt idx="194">
                  <c:v>21.154</c:v>
                </c:pt>
                <c:pt idx="195">
                  <c:v>21.231999999999999</c:v>
                </c:pt>
                <c:pt idx="196">
                  <c:v>21.28</c:v>
                </c:pt>
                <c:pt idx="197">
                  <c:v>20.984999999999999</c:v>
                </c:pt>
                <c:pt idx="198">
                  <c:v>21.015000000000001</c:v>
                </c:pt>
                <c:pt idx="199">
                  <c:v>21.184999999999999</c:v>
                </c:pt>
                <c:pt idx="200">
                  <c:v>21.225999999999999</c:v>
                </c:pt>
                <c:pt idx="201">
                  <c:v>21.16</c:v>
                </c:pt>
                <c:pt idx="202">
                  <c:v>20.904</c:v>
                </c:pt>
                <c:pt idx="203">
                  <c:v>20.763000000000002</c:v>
                </c:pt>
                <c:pt idx="204">
                  <c:v>20.646999999999998</c:v>
                </c:pt>
                <c:pt idx="205">
                  <c:v>20.66</c:v>
                </c:pt>
                <c:pt idx="206">
                  <c:v>20.733000000000001</c:v>
                </c:pt>
                <c:pt idx="207">
                  <c:v>20.669</c:v>
                </c:pt>
                <c:pt idx="208">
                  <c:v>20.850999999999999</c:v>
                </c:pt>
                <c:pt idx="209">
                  <c:v>20.875</c:v>
                </c:pt>
                <c:pt idx="210">
                  <c:v>21.061</c:v>
                </c:pt>
                <c:pt idx="211">
                  <c:v>20.808</c:v>
                </c:pt>
                <c:pt idx="212">
                  <c:v>20.765999999999998</c:v>
                </c:pt>
                <c:pt idx="213">
                  <c:v>20.808</c:v>
                </c:pt>
                <c:pt idx="214">
                  <c:v>20.69</c:v>
                </c:pt>
                <c:pt idx="215">
                  <c:v>20.548999999999999</c:v>
                </c:pt>
                <c:pt idx="216">
                  <c:v>20.385999999999999</c:v>
                </c:pt>
                <c:pt idx="217">
                  <c:v>20.693000000000001</c:v>
                </c:pt>
                <c:pt idx="218">
                  <c:v>20.195</c:v>
                </c:pt>
                <c:pt idx="219">
                  <c:v>20.189</c:v>
                </c:pt>
                <c:pt idx="220">
                  <c:v>20.324999999999999</c:v>
                </c:pt>
                <c:pt idx="221">
                  <c:v>20.201000000000001</c:v>
                </c:pt>
                <c:pt idx="222">
                  <c:v>20.187999999999999</c:v>
                </c:pt>
                <c:pt idx="223">
                  <c:v>19.884</c:v>
                </c:pt>
                <c:pt idx="224">
                  <c:v>19.908000000000001</c:v>
                </c:pt>
                <c:pt idx="225">
                  <c:v>19.832000000000001</c:v>
                </c:pt>
                <c:pt idx="226">
                  <c:v>19.722999999999999</c:v>
                </c:pt>
                <c:pt idx="227">
                  <c:v>19.959</c:v>
                </c:pt>
                <c:pt idx="228">
                  <c:v>19.936</c:v>
                </c:pt>
                <c:pt idx="229">
                  <c:v>19.510999999999999</c:v>
                </c:pt>
                <c:pt idx="230">
                  <c:v>19.510999999999999</c:v>
                </c:pt>
                <c:pt idx="231">
                  <c:v>19.643000000000001</c:v>
                </c:pt>
                <c:pt idx="232">
                  <c:v>19.152000000000001</c:v>
                </c:pt>
                <c:pt idx="233">
                  <c:v>19.157</c:v>
                </c:pt>
                <c:pt idx="234">
                  <c:v>19.414999999999999</c:v>
                </c:pt>
                <c:pt idx="235">
                  <c:v>18.951000000000001</c:v>
                </c:pt>
                <c:pt idx="236">
                  <c:v>19.588000000000001</c:v>
                </c:pt>
                <c:pt idx="237">
                  <c:v>19.245000000000001</c:v>
                </c:pt>
                <c:pt idx="238">
                  <c:v>19.38</c:v>
                </c:pt>
                <c:pt idx="239">
                  <c:v>19.297000000000001</c:v>
                </c:pt>
                <c:pt idx="240">
                  <c:v>19.292999999999999</c:v>
                </c:pt>
                <c:pt idx="241">
                  <c:v>19.372</c:v>
                </c:pt>
                <c:pt idx="242">
                  <c:v>19.434999999999999</c:v>
                </c:pt>
                <c:pt idx="243">
                  <c:v>19.617000000000001</c:v>
                </c:pt>
                <c:pt idx="244">
                  <c:v>19.835999999999999</c:v>
                </c:pt>
                <c:pt idx="245">
                  <c:v>19.991</c:v>
                </c:pt>
                <c:pt idx="246">
                  <c:v>19.754999999999999</c:v>
                </c:pt>
                <c:pt idx="247">
                  <c:v>19.763999999999999</c:v>
                </c:pt>
                <c:pt idx="248">
                  <c:v>19.771999999999998</c:v>
                </c:pt>
                <c:pt idx="249">
                  <c:v>19.62</c:v>
                </c:pt>
                <c:pt idx="250">
                  <c:v>19.547000000000001</c:v>
                </c:pt>
                <c:pt idx="251">
                  <c:v>19.670000000000002</c:v>
                </c:pt>
                <c:pt idx="252">
                  <c:v>19.547000000000001</c:v>
                </c:pt>
                <c:pt idx="253">
                  <c:v>19.436</c:v>
                </c:pt>
                <c:pt idx="254">
                  <c:v>19.440999999999999</c:v>
                </c:pt>
                <c:pt idx="255">
                  <c:v>19.529</c:v>
                </c:pt>
                <c:pt idx="256">
                  <c:v>19.431000000000001</c:v>
                </c:pt>
                <c:pt idx="257">
                  <c:v>19.356000000000002</c:v>
                </c:pt>
                <c:pt idx="258">
                  <c:v>19.422000000000001</c:v>
                </c:pt>
                <c:pt idx="259">
                  <c:v>19.331</c:v>
                </c:pt>
                <c:pt idx="260">
                  <c:v>18.989999999999998</c:v>
                </c:pt>
                <c:pt idx="261">
                  <c:v>18.899999999999999</c:v>
                </c:pt>
                <c:pt idx="262">
                  <c:v>18.995999999999999</c:v>
                </c:pt>
                <c:pt idx="263">
                  <c:v>19.062000000000001</c:v>
                </c:pt>
                <c:pt idx="264">
                  <c:v>19.273</c:v>
                </c:pt>
                <c:pt idx="265">
                  <c:v>19.541</c:v>
                </c:pt>
                <c:pt idx="266">
                  <c:v>18.954999999999998</c:v>
                </c:pt>
                <c:pt idx="267">
                  <c:v>18.905999999999999</c:v>
                </c:pt>
                <c:pt idx="268">
                  <c:v>18.942</c:v>
                </c:pt>
                <c:pt idx="269">
                  <c:v>19.096</c:v>
                </c:pt>
                <c:pt idx="270">
                  <c:v>18.891999999999999</c:v>
                </c:pt>
                <c:pt idx="271">
                  <c:v>18.911000000000001</c:v>
                </c:pt>
                <c:pt idx="272">
                  <c:v>18.664000000000001</c:v>
                </c:pt>
                <c:pt idx="273">
                  <c:v>18.352</c:v>
                </c:pt>
                <c:pt idx="274">
                  <c:v>17.739999999999998</c:v>
                </c:pt>
                <c:pt idx="275">
                  <c:v>17.681000000000001</c:v>
                </c:pt>
                <c:pt idx="276">
                  <c:v>17.817</c:v>
                </c:pt>
                <c:pt idx="277">
                  <c:v>18.326000000000001</c:v>
                </c:pt>
                <c:pt idx="278">
                  <c:v>18.356000000000002</c:v>
                </c:pt>
                <c:pt idx="279">
                  <c:v>18.568999999999999</c:v>
                </c:pt>
                <c:pt idx="280">
                  <c:v>18.802</c:v>
                </c:pt>
                <c:pt idx="281">
                  <c:v>18.457999999999998</c:v>
                </c:pt>
                <c:pt idx="282">
                  <c:v>18.619</c:v>
                </c:pt>
                <c:pt idx="283">
                  <c:v>18.986999999999998</c:v>
                </c:pt>
                <c:pt idx="284">
                  <c:v>18.765000000000001</c:v>
                </c:pt>
                <c:pt idx="285">
                  <c:v>18.613</c:v>
                </c:pt>
                <c:pt idx="286">
                  <c:v>18.469000000000001</c:v>
                </c:pt>
                <c:pt idx="287">
                  <c:v>18.658000000000001</c:v>
                </c:pt>
                <c:pt idx="288">
                  <c:v>18.562000000000001</c:v>
                </c:pt>
                <c:pt idx="289">
                  <c:v>18.510999999999999</c:v>
                </c:pt>
                <c:pt idx="290">
                  <c:v>18.698</c:v>
                </c:pt>
                <c:pt idx="291">
                  <c:v>19.012</c:v>
                </c:pt>
                <c:pt idx="292">
                  <c:v>18.687999999999999</c:v>
                </c:pt>
                <c:pt idx="293">
                  <c:v>18.477</c:v>
                </c:pt>
                <c:pt idx="294">
                  <c:v>18.515000000000001</c:v>
                </c:pt>
                <c:pt idx="295">
                  <c:v>18.260000000000002</c:v>
                </c:pt>
                <c:pt idx="296">
                  <c:v>18.259</c:v>
                </c:pt>
                <c:pt idx="297">
                  <c:v>18.423999999999999</c:v>
                </c:pt>
                <c:pt idx="298">
                  <c:v>18.300999999999998</c:v>
                </c:pt>
                <c:pt idx="299">
                  <c:v>18.347999999999999</c:v>
                </c:pt>
                <c:pt idx="300">
                  <c:v>18.341000000000001</c:v>
                </c:pt>
                <c:pt idx="301">
                  <c:v>18.501000000000001</c:v>
                </c:pt>
                <c:pt idx="302">
                  <c:v>17.850999999999999</c:v>
                </c:pt>
                <c:pt idx="303">
                  <c:v>17.609000000000002</c:v>
                </c:pt>
                <c:pt idx="304">
                  <c:v>18.225000000000001</c:v>
                </c:pt>
                <c:pt idx="305">
                  <c:v>17.95</c:v>
                </c:pt>
                <c:pt idx="306">
                  <c:v>17.832000000000001</c:v>
                </c:pt>
                <c:pt idx="307">
                  <c:v>17.873999999999999</c:v>
                </c:pt>
                <c:pt idx="308">
                  <c:v>17.364000000000001</c:v>
                </c:pt>
                <c:pt idx="309">
                  <c:v>17.015000000000001</c:v>
                </c:pt>
                <c:pt idx="310">
                  <c:v>17.04</c:v>
                </c:pt>
                <c:pt idx="311">
                  <c:v>17.155000000000001</c:v>
                </c:pt>
                <c:pt idx="312">
                  <c:v>16.841000000000001</c:v>
                </c:pt>
                <c:pt idx="313">
                  <c:v>17.364999999999998</c:v>
                </c:pt>
                <c:pt idx="314">
                  <c:v>16.715</c:v>
                </c:pt>
                <c:pt idx="315">
                  <c:v>16.427</c:v>
                </c:pt>
                <c:pt idx="316">
                  <c:v>16.533000000000001</c:v>
                </c:pt>
                <c:pt idx="317">
                  <c:v>16.484999999999999</c:v>
                </c:pt>
                <c:pt idx="318">
                  <c:v>16.538</c:v>
                </c:pt>
                <c:pt idx="319">
                  <c:v>16.896000000000001</c:v>
                </c:pt>
                <c:pt idx="320">
                  <c:v>17.059999999999999</c:v>
                </c:pt>
                <c:pt idx="321">
                  <c:v>17.164999999999999</c:v>
                </c:pt>
                <c:pt idx="322">
                  <c:v>17.436</c:v>
                </c:pt>
                <c:pt idx="323">
                  <c:v>17.574999999999999</c:v>
                </c:pt>
                <c:pt idx="324">
                  <c:v>17.686</c:v>
                </c:pt>
                <c:pt idx="325">
                  <c:v>17.965</c:v>
                </c:pt>
                <c:pt idx="326">
                  <c:v>17.652000000000001</c:v>
                </c:pt>
                <c:pt idx="327">
                  <c:v>18.001999999999999</c:v>
                </c:pt>
                <c:pt idx="328">
                  <c:v>18.033999999999999</c:v>
                </c:pt>
                <c:pt idx="329">
                  <c:v>18.087</c:v>
                </c:pt>
                <c:pt idx="330">
                  <c:v>17.945</c:v>
                </c:pt>
                <c:pt idx="331">
                  <c:v>17.914999999999999</c:v>
                </c:pt>
                <c:pt idx="332">
                  <c:v>17.879000000000001</c:v>
                </c:pt>
                <c:pt idx="333">
                  <c:v>17.872</c:v>
                </c:pt>
                <c:pt idx="334">
                  <c:v>18.047000000000001</c:v>
                </c:pt>
                <c:pt idx="335">
                  <c:v>18.018999999999998</c:v>
                </c:pt>
                <c:pt idx="336">
                  <c:v>17.515000000000001</c:v>
                </c:pt>
                <c:pt idx="337">
                  <c:v>17.440999999999999</c:v>
                </c:pt>
                <c:pt idx="338">
                  <c:v>17.318000000000001</c:v>
                </c:pt>
                <c:pt idx="339">
                  <c:v>17.349</c:v>
                </c:pt>
                <c:pt idx="340">
                  <c:v>17.012</c:v>
                </c:pt>
                <c:pt idx="341">
                  <c:v>16.928999999999998</c:v>
                </c:pt>
                <c:pt idx="342">
                  <c:v>16.866</c:v>
                </c:pt>
                <c:pt idx="343">
                  <c:v>16.850000000000001</c:v>
                </c:pt>
                <c:pt idx="344">
                  <c:v>16.492999999999999</c:v>
                </c:pt>
                <c:pt idx="345">
                  <c:v>16.460999999999999</c:v>
                </c:pt>
                <c:pt idx="346">
                  <c:v>16.574999999999999</c:v>
                </c:pt>
                <c:pt idx="347">
                  <c:v>16.184999999999999</c:v>
                </c:pt>
                <c:pt idx="348">
                  <c:v>16.183</c:v>
                </c:pt>
                <c:pt idx="349">
                  <c:v>15.798</c:v>
                </c:pt>
                <c:pt idx="350">
                  <c:v>15.129</c:v>
                </c:pt>
                <c:pt idx="351">
                  <c:v>14.968</c:v>
                </c:pt>
                <c:pt idx="352">
                  <c:v>14.944000000000001</c:v>
                </c:pt>
                <c:pt idx="353">
                  <c:v>15.025</c:v>
                </c:pt>
                <c:pt idx="354">
                  <c:v>14.685</c:v>
                </c:pt>
                <c:pt idx="355">
                  <c:v>14.444000000000001</c:v>
                </c:pt>
                <c:pt idx="356">
                  <c:v>13.944000000000001</c:v>
                </c:pt>
                <c:pt idx="357">
                  <c:v>13.706</c:v>
                </c:pt>
                <c:pt idx="358">
                  <c:v>13.752000000000001</c:v>
                </c:pt>
                <c:pt idx="359">
                  <c:v>13.824999999999999</c:v>
                </c:pt>
                <c:pt idx="360">
                  <c:v>14.089</c:v>
                </c:pt>
                <c:pt idx="361">
                  <c:v>14.337999999999999</c:v>
                </c:pt>
                <c:pt idx="362">
                  <c:v>15.349</c:v>
                </c:pt>
                <c:pt idx="363">
                  <c:v>15.177</c:v>
                </c:pt>
                <c:pt idx="364">
                  <c:v>14.773999999999999</c:v>
                </c:pt>
                <c:pt idx="365">
                  <c:v>15.034000000000001</c:v>
                </c:pt>
                <c:pt idx="366">
                  <c:v>14.971</c:v>
                </c:pt>
                <c:pt idx="367">
                  <c:v>15.176</c:v>
                </c:pt>
                <c:pt idx="368">
                  <c:v>15.005000000000001</c:v>
                </c:pt>
                <c:pt idx="369">
                  <c:v>15.233000000000001</c:v>
                </c:pt>
                <c:pt idx="370">
                  <c:v>15.47</c:v>
                </c:pt>
                <c:pt idx="371">
                  <c:v>15.55</c:v>
                </c:pt>
                <c:pt idx="372">
                  <c:v>14.997</c:v>
                </c:pt>
                <c:pt idx="373">
                  <c:v>14.91</c:v>
                </c:pt>
                <c:pt idx="374">
                  <c:v>15.018000000000001</c:v>
                </c:pt>
                <c:pt idx="375">
                  <c:v>15.065</c:v>
                </c:pt>
                <c:pt idx="376">
                  <c:v>14.439</c:v>
                </c:pt>
                <c:pt idx="377">
                  <c:v>14.628</c:v>
                </c:pt>
                <c:pt idx="378">
                  <c:v>14.228</c:v>
                </c:pt>
                <c:pt idx="379">
                  <c:v>13.759</c:v>
                </c:pt>
                <c:pt idx="380">
                  <c:v>13.824</c:v>
                </c:pt>
                <c:pt idx="381">
                  <c:v>14.268000000000001</c:v>
                </c:pt>
                <c:pt idx="382">
                  <c:v>14.04</c:v>
                </c:pt>
                <c:pt idx="383">
                  <c:v>14.215999999999999</c:v>
                </c:pt>
                <c:pt idx="384">
                  <c:v>13.601000000000001</c:v>
                </c:pt>
                <c:pt idx="385">
                  <c:v>13.315</c:v>
                </c:pt>
                <c:pt idx="386">
                  <c:v>13.805999999999999</c:v>
                </c:pt>
                <c:pt idx="387">
                  <c:v>13.895</c:v>
                </c:pt>
                <c:pt idx="388">
                  <c:v>13.696999999999999</c:v>
                </c:pt>
                <c:pt idx="389">
                  <c:v>13.228999999999999</c:v>
                </c:pt>
                <c:pt idx="390">
                  <c:v>13.044</c:v>
                </c:pt>
                <c:pt idx="391">
                  <c:v>13.573</c:v>
                </c:pt>
                <c:pt idx="392">
                  <c:v>13.983000000000001</c:v>
                </c:pt>
                <c:pt idx="393">
                  <c:v>13.577999999999999</c:v>
                </c:pt>
                <c:pt idx="394">
                  <c:v>13.605</c:v>
                </c:pt>
                <c:pt idx="395">
                  <c:v>13.599</c:v>
                </c:pt>
                <c:pt idx="396">
                  <c:v>13.319000000000001</c:v>
                </c:pt>
                <c:pt idx="397">
                  <c:v>13.141999999999999</c:v>
                </c:pt>
                <c:pt idx="398">
                  <c:v>13.429</c:v>
                </c:pt>
                <c:pt idx="399">
                  <c:v>12.956</c:v>
                </c:pt>
                <c:pt idx="400">
                  <c:v>12.645</c:v>
                </c:pt>
                <c:pt idx="401">
                  <c:v>12.59</c:v>
                </c:pt>
                <c:pt idx="402">
                  <c:v>12.702999999999999</c:v>
                </c:pt>
                <c:pt idx="403">
                  <c:v>12.676</c:v>
                </c:pt>
                <c:pt idx="404">
                  <c:v>12.794</c:v>
                </c:pt>
                <c:pt idx="405">
                  <c:v>12.651</c:v>
                </c:pt>
                <c:pt idx="406">
                  <c:v>12.459</c:v>
                </c:pt>
                <c:pt idx="407">
                  <c:v>12.621</c:v>
                </c:pt>
                <c:pt idx="408">
                  <c:v>12.548999999999999</c:v>
                </c:pt>
                <c:pt idx="409">
                  <c:v>12.741</c:v>
                </c:pt>
                <c:pt idx="410">
                  <c:v>12.840999999999999</c:v>
                </c:pt>
                <c:pt idx="411">
                  <c:v>12.757999999999999</c:v>
                </c:pt>
                <c:pt idx="412">
                  <c:v>12.670999999999999</c:v>
                </c:pt>
                <c:pt idx="413">
                  <c:v>12.759</c:v>
                </c:pt>
                <c:pt idx="414">
                  <c:v>12.468</c:v>
                </c:pt>
                <c:pt idx="415">
                  <c:v>12.255000000000001</c:v>
                </c:pt>
                <c:pt idx="416">
                  <c:v>12.205</c:v>
                </c:pt>
                <c:pt idx="417">
                  <c:v>12.757999999999999</c:v>
                </c:pt>
                <c:pt idx="418">
                  <c:v>12.958</c:v>
                </c:pt>
                <c:pt idx="419">
                  <c:v>12.685</c:v>
                </c:pt>
                <c:pt idx="420">
                  <c:v>12.67</c:v>
                </c:pt>
                <c:pt idx="421">
                  <c:v>12.676</c:v>
                </c:pt>
                <c:pt idx="422">
                  <c:v>12.615</c:v>
                </c:pt>
                <c:pt idx="423">
                  <c:v>12.760999999999999</c:v>
                </c:pt>
                <c:pt idx="424">
                  <c:v>12.808</c:v>
                </c:pt>
                <c:pt idx="425">
                  <c:v>12.858000000000001</c:v>
                </c:pt>
                <c:pt idx="426">
                  <c:v>12.87</c:v>
                </c:pt>
                <c:pt idx="427">
                  <c:v>12.74</c:v>
                </c:pt>
                <c:pt idx="428">
                  <c:v>12.536</c:v>
                </c:pt>
                <c:pt idx="429">
                  <c:v>12.548999999999999</c:v>
                </c:pt>
                <c:pt idx="430">
                  <c:v>12.724</c:v>
                </c:pt>
                <c:pt idx="431">
                  <c:v>12.628</c:v>
                </c:pt>
                <c:pt idx="432">
                  <c:v>12.817</c:v>
                </c:pt>
                <c:pt idx="433">
                  <c:v>12.769</c:v>
                </c:pt>
                <c:pt idx="434">
                  <c:v>12.608000000000001</c:v>
                </c:pt>
                <c:pt idx="435">
                  <c:v>12.452</c:v>
                </c:pt>
                <c:pt idx="436">
                  <c:v>12.465</c:v>
                </c:pt>
                <c:pt idx="437">
                  <c:v>12.597</c:v>
                </c:pt>
                <c:pt idx="438">
                  <c:v>12.631</c:v>
                </c:pt>
                <c:pt idx="439">
                  <c:v>12.63</c:v>
                </c:pt>
                <c:pt idx="440">
                  <c:v>12.66</c:v>
                </c:pt>
                <c:pt idx="441">
                  <c:v>12.536</c:v>
                </c:pt>
                <c:pt idx="442">
                  <c:v>12.37</c:v>
                </c:pt>
                <c:pt idx="443">
                  <c:v>12.38</c:v>
                </c:pt>
                <c:pt idx="444">
                  <c:v>12.497</c:v>
                </c:pt>
                <c:pt idx="445">
                  <c:v>12.369</c:v>
                </c:pt>
                <c:pt idx="446">
                  <c:v>12.25</c:v>
                </c:pt>
                <c:pt idx="447">
                  <c:v>12.25</c:v>
                </c:pt>
                <c:pt idx="448">
                  <c:v>12.196999999999999</c:v>
                </c:pt>
                <c:pt idx="449">
                  <c:v>12.132999999999999</c:v>
                </c:pt>
                <c:pt idx="450">
                  <c:v>12.061</c:v>
                </c:pt>
                <c:pt idx="451">
                  <c:v>11.965999999999999</c:v>
                </c:pt>
                <c:pt idx="452">
                  <c:v>12.157999999999999</c:v>
                </c:pt>
                <c:pt idx="453">
                  <c:v>12.259</c:v>
                </c:pt>
                <c:pt idx="454">
                  <c:v>12.224</c:v>
                </c:pt>
                <c:pt idx="455">
                  <c:v>12.28</c:v>
                </c:pt>
                <c:pt idx="456">
                  <c:v>11.778</c:v>
                </c:pt>
                <c:pt idx="457">
                  <c:v>11.694000000000001</c:v>
                </c:pt>
                <c:pt idx="458">
                  <c:v>11.837</c:v>
                </c:pt>
                <c:pt idx="459">
                  <c:v>11.525</c:v>
                </c:pt>
                <c:pt idx="460">
                  <c:v>11.4</c:v>
                </c:pt>
                <c:pt idx="461">
                  <c:v>11.54</c:v>
                </c:pt>
                <c:pt idx="462">
                  <c:v>11.468</c:v>
                </c:pt>
                <c:pt idx="463">
                  <c:v>11.374000000000001</c:v>
                </c:pt>
                <c:pt idx="464">
                  <c:v>11.331</c:v>
                </c:pt>
                <c:pt idx="465">
                  <c:v>11.273</c:v>
                </c:pt>
                <c:pt idx="466">
                  <c:v>11.291</c:v>
                </c:pt>
                <c:pt idx="467">
                  <c:v>11.414999999999999</c:v>
                </c:pt>
                <c:pt idx="468">
                  <c:v>11.444000000000001</c:v>
                </c:pt>
                <c:pt idx="469">
                  <c:v>11.443</c:v>
                </c:pt>
                <c:pt idx="470">
                  <c:v>11.592000000000001</c:v>
                </c:pt>
                <c:pt idx="471">
                  <c:v>11.449</c:v>
                </c:pt>
                <c:pt idx="472">
                  <c:v>11.574999999999999</c:v>
                </c:pt>
                <c:pt idx="473">
                  <c:v>11.622999999999999</c:v>
                </c:pt>
                <c:pt idx="474">
                  <c:v>11.823</c:v>
                </c:pt>
                <c:pt idx="475">
                  <c:v>11.909000000000001</c:v>
                </c:pt>
                <c:pt idx="476">
                  <c:v>12.611000000000001</c:v>
                </c:pt>
                <c:pt idx="477">
                  <c:v>12.795</c:v>
                </c:pt>
                <c:pt idx="478">
                  <c:v>12.941000000000001</c:v>
                </c:pt>
                <c:pt idx="479">
                  <c:v>13.137</c:v>
                </c:pt>
                <c:pt idx="480">
                  <c:v>13.369</c:v>
                </c:pt>
                <c:pt idx="481">
                  <c:v>14.388999999999999</c:v>
                </c:pt>
                <c:pt idx="482">
                  <c:v>14.711</c:v>
                </c:pt>
                <c:pt idx="483">
                  <c:v>13.478999999999999</c:v>
                </c:pt>
                <c:pt idx="484">
                  <c:v>12.976000000000001</c:v>
                </c:pt>
                <c:pt idx="485">
                  <c:v>12.964</c:v>
                </c:pt>
                <c:pt idx="486">
                  <c:v>12.978999999999999</c:v>
                </c:pt>
                <c:pt idx="487">
                  <c:v>12.916</c:v>
                </c:pt>
                <c:pt idx="488">
                  <c:v>12.367000000000001</c:v>
                </c:pt>
                <c:pt idx="489">
                  <c:v>12.407999999999999</c:v>
                </c:pt>
                <c:pt idx="490">
                  <c:v>12.711</c:v>
                </c:pt>
                <c:pt idx="491">
                  <c:v>12.53</c:v>
                </c:pt>
                <c:pt idx="492">
                  <c:v>12.417</c:v>
                </c:pt>
                <c:pt idx="493">
                  <c:v>12.5</c:v>
                </c:pt>
                <c:pt idx="494">
                  <c:v>13.116</c:v>
                </c:pt>
                <c:pt idx="495">
                  <c:v>12.717000000000001</c:v>
                </c:pt>
                <c:pt idx="496">
                  <c:v>12.901</c:v>
                </c:pt>
                <c:pt idx="497">
                  <c:v>13.178000000000001</c:v>
                </c:pt>
                <c:pt idx="498">
                  <c:v>12.943</c:v>
                </c:pt>
                <c:pt idx="499">
                  <c:v>12.98</c:v>
                </c:pt>
                <c:pt idx="500">
                  <c:v>13.047000000000001</c:v>
                </c:pt>
                <c:pt idx="501">
                  <c:v>13.305</c:v>
                </c:pt>
                <c:pt idx="502">
                  <c:v>13.34</c:v>
                </c:pt>
                <c:pt idx="503">
                  <c:v>13.250999999999999</c:v>
                </c:pt>
                <c:pt idx="504">
                  <c:v>13.073</c:v>
                </c:pt>
                <c:pt idx="505">
                  <c:v>12.878</c:v>
                </c:pt>
                <c:pt idx="506">
                  <c:v>12.702999999999999</c:v>
                </c:pt>
                <c:pt idx="507">
                  <c:v>12.98</c:v>
                </c:pt>
                <c:pt idx="508">
                  <c:v>13.074999999999999</c:v>
                </c:pt>
                <c:pt idx="509">
                  <c:v>13.068</c:v>
                </c:pt>
                <c:pt idx="510">
                  <c:v>13.132999999999999</c:v>
                </c:pt>
                <c:pt idx="511">
                  <c:v>13.407</c:v>
                </c:pt>
                <c:pt idx="512">
                  <c:v>13.683999999999999</c:v>
                </c:pt>
                <c:pt idx="513">
                  <c:v>13.725</c:v>
                </c:pt>
                <c:pt idx="514">
                  <c:v>13.839</c:v>
                </c:pt>
                <c:pt idx="515">
                  <c:v>13.826000000000001</c:v>
                </c:pt>
                <c:pt idx="516">
                  <c:v>14.243</c:v>
                </c:pt>
                <c:pt idx="517">
                  <c:v>14.21</c:v>
                </c:pt>
                <c:pt idx="518">
                  <c:v>14.541</c:v>
                </c:pt>
                <c:pt idx="519">
                  <c:v>14.926</c:v>
                </c:pt>
                <c:pt idx="520">
                  <c:v>14.29</c:v>
                </c:pt>
                <c:pt idx="521">
                  <c:v>14.478999999999999</c:v>
                </c:pt>
                <c:pt idx="522">
                  <c:v>14.664999999999999</c:v>
                </c:pt>
                <c:pt idx="523">
                  <c:v>14.756</c:v>
                </c:pt>
                <c:pt idx="524">
                  <c:v>14.595000000000001</c:v>
                </c:pt>
                <c:pt idx="525">
                  <c:v>14.275</c:v>
                </c:pt>
                <c:pt idx="526">
                  <c:v>13.984999999999999</c:v>
                </c:pt>
                <c:pt idx="527">
                  <c:v>13.936999999999999</c:v>
                </c:pt>
                <c:pt idx="528">
                  <c:v>13.938000000000001</c:v>
                </c:pt>
                <c:pt idx="529">
                  <c:v>13.722</c:v>
                </c:pt>
                <c:pt idx="530">
                  <c:v>13.75</c:v>
                </c:pt>
                <c:pt idx="531">
                  <c:v>14.106</c:v>
                </c:pt>
                <c:pt idx="532">
                  <c:v>14.028</c:v>
                </c:pt>
                <c:pt idx="533">
                  <c:v>14.337</c:v>
                </c:pt>
                <c:pt idx="534">
                  <c:v>14.339</c:v>
                </c:pt>
                <c:pt idx="535">
                  <c:v>14.489000000000001</c:v>
                </c:pt>
                <c:pt idx="536">
                  <c:v>15.013999999999999</c:v>
                </c:pt>
                <c:pt idx="537">
                  <c:v>14.871</c:v>
                </c:pt>
                <c:pt idx="538">
                  <c:v>15.263999999999999</c:v>
                </c:pt>
                <c:pt idx="539">
                  <c:v>15.193</c:v>
                </c:pt>
                <c:pt idx="540">
                  <c:v>14.646000000000001</c:v>
                </c:pt>
                <c:pt idx="541">
                  <c:v>14.662000000000001</c:v>
                </c:pt>
                <c:pt idx="542">
                  <c:v>14.786</c:v>
                </c:pt>
                <c:pt idx="543">
                  <c:v>14.413</c:v>
                </c:pt>
                <c:pt idx="544">
                  <c:v>14.269</c:v>
                </c:pt>
                <c:pt idx="545">
                  <c:v>14.393000000000001</c:v>
                </c:pt>
                <c:pt idx="546">
                  <c:v>14.145</c:v>
                </c:pt>
                <c:pt idx="547">
                  <c:v>13.984</c:v>
                </c:pt>
                <c:pt idx="548">
                  <c:v>14.047000000000001</c:v>
                </c:pt>
                <c:pt idx="549">
                  <c:v>14.271000000000001</c:v>
                </c:pt>
                <c:pt idx="550">
                  <c:v>14.459</c:v>
                </c:pt>
                <c:pt idx="551">
                  <c:v>14.319000000000001</c:v>
                </c:pt>
                <c:pt idx="552">
                  <c:v>14.183</c:v>
                </c:pt>
                <c:pt idx="553">
                  <c:v>14.378</c:v>
                </c:pt>
                <c:pt idx="554">
                  <c:v>14.004</c:v>
                </c:pt>
                <c:pt idx="555">
                  <c:v>13.94</c:v>
                </c:pt>
                <c:pt idx="556">
                  <c:v>14.170999999999999</c:v>
                </c:pt>
                <c:pt idx="557">
                  <c:v>14.095000000000001</c:v>
                </c:pt>
                <c:pt idx="558">
                  <c:v>14.342000000000001</c:v>
                </c:pt>
                <c:pt idx="559">
                  <c:v>14.427</c:v>
                </c:pt>
                <c:pt idx="560">
                  <c:v>14.452999999999999</c:v>
                </c:pt>
                <c:pt idx="561">
                  <c:v>14.089</c:v>
                </c:pt>
                <c:pt idx="562">
                  <c:v>14.016999999999999</c:v>
                </c:pt>
                <c:pt idx="563">
                  <c:v>13.840999999999999</c:v>
                </c:pt>
                <c:pt idx="564">
                  <c:v>14.333</c:v>
                </c:pt>
                <c:pt idx="565">
                  <c:v>14.397</c:v>
                </c:pt>
                <c:pt idx="566">
                  <c:v>14.593999999999999</c:v>
                </c:pt>
                <c:pt idx="567">
                  <c:v>14.965</c:v>
                </c:pt>
                <c:pt idx="568">
                  <c:v>14.592000000000001</c:v>
                </c:pt>
                <c:pt idx="569">
                  <c:v>14.563000000000001</c:v>
                </c:pt>
                <c:pt idx="570">
                  <c:v>14.888</c:v>
                </c:pt>
                <c:pt idx="571">
                  <c:v>15.052</c:v>
                </c:pt>
                <c:pt idx="572">
                  <c:v>14.772</c:v>
                </c:pt>
                <c:pt idx="573">
                  <c:v>14.622</c:v>
                </c:pt>
                <c:pt idx="574">
                  <c:v>14.43</c:v>
                </c:pt>
                <c:pt idx="575">
                  <c:v>13.765000000000001</c:v>
                </c:pt>
                <c:pt idx="576">
                  <c:v>13.768000000000001</c:v>
                </c:pt>
                <c:pt idx="577">
                  <c:v>13.82</c:v>
                </c:pt>
                <c:pt idx="578">
                  <c:v>13.897</c:v>
                </c:pt>
                <c:pt idx="579">
                  <c:v>13.663</c:v>
                </c:pt>
                <c:pt idx="580">
                  <c:v>13.553000000000001</c:v>
                </c:pt>
                <c:pt idx="581">
                  <c:v>13.461</c:v>
                </c:pt>
                <c:pt idx="582">
                  <c:v>12.92</c:v>
                </c:pt>
                <c:pt idx="583">
                  <c:v>12.901</c:v>
                </c:pt>
                <c:pt idx="584">
                  <c:v>12.775</c:v>
                </c:pt>
                <c:pt idx="585">
                  <c:v>12.936999999999999</c:v>
                </c:pt>
                <c:pt idx="586">
                  <c:v>12.731999999999999</c:v>
                </c:pt>
                <c:pt idx="587">
                  <c:v>12.754</c:v>
                </c:pt>
                <c:pt idx="588">
                  <c:v>12.324999999999999</c:v>
                </c:pt>
                <c:pt idx="589">
                  <c:v>11.715</c:v>
                </c:pt>
                <c:pt idx="590">
                  <c:v>11.707000000000001</c:v>
                </c:pt>
                <c:pt idx="591">
                  <c:v>11.888999999999999</c:v>
                </c:pt>
                <c:pt idx="592">
                  <c:v>11.263999999999999</c:v>
                </c:pt>
                <c:pt idx="593">
                  <c:v>11.59</c:v>
                </c:pt>
                <c:pt idx="594">
                  <c:v>11.664999999999999</c:v>
                </c:pt>
                <c:pt idx="595">
                  <c:v>11.521000000000001</c:v>
                </c:pt>
                <c:pt idx="596">
                  <c:v>10.739000000000001</c:v>
                </c:pt>
                <c:pt idx="597">
                  <c:v>10.775</c:v>
                </c:pt>
                <c:pt idx="598">
                  <c:v>10.862</c:v>
                </c:pt>
                <c:pt idx="599">
                  <c:v>11.205</c:v>
                </c:pt>
                <c:pt idx="600">
                  <c:v>11.834</c:v>
                </c:pt>
                <c:pt idx="601">
                  <c:v>11.486000000000001</c:v>
                </c:pt>
                <c:pt idx="602">
                  <c:v>11.315</c:v>
                </c:pt>
                <c:pt idx="603">
                  <c:v>11.54</c:v>
                </c:pt>
                <c:pt idx="604">
                  <c:v>11.49</c:v>
                </c:pt>
                <c:pt idx="605">
                  <c:v>11.702</c:v>
                </c:pt>
                <c:pt idx="606">
                  <c:v>12.04</c:v>
                </c:pt>
                <c:pt idx="607">
                  <c:v>12.19</c:v>
                </c:pt>
                <c:pt idx="608">
                  <c:v>12.196</c:v>
                </c:pt>
                <c:pt idx="609">
                  <c:v>12.289</c:v>
                </c:pt>
                <c:pt idx="610">
                  <c:v>12.553000000000001</c:v>
                </c:pt>
                <c:pt idx="611">
                  <c:v>12.55</c:v>
                </c:pt>
                <c:pt idx="612">
                  <c:v>12.708</c:v>
                </c:pt>
                <c:pt idx="613">
                  <c:v>12.611000000000001</c:v>
                </c:pt>
                <c:pt idx="614">
                  <c:v>12.285</c:v>
                </c:pt>
                <c:pt idx="615">
                  <c:v>11.744999999999999</c:v>
                </c:pt>
                <c:pt idx="616">
                  <c:v>11.507</c:v>
                </c:pt>
                <c:pt idx="617">
                  <c:v>11.275</c:v>
                </c:pt>
                <c:pt idx="618">
                  <c:v>11.266</c:v>
                </c:pt>
                <c:pt idx="619">
                  <c:v>11.425000000000001</c:v>
                </c:pt>
                <c:pt idx="620">
                  <c:v>10.954000000000001</c:v>
                </c:pt>
                <c:pt idx="621">
                  <c:v>11.291</c:v>
                </c:pt>
                <c:pt idx="622">
                  <c:v>11.340999999999999</c:v>
                </c:pt>
                <c:pt idx="623">
                  <c:v>11.519</c:v>
                </c:pt>
                <c:pt idx="624">
                  <c:v>12.06</c:v>
                </c:pt>
                <c:pt idx="625">
                  <c:v>11.951000000000001</c:v>
                </c:pt>
                <c:pt idx="626">
                  <c:v>12.198</c:v>
                </c:pt>
                <c:pt idx="627">
                  <c:v>12.949</c:v>
                </c:pt>
                <c:pt idx="628">
                  <c:v>12.951000000000001</c:v>
                </c:pt>
                <c:pt idx="629">
                  <c:v>13.250999999999999</c:v>
                </c:pt>
                <c:pt idx="630">
                  <c:v>13.603999999999999</c:v>
                </c:pt>
                <c:pt idx="631">
                  <c:v>13.318</c:v>
                </c:pt>
                <c:pt idx="632">
                  <c:v>13.254</c:v>
                </c:pt>
                <c:pt idx="633">
                  <c:v>13.558999999999999</c:v>
                </c:pt>
                <c:pt idx="634">
                  <c:v>13.68</c:v>
                </c:pt>
                <c:pt idx="635">
                  <c:v>13.159000000000001</c:v>
                </c:pt>
                <c:pt idx="636">
                  <c:v>13.241</c:v>
                </c:pt>
                <c:pt idx="637">
                  <c:v>13.555</c:v>
                </c:pt>
                <c:pt idx="638">
                  <c:v>13.042999999999999</c:v>
                </c:pt>
                <c:pt idx="639">
                  <c:v>13.039</c:v>
                </c:pt>
                <c:pt idx="640">
                  <c:v>13.243</c:v>
                </c:pt>
                <c:pt idx="641">
                  <c:v>13.398999999999999</c:v>
                </c:pt>
                <c:pt idx="642">
                  <c:v>13.492000000000001</c:v>
                </c:pt>
                <c:pt idx="643">
                  <c:v>14.779</c:v>
                </c:pt>
                <c:pt idx="644">
                  <c:v>15.731</c:v>
                </c:pt>
                <c:pt idx="645">
                  <c:v>15.54</c:v>
                </c:pt>
                <c:pt idx="646">
                  <c:v>15.558</c:v>
                </c:pt>
                <c:pt idx="647">
                  <c:v>15.843</c:v>
                </c:pt>
                <c:pt idx="648">
                  <c:v>15.621</c:v>
                </c:pt>
                <c:pt idx="649">
                  <c:v>15.657</c:v>
                </c:pt>
                <c:pt idx="650">
                  <c:v>15.736000000000001</c:v>
                </c:pt>
                <c:pt idx="651">
                  <c:v>15.727</c:v>
                </c:pt>
                <c:pt idx="652">
                  <c:v>15.64</c:v>
                </c:pt>
                <c:pt idx="653">
                  <c:v>15.622999999999999</c:v>
                </c:pt>
                <c:pt idx="654">
                  <c:v>15.834</c:v>
                </c:pt>
                <c:pt idx="655">
                  <c:v>16.135999999999999</c:v>
                </c:pt>
                <c:pt idx="656">
                  <c:v>16.609000000000002</c:v>
                </c:pt>
                <c:pt idx="657">
                  <c:v>16.925999999999998</c:v>
                </c:pt>
                <c:pt idx="658">
                  <c:v>17.181000000000001</c:v>
                </c:pt>
                <c:pt idx="659">
                  <c:v>16.774000000000001</c:v>
                </c:pt>
                <c:pt idx="660">
                  <c:v>16.814</c:v>
                </c:pt>
                <c:pt idx="661">
                  <c:v>16.876999999999999</c:v>
                </c:pt>
                <c:pt idx="662">
                  <c:v>17.414999999999999</c:v>
                </c:pt>
                <c:pt idx="663">
                  <c:v>17.600999999999999</c:v>
                </c:pt>
                <c:pt idx="664">
                  <c:v>17.463999999999999</c:v>
                </c:pt>
                <c:pt idx="665">
                  <c:v>17.457999999999998</c:v>
                </c:pt>
                <c:pt idx="666">
                  <c:v>16.768999999999998</c:v>
                </c:pt>
                <c:pt idx="667">
                  <c:v>16.818000000000001</c:v>
                </c:pt>
                <c:pt idx="668">
                  <c:v>17.053000000000001</c:v>
                </c:pt>
                <c:pt idx="669">
                  <c:v>17.236000000000001</c:v>
                </c:pt>
                <c:pt idx="670">
                  <c:v>18.184000000000001</c:v>
                </c:pt>
                <c:pt idx="671">
                  <c:v>18.77</c:v>
                </c:pt>
                <c:pt idx="672">
                  <c:v>19.077999999999999</c:v>
                </c:pt>
                <c:pt idx="673">
                  <c:v>18.12</c:v>
                </c:pt>
                <c:pt idx="674">
                  <c:v>18.163</c:v>
                </c:pt>
                <c:pt idx="675">
                  <c:v>18.408999999999999</c:v>
                </c:pt>
                <c:pt idx="676">
                  <c:v>18.411000000000001</c:v>
                </c:pt>
                <c:pt idx="677">
                  <c:v>17.696999999999999</c:v>
                </c:pt>
                <c:pt idx="678">
                  <c:v>17.957000000000001</c:v>
                </c:pt>
                <c:pt idx="679">
                  <c:v>18.28</c:v>
                </c:pt>
                <c:pt idx="680">
                  <c:v>18.178000000000001</c:v>
                </c:pt>
                <c:pt idx="681">
                  <c:v>18.225000000000001</c:v>
                </c:pt>
                <c:pt idx="682">
                  <c:v>18.239999999999998</c:v>
                </c:pt>
                <c:pt idx="683">
                  <c:v>17.846</c:v>
                </c:pt>
                <c:pt idx="684">
                  <c:v>17.902999999999999</c:v>
                </c:pt>
                <c:pt idx="685">
                  <c:v>17.789000000000001</c:v>
                </c:pt>
                <c:pt idx="686">
                  <c:v>17.431000000000001</c:v>
                </c:pt>
                <c:pt idx="687">
                  <c:v>17.585999999999999</c:v>
                </c:pt>
                <c:pt idx="688">
                  <c:v>17.606999999999999</c:v>
                </c:pt>
                <c:pt idx="689">
                  <c:v>17.812000000000001</c:v>
                </c:pt>
                <c:pt idx="690">
                  <c:v>17.335999999999999</c:v>
                </c:pt>
                <c:pt idx="691">
                  <c:v>17.475999999999999</c:v>
                </c:pt>
                <c:pt idx="692">
                  <c:v>17.734000000000002</c:v>
                </c:pt>
                <c:pt idx="693">
                  <c:v>17.712</c:v>
                </c:pt>
                <c:pt idx="694">
                  <c:v>17.731999999999999</c:v>
                </c:pt>
                <c:pt idx="695">
                  <c:v>17.797000000000001</c:v>
                </c:pt>
                <c:pt idx="696">
                  <c:v>17.811</c:v>
                </c:pt>
                <c:pt idx="697">
                  <c:v>18.079000000000001</c:v>
                </c:pt>
                <c:pt idx="698">
                  <c:v>18.311</c:v>
                </c:pt>
                <c:pt idx="699">
                  <c:v>18.210999999999999</c:v>
                </c:pt>
                <c:pt idx="700">
                  <c:v>18.206</c:v>
                </c:pt>
                <c:pt idx="701">
                  <c:v>17.736000000000001</c:v>
                </c:pt>
                <c:pt idx="702">
                  <c:v>17.738</c:v>
                </c:pt>
                <c:pt idx="703">
                  <c:v>17.966000000000001</c:v>
                </c:pt>
                <c:pt idx="704">
                  <c:v>17.428999999999998</c:v>
                </c:pt>
                <c:pt idx="705">
                  <c:v>16.757999999999999</c:v>
                </c:pt>
                <c:pt idx="706">
                  <c:v>16.567</c:v>
                </c:pt>
                <c:pt idx="707">
                  <c:v>16.469000000000001</c:v>
                </c:pt>
                <c:pt idx="708">
                  <c:v>16.795000000000002</c:v>
                </c:pt>
                <c:pt idx="709">
                  <c:v>16.760999999999999</c:v>
                </c:pt>
                <c:pt idx="710">
                  <c:v>16.896000000000001</c:v>
                </c:pt>
                <c:pt idx="711">
                  <c:v>17.393000000000001</c:v>
                </c:pt>
                <c:pt idx="712">
                  <c:v>17.460999999999999</c:v>
                </c:pt>
                <c:pt idx="713">
                  <c:v>17.367000000000001</c:v>
                </c:pt>
                <c:pt idx="714">
                  <c:v>17.643000000000001</c:v>
                </c:pt>
                <c:pt idx="715">
                  <c:v>17.548999999999999</c:v>
                </c:pt>
                <c:pt idx="716">
                  <c:v>17.54</c:v>
                </c:pt>
                <c:pt idx="717">
                  <c:v>17.811</c:v>
                </c:pt>
                <c:pt idx="718">
                  <c:v>17.864000000000001</c:v>
                </c:pt>
                <c:pt idx="719">
                  <c:v>18.035</c:v>
                </c:pt>
                <c:pt idx="720">
                  <c:v>17.995999999999999</c:v>
                </c:pt>
                <c:pt idx="721">
                  <c:v>18.213000000000001</c:v>
                </c:pt>
                <c:pt idx="722">
                  <c:v>17.984999999999999</c:v>
                </c:pt>
                <c:pt idx="723">
                  <c:v>17.853000000000002</c:v>
                </c:pt>
                <c:pt idx="724">
                  <c:v>17.792000000000002</c:v>
                </c:pt>
                <c:pt idx="725">
                  <c:v>18.026</c:v>
                </c:pt>
                <c:pt idx="726">
                  <c:v>18.367999999999999</c:v>
                </c:pt>
                <c:pt idx="727">
                  <c:v>18.786999999999999</c:v>
                </c:pt>
                <c:pt idx="728">
                  <c:v>19.331</c:v>
                </c:pt>
                <c:pt idx="729">
                  <c:v>19.562000000000001</c:v>
                </c:pt>
                <c:pt idx="730">
                  <c:v>19.632999999999999</c:v>
                </c:pt>
                <c:pt idx="731">
                  <c:v>20.405000000000001</c:v>
                </c:pt>
                <c:pt idx="732">
                  <c:v>19.582000000000001</c:v>
                </c:pt>
                <c:pt idx="733">
                  <c:v>18.942</c:v>
                </c:pt>
                <c:pt idx="734">
                  <c:v>19.035</c:v>
                </c:pt>
                <c:pt idx="735">
                  <c:v>19.297000000000001</c:v>
                </c:pt>
                <c:pt idx="736">
                  <c:v>19.061</c:v>
                </c:pt>
                <c:pt idx="737">
                  <c:v>19.045999999999999</c:v>
                </c:pt>
                <c:pt idx="738">
                  <c:v>19.149000000000001</c:v>
                </c:pt>
                <c:pt idx="739">
                  <c:v>19.420000000000002</c:v>
                </c:pt>
                <c:pt idx="740">
                  <c:v>20.221</c:v>
                </c:pt>
                <c:pt idx="741">
                  <c:v>20.597000000000001</c:v>
                </c:pt>
                <c:pt idx="742">
                  <c:v>21.088999999999999</c:v>
                </c:pt>
                <c:pt idx="743">
                  <c:v>20.533000000000001</c:v>
                </c:pt>
                <c:pt idx="744">
                  <c:v>20.541</c:v>
                </c:pt>
                <c:pt idx="745">
                  <c:v>20.773</c:v>
                </c:pt>
                <c:pt idx="746">
                  <c:v>19.718</c:v>
                </c:pt>
                <c:pt idx="747">
                  <c:v>20.073</c:v>
                </c:pt>
                <c:pt idx="748">
                  <c:v>20.497</c:v>
                </c:pt>
                <c:pt idx="749">
                  <c:v>20.827999999999999</c:v>
                </c:pt>
                <c:pt idx="750">
                  <c:v>21.108000000000001</c:v>
                </c:pt>
                <c:pt idx="751">
                  <c:v>21.105</c:v>
                </c:pt>
                <c:pt idx="752">
                  <c:v>21.239000000000001</c:v>
                </c:pt>
                <c:pt idx="753">
                  <c:v>21.98</c:v>
                </c:pt>
                <c:pt idx="754">
                  <c:v>22.024999999999999</c:v>
                </c:pt>
                <c:pt idx="755">
                  <c:v>21.259</c:v>
                </c:pt>
                <c:pt idx="756">
                  <c:v>20.72</c:v>
                </c:pt>
                <c:pt idx="757">
                  <c:v>19.925000000000001</c:v>
                </c:pt>
                <c:pt idx="758">
                  <c:v>19.881</c:v>
                </c:pt>
                <c:pt idx="759">
                  <c:v>19.954000000000001</c:v>
                </c:pt>
                <c:pt idx="760">
                  <c:v>20.690999999999999</c:v>
                </c:pt>
                <c:pt idx="761">
                  <c:v>21.853000000000002</c:v>
                </c:pt>
                <c:pt idx="762">
                  <c:v>22.466000000000001</c:v>
                </c:pt>
                <c:pt idx="763">
                  <c:v>22.741</c:v>
                </c:pt>
                <c:pt idx="764">
                  <c:v>22.591999999999999</c:v>
                </c:pt>
                <c:pt idx="765">
                  <c:v>22.631</c:v>
                </c:pt>
                <c:pt idx="766">
                  <c:v>23.056999999999999</c:v>
                </c:pt>
                <c:pt idx="767">
                  <c:v>22.846</c:v>
                </c:pt>
                <c:pt idx="768">
                  <c:v>22.312999999999999</c:v>
                </c:pt>
                <c:pt idx="769">
                  <c:v>21.079000000000001</c:v>
                </c:pt>
                <c:pt idx="770">
                  <c:v>20.988</c:v>
                </c:pt>
                <c:pt idx="771">
                  <c:v>20.286999999999999</c:v>
                </c:pt>
                <c:pt idx="772">
                  <c:v>20.276</c:v>
                </c:pt>
                <c:pt idx="773">
                  <c:v>20.381</c:v>
                </c:pt>
                <c:pt idx="774">
                  <c:v>19.998000000000001</c:v>
                </c:pt>
                <c:pt idx="775">
                  <c:v>19.492000000000001</c:v>
                </c:pt>
                <c:pt idx="776">
                  <c:v>19.350999999999999</c:v>
                </c:pt>
                <c:pt idx="777">
                  <c:v>19.478000000000002</c:v>
                </c:pt>
                <c:pt idx="778">
                  <c:v>18.677</c:v>
                </c:pt>
                <c:pt idx="779">
                  <c:v>18.669</c:v>
                </c:pt>
                <c:pt idx="780">
                  <c:v>18.742000000000001</c:v>
                </c:pt>
                <c:pt idx="781">
                  <c:v>18.681000000000001</c:v>
                </c:pt>
                <c:pt idx="782">
                  <c:v>18.329000000000001</c:v>
                </c:pt>
                <c:pt idx="783">
                  <c:v>18.053000000000001</c:v>
                </c:pt>
                <c:pt idx="784">
                  <c:v>18.602</c:v>
                </c:pt>
                <c:pt idx="785">
                  <c:v>18.254999999999999</c:v>
                </c:pt>
                <c:pt idx="786">
                  <c:v>18.187999999999999</c:v>
                </c:pt>
                <c:pt idx="787">
                  <c:v>18.163</c:v>
                </c:pt>
                <c:pt idx="788">
                  <c:v>17.837</c:v>
                </c:pt>
                <c:pt idx="789">
                  <c:v>17.733000000000001</c:v>
                </c:pt>
                <c:pt idx="790">
                  <c:v>17.445</c:v>
                </c:pt>
                <c:pt idx="791">
                  <c:v>17.474</c:v>
                </c:pt>
                <c:pt idx="792">
                  <c:v>16.957999999999998</c:v>
                </c:pt>
                <c:pt idx="793">
                  <c:v>16.928000000000001</c:v>
                </c:pt>
                <c:pt idx="794">
                  <c:v>17.178000000000001</c:v>
                </c:pt>
                <c:pt idx="795">
                  <c:v>17.120999999999999</c:v>
                </c:pt>
                <c:pt idx="796">
                  <c:v>17.224</c:v>
                </c:pt>
                <c:pt idx="797">
                  <c:v>16.742000000000001</c:v>
                </c:pt>
                <c:pt idx="798">
                  <c:v>16.585999999999999</c:v>
                </c:pt>
                <c:pt idx="799">
                  <c:v>16.454999999999998</c:v>
                </c:pt>
                <c:pt idx="800">
                  <c:v>16.420000000000002</c:v>
                </c:pt>
                <c:pt idx="801">
                  <c:v>16.666</c:v>
                </c:pt>
                <c:pt idx="802">
                  <c:v>16.289000000000001</c:v>
                </c:pt>
                <c:pt idx="803">
                  <c:v>16.402999999999999</c:v>
                </c:pt>
                <c:pt idx="804">
                  <c:v>16.544</c:v>
                </c:pt>
                <c:pt idx="805">
                  <c:v>16.294</c:v>
                </c:pt>
                <c:pt idx="806">
                  <c:v>16.096</c:v>
                </c:pt>
                <c:pt idx="807">
                  <c:v>16.053000000000001</c:v>
                </c:pt>
                <c:pt idx="808">
                  <c:v>16.12</c:v>
                </c:pt>
                <c:pt idx="809">
                  <c:v>16.085999999999999</c:v>
                </c:pt>
                <c:pt idx="810">
                  <c:v>16.065000000000001</c:v>
                </c:pt>
                <c:pt idx="811">
                  <c:v>15.853</c:v>
                </c:pt>
                <c:pt idx="812">
                  <c:v>15.867000000000001</c:v>
                </c:pt>
                <c:pt idx="813">
                  <c:v>15.526</c:v>
                </c:pt>
                <c:pt idx="814">
                  <c:v>15.48</c:v>
                </c:pt>
                <c:pt idx="815">
                  <c:v>15.601000000000001</c:v>
                </c:pt>
                <c:pt idx="816">
                  <c:v>15.195</c:v>
                </c:pt>
                <c:pt idx="817">
                  <c:v>15.146000000000001</c:v>
                </c:pt>
                <c:pt idx="818">
                  <c:v>15.539</c:v>
                </c:pt>
                <c:pt idx="819">
                  <c:v>15.638999999999999</c:v>
                </c:pt>
                <c:pt idx="820">
                  <c:v>15.37</c:v>
                </c:pt>
                <c:pt idx="821">
                  <c:v>15.884</c:v>
                </c:pt>
                <c:pt idx="822">
                  <c:v>16.164999999999999</c:v>
                </c:pt>
                <c:pt idx="823">
                  <c:v>16.495000000000001</c:v>
                </c:pt>
                <c:pt idx="824">
                  <c:v>16.161000000000001</c:v>
                </c:pt>
                <c:pt idx="825">
                  <c:v>16.545999999999999</c:v>
                </c:pt>
                <c:pt idx="826">
                  <c:v>16.521999999999998</c:v>
                </c:pt>
                <c:pt idx="827">
                  <c:v>16.356999999999999</c:v>
                </c:pt>
                <c:pt idx="828">
                  <c:v>16.091000000000001</c:v>
                </c:pt>
                <c:pt idx="829">
                  <c:v>16.315000000000001</c:v>
                </c:pt>
                <c:pt idx="830">
                  <c:v>16.114999999999998</c:v>
                </c:pt>
                <c:pt idx="831">
                  <c:v>15.939</c:v>
                </c:pt>
                <c:pt idx="832">
                  <c:v>16.407</c:v>
                </c:pt>
                <c:pt idx="833">
                  <c:v>16.088999999999999</c:v>
                </c:pt>
                <c:pt idx="834">
                  <c:v>16.035</c:v>
                </c:pt>
                <c:pt idx="835">
                  <c:v>16.056000000000001</c:v>
                </c:pt>
                <c:pt idx="836">
                  <c:v>16.373999999999999</c:v>
                </c:pt>
                <c:pt idx="837">
                  <c:v>16.390999999999998</c:v>
                </c:pt>
                <c:pt idx="838">
                  <c:v>16.701000000000001</c:v>
                </c:pt>
                <c:pt idx="839">
                  <c:v>17.061</c:v>
                </c:pt>
                <c:pt idx="840">
                  <c:v>16.741</c:v>
                </c:pt>
                <c:pt idx="841">
                  <c:v>16.707999999999998</c:v>
                </c:pt>
                <c:pt idx="842">
                  <c:v>16.704000000000001</c:v>
                </c:pt>
                <c:pt idx="843">
                  <c:v>16.760000000000002</c:v>
                </c:pt>
                <c:pt idx="844">
                  <c:v>16.945</c:v>
                </c:pt>
                <c:pt idx="845">
                  <c:v>16.768999999999998</c:v>
                </c:pt>
                <c:pt idx="846">
                  <c:v>16.777000000000001</c:v>
                </c:pt>
                <c:pt idx="847">
                  <c:v>16.869</c:v>
                </c:pt>
                <c:pt idx="848">
                  <c:v>16.757000000000001</c:v>
                </c:pt>
                <c:pt idx="849">
                  <c:v>16.398</c:v>
                </c:pt>
                <c:pt idx="850">
                  <c:v>16.434999999999999</c:v>
                </c:pt>
                <c:pt idx="851">
                  <c:v>16.693000000000001</c:v>
                </c:pt>
                <c:pt idx="852">
                  <c:v>16.936</c:v>
                </c:pt>
                <c:pt idx="853">
                  <c:v>16.832000000000001</c:v>
                </c:pt>
                <c:pt idx="854">
                  <c:v>16.564</c:v>
                </c:pt>
                <c:pt idx="855">
                  <c:v>16.16</c:v>
                </c:pt>
                <c:pt idx="856">
                  <c:v>16.149000000000001</c:v>
                </c:pt>
                <c:pt idx="857">
                  <c:v>16.233000000000001</c:v>
                </c:pt>
                <c:pt idx="858">
                  <c:v>16.256</c:v>
                </c:pt>
                <c:pt idx="859">
                  <c:v>16.099</c:v>
                </c:pt>
                <c:pt idx="860">
                  <c:v>16.338999999999999</c:v>
                </c:pt>
                <c:pt idx="861">
                  <c:v>15.872</c:v>
                </c:pt>
                <c:pt idx="862">
                  <c:v>15.935</c:v>
                </c:pt>
                <c:pt idx="863">
                  <c:v>15.878</c:v>
                </c:pt>
                <c:pt idx="864">
                  <c:v>15.718</c:v>
                </c:pt>
                <c:pt idx="865">
                  <c:v>15.842000000000001</c:v>
                </c:pt>
                <c:pt idx="866">
                  <c:v>15.842000000000001</c:v>
                </c:pt>
                <c:pt idx="867">
                  <c:v>15.83</c:v>
                </c:pt>
                <c:pt idx="868">
                  <c:v>16.006</c:v>
                </c:pt>
                <c:pt idx="869">
                  <c:v>15.914999999999999</c:v>
                </c:pt>
                <c:pt idx="870">
                  <c:v>15.821</c:v>
                </c:pt>
                <c:pt idx="871">
                  <c:v>15.688000000000001</c:v>
                </c:pt>
                <c:pt idx="872">
                  <c:v>15.617000000000001</c:v>
                </c:pt>
                <c:pt idx="873">
                  <c:v>15.722</c:v>
                </c:pt>
                <c:pt idx="874">
                  <c:v>15.725</c:v>
                </c:pt>
                <c:pt idx="875">
                  <c:v>15.518000000000001</c:v>
                </c:pt>
                <c:pt idx="876">
                  <c:v>15.308</c:v>
                </c:pt>
                <c:pt idx="877">
                  <c:v>15.29</c:v>
                </c:pt>
                <c:pt idx="878">
                  <c:v>15.739000000000001</c:v>
                </c:pt>
                <c:pt idx="879">
                  <c:v>15.625999999999999</c:v>
                </c:pt>
                <c:pt idx="880">
                  <c:v>15.895</c:v>
                </c:pt>
                <c:pt idx="881">
                  <c:v>15.773999999999999</c:v>
                </c:pt>
                <c:pt idx="882">
                  <c:v>15.494</c:v>
                </c:pt>
                <c:pt idx="883">
                  <c:v>15.21</c:v>
                </c:pt>
                <c:pt idx="884">
                  <c:v>15.135999999999999</c:v>
                </c:pt>
                <c:pt idx="885">
                  <c:v>15.151999999999999</c:v>
                </c:pt>
                <c:pt idx="886">
                  <c:v>15.468</c:v>
                </c:pt>
                <c:pt idx="887">
                  <c:v>15.291</c:v>
                </c:pt>
                <c:pt idx="888">
                  <c:v>15.311999999999999</c:v>
                </c:pt>
                <c:pt idx="889">
                  <c:v>15.492000000000001</c:v>
                </c:pt>
                <c:pt idx="890">
                  <c:v>15.414999999999999</c:v>
                </c:pt>
                <c:pt idx="891">
                  <c:v>15.347</c:v>
                </c:pt>
                <c:pt idx="892">
                  <c:v>15.509</c:v>
                </c:pt>
                <c:pt idx="893">
                  <c:v>15.401999999999999</c:v>
                </c:pt>
                <c:pt idx="894">
                  <c:v>15.34</c:v>
                </c:pt>
                <c:pt idx="895">
                  <c:v>15.518000000000001</c:v>
                </c:pt>
                <c:pt idx="896">
                  <c:v>15.162000000000001</c:v>
                </c:pt>
                <c:pt idx="897">
                  <c:v>15.221</c:v>
                </c:pt>
                <c:pt idx="898">
                  <c:v>15.254</c:v>
                </c:pt>
                <c:pt idx="899">
                  <c:v>15.42</c:v>
                </c:pt>
                <c:pt idx="900">
                  <c:v>15.641</c:v>
                </c:pt>
                <c:pt idx="901">
                  <c:v>15.722</c:v>
                </c:pt>
                <c:pt idx="902">
                  <c:v>15.682</c:v>
                </c:pt>
                <c:pt idx="903">
                  <c:v>15.416</c:v>
                </c:pt>
                <c:pt idx="904">
                  <c:v>15.101000000000001</c:v>
                </c:pt>
                <c:pt idx="905">
                  <c:v>15.084</c:v>
                </c:pt>
                <c:pt idx="906">
                  <c:v>15.353999999999999</c:v>
                </c:pt>
                <c:pt idx="907">
                  <c:v>15.531000000000001</c:v>
                </c:pt>
                <c:pt idx="908">
                  <c:v>15.579000000000001</c:v>
                </c:pt>
                <c:pt idx="909">
                  <c:v>15.657</c:v>
                </c:pt>
                <c:pt idx="910">
                  <c:v>15.574999999999999</c:v>
                </c:pt>
                <c:pt idx="911">
                  <c:v>15.285</c:v>
                </c:pt>
                <c:pt idx="912">
                  <c:v>15.288</c:v>
                </c:pt>
                <c:pt idx="913">
                  <c:v>15.372</c:v>
                </c:pt>
                <c:pt idx="914">
                  <c:v>15.522</c:v>
                </c:pt>
                <c:pt idx="915">
                  <c:v>15.555999999999999</c:v>
                </c:pt>
                <c:pt idx="916">
                  <c:v>15.49</c:v>
                </c:pt>
                <c:pt idx="917">
                  <c:v>15.481</c:v>
                </c:pt>
                <c:pt idx="918">
                  <c:v>15.209</c:v>
                </c:pt>
                <c:pt idx="919">
                  <c:v>15.246</c:v>
                </c:pt>
                <c:pt idx="920">
                  <c:v>15.28</c:v>
                </c:pt>
                <c:pt idx="921">
                  <c:v>15.151</c:v>
                </c:pt>
                <c:pt idx="922">
                  <c:v>15.045999999999999</c:v>
                </c:pt>
                <c:pt idx="923">
                  <c:v>15.032</c:v>
                </c:pt>
                <c:pt idx="924">
                  <c:v>15.057</c:v>
                </c:pt>
                <c:pt idx="925">
                  <c:v>15.041</c:v>
                </c:pt>
                <c:pt idx="926">
                  <c:v>15.037000000000001</c:v>
                </c:pt>
                <c:pt idx="927">
                  <c:v>14.958</c:v>
                </c:pt>
                <c:pt idx="928">
                  <c:v>15.081</c:v>
                </c:pt>
                <c:pt idx="929">
                  <c:v>15.192</c:v>
                </c:pt>
                <c:pt idx="930">
                  <c:v>15.275</c:v>
                </c:pt>
                <c:pt idx="931">
                  <c:v>15.363</c:v>
                </c:pt>
                <c:pt idx="932">
                  <c:v>15.096</c:v>
                </c:pt>
                <c:pt idx="933">
                  <c:v>15.163</c:v>
                </c:pt>
                <c:pt idx="934">
                  <c:v>15.315</c:v>
                </c:pt>
                <c:pt idx="935">
                  <c:v>15.108000000000001</c:v>
                </c:pt>
                <c:pt idx="936">
                  <c:v>15.122</c:v>
                </c:pt>
                <c:pt idx="937">
                  <c:v>15.388</c:v>
                </c:pt>
                <c:pt idx="938">
                  <c:v>15.349</c:v>
                </c:pt>
                <c:pt idx="939">
                  <c:v>15.162000000000001</c:v>
                </c:pt>
                <c:pt idx="940">
                  <c:v>15.151</c:v>
                </c:pt>
                <c:pt idx="941">
                  <c:v>15.221</c:v>
                </c:pt>
                <c:pt idx="942">
                  <c:v>15.32</c:v>
                </c:pt>
                <c:pt idx="943">
                  <c:v>15.128</c:v>
                </c:pt>
                <c:pt idx="944">
                  <c:v>15.042999999999999</c:v>
                </c:pt>
                <c:pt idx="945">
                  <c:v>15.179</c:v>
                </c:pt>
                <c:pt idx="946">
                  <c:v>15.202</c:v>
                </c:pt>
                <c:pt idx="947">
                  <c:v>15.212999999999999</c:v>
                </c:pt>
                <c:pt idx="948">
                  <c:v>15.244</c:v>
                </c:pt>
                <c:pt idx="949">
                  <c:v>15.634</c:v>
                </c:pt>
                <c:pt idx="950">
                  <c:v>15.537000000000001</c:v>
                </c:pt>
                <c:pt idx="951">
                  <c:v>15.901</c:v>
                </c:pt>
                <c:pt idx="952">
                  <c:v>16.198</c:v>
                </c:pt>
                <c:pt idx="953">
                  <c:v>16.154</c:v>
                </c:pt>
                <c:pt idx="954">
                  <c:v>16.149000000000001</c:v>
                </c:pt>
                <c:pt idx="955">
                  <c:v>16.183</c:v>
                </c:pt>
                <c:pt idx="956">
                  <c:v>16.05</c:v>
                </c:pt>
                <c:pt idx="957">
                  <c:v>15.862</c:v>
                </c:pt>
                <c:pt idx="958">
                  <c:v>16.123000000000001</c:v>
                </c:pt>
                <c:pt idx="959">
                  <c:v>16.268999999999998</c:v>
                </c:pt>
                <c:pt idx="960">
                  <c:v>16.254999999999999</c:v>
                </c:pt>
                <c:pt idx="961">
                  <c:v>16.271999999999998</c:v>
                </c:pt>
                <c:pt idx="962">
                  <c:v>16.356999999999999</c:v>
                </c:pt>
                <c:pt idx="963">
                  <c:v>16.457999999999998</c:v>
                </c:pt>
                <c:pt idx="964">
                  <c:v>16.298999999999999</c:v>
                </c:pt>
                <c:pt idx="965">
                  <c:v>16.456</c:v>
                </c:pt>
                <c:pt idx="966">
                  <c:v>16.548999999999999</c:v>
                </c:pt>
                <c:pt idx="967">
                  <c:v>16.300999999999998</c:v>
                </c:pt>
                <c:pt idx="968">
                  <c:v>16.280999999999999</c:v>
                </c:pt>
                <c:pt idx="969">
                  <c:v>16.588999999999999</c:v>
                </c:pt>
                <c:pt idx="970">
                  <c:v>16.475999999999999</c:v>
                </c:pt>
                <c:pt idx="971">
                  <c:v>16.524999999999999</c:v>
                </c:pt>
                <c:pt idx="972">
                  <c:v>16.766999999999999</c:v>
                </c:pt>
                <c:pt idx="973">
                  <c:v>16.588000000000001</c:v>
                </c:pt>
                <c:pt idx="974">
                  <c:v>16.425999999999998</c:v>
                </c:pt>
                <c:pt idx="975">
                  <c:v>16.431999999999999</c:v>
                </c:pt>
                <c:pt idx="976">
                  <c:v>16.539000000000001</c:v>
                </c:pt>
                <c:pt idx="977">
                  <c:v>16.446000000000002</c:v>
                </c:pt>
                <c:pt idx="978">
                  <c:v>16.832000000000001</c:v>
                </c:pt>
                <c:pt idx="979">
                  <c:v>16.933</c:v>
                </c:pt>
                <c:pt idx="980">
                  <c:v>16.855</c:v>
                </c:pt>
                <c:pt idx="981">
                  <c:v>16.751999999999999</c:v>
                </c:pt>
                <c:pt idx="982">
                  <c:v>16.754999999999999</c:v>
                </c:pt>
                <c:pt idx="983">
                  <c:v>17.103999999999999</c:v>
                </c:pt>
                <c:pt idx="984">
                  <c:v>17.324000000000002</c:v>
                </c:pt>
                <c:pt idx="985">
                  <c:v>17.324999999999999</c:v>
                </c:pt>
                <c:pt idx="986">
                  <c:v>17.443999999999999</c:v>
                </c:pt>
                <c:pt idx="987">
                  <c:v>17.850999999999999</c:v>
                </c:pt>
                <c:pt idx="988">
                  <c:v>17.474</c:v>
                </c:pt>
                <c:pt idx="989">
                  <c:v>17.481000000000002</c:v>
                </c:pt>
                <c:pt idx="990">
                  <c:v>17.702000000000002</c:v>
                </c:pt>
                <c:pt idx="991">
                  <c:v>17.824999999999999</c:v>
                </c:pt>
                <c:pt idx="992">
                  <c:v>17.648</c:v>
                </c:pt>
                <c:pt idx="993">
                  <c:v>17.559999999999999</c:v>
                </c:pt>
                <c:pt idx="994">
                  <c:v>17.239999999999998</c:v>
                </c:pt>
                <c:pt idx="995">
                  <c:v>16.885000000000002</c:v>
                </c:pt>
                <c:pt idx="996">
                  <c:v>16.888999999999999</c:v>
                </c:pt>
                <c:pt idx="997">
                  <c:v>16.998000000000001</c:v>
                </c:pt>
                <c:pt idx="998">
                  <c:v>17.495999999999999</c:v>
                </c:pt>
                <c:pt idx="999">
                  <c:v>17.738</c:v>
                </c:pt>
                <c:pt idx="1000">
                  <c:v>17.582999999999998</c:v>
                </c:pt>
                <c:pt idx="1001">
                  <c:v>17.728999999999999</c:v>
                </c:pt>
                <c:pt idx="1002">
                  <c:v>16.946999999999999</c:v>
                </c:pt>
                <c:pt idx="1003">
                  <c:v>16.709</c:v>
                </c:pt>
                <c:pt idx="1004">
                  <c:v>16.818999999999999</c:v>
                </c:pt>
                <c:pt idx="1005">
                  <c:v>16.832000000000001</c:v>
                </c:pt>
                <c:pt idx="1006">
                  <c:v>17.106999999999999</c:v>
                </c:pt>
                <c:pt idx="1007">
                  <c:v>17.635999999999999</c:v>
                </c:pt>
                <c:pt idx="1008">
                  <c:v>17.896999999999998</c:v>
                </c:pt>
                <c:pt idx="1009">
                  <c:v>17.68</c:v>
                </c:pt>
                <c:pt idx="1010">
                  <c:v>17.698</c:v>
                </c:pt>
                <c:pt idx="1011">
                  <c:v>17.89</c:v>
                </c:pt>
                <c:pt idx="1012">
                  <c:v>18.295000000000002</c:v>
                </c:pt>
                <c:pt idx="1013">
                  <c:v>17.849</c:v>
                </c:pt>
                <c:pt idx="1014">
                  <c:v>17.495999999999999</c:v>
                </c:pt>
                <c:pt idx="1015">
                  <c:v>17.238</c:v>
                </c:pt>
                <c:pt idx="1016">
                  <c:v>16.989999999999998</c:v>
                </c:pt>
                <c:pt idx="1017">
                  <c:v>16.914999999999999</c:v>
                </c:pt>
                <c:pt idx="1018">
                  <c:v>16.957000000000001</c:v>
                </c:pt>
                <c:pt idx="1019">
                  <c:v>16.948</c:v>
                </c:pt>
                <c:pt idx="1020">
                  <c:v>16.876000000000001</c:v>
                </c:pt>
                <c:pt idx="1021">
                  <c:v>17.21</c:v>
                </c:pt>
                <c:pt idx="1022">
                  <c:v>17.012</c:v>
                </c:pt>
                <c:pt idx="1023">
                  <c:v>16.748999999999999</c:v>
                </c:pt>
                <c:pt idx="1024">
                  <c:v>16.803000000000001</c:v>
                </c:pt>
                <c:pt idx="1025">
                  <c:v>17.28</c:v>
                </c:pt>
                <c:pt idx="1026">
                  <c:v>17.134</c:v>
                </c:pt>
                <c:pt idx="1027">
                  <c:v>17.126000000000001</c:v>
                </c:pt>
                <c:pt idx="1028">
                  <c:v>17.297000000000001</c:v>
                </c:pt>
                <c:pt idx="1029">
                  <c:v>17.259</c:v>
                </c:pt>
                <c:pt idx="1030">
                  <c:v>17.012</c:v>
                </c:pt>
                <c:pt idx="1031">
                  <c:v>17.268999999999998</c:v>
                </c:pt>
                <c:pt idx="1032">
                  <c:v>17.585000000000001</c:v>
                </c:pt>
                <c:pt idx="1033">
                  <c:v>18.058</c:v>
                </c:pt>
                <c:pt idx="1034">
                  <c:v>18.062000000000001</c:v>
                </c:pt>
                <c:pt idx="1035">
                  <c:v>18.161999999999999</c:v>
                </c:pt>
                <c:pt idx="1036">
                  <c:v>18.236999999999998</c:v>
                </c:pt>
                <c:pt idx="1037">
                  <c:v>17.82</c:v>
                </c:pt>
                <c:pt idx="1038">
                  <c:v>17.913</c:v>
                </c:pt>
                <c:pt idx="1039">
                  <c:v>18.215</c:v>
                </c:pt>
                <c:pt idx="1040">
                  <c:v>19.05</c:v>
                </c:pt>
                <c:pt idx="1041">
                  <c:v>19.34</c:v>
                </c:pt>
                <c:pt idx="1042">
                  <c:v>19.376999999999999</c:v>
                </c:pt>
                <c:pt idx="1043">
                  <c:v>19.481999999999999</c:v>
                </c:pt>
                <c:pt idx="1044">
                  <c:v>19.475999999999999</c:v>
                </c:pt>
                <c:pt idx="1045">
                  <c:v>19.704000000000001</c:v>
                </c:pt>
                <c:pt idx="1046">
                  <c:v>19.893999999999998</c:v>
                </c:pt>
                <c:pt idx="1047">
                  <c:v>20.048999999999999</c:v>
                </c:pt>
                <c:pt idx="1048">
                  <c:v>19.681000000000001</c:v>
                </c:pt>
                <c:pt idx="1049">
                  <c:v>19.210999999999999</c:v>
                </c:pt>
                <c:pt idx="1050">
                  <c:v>19.417999999999999</c:v>
                </c:pt>
                <c:pt idx="1051">
                  <c:v>19.148</c:v>
                </c:pt>
                <c:pt idx="1052">
                  <c:v>19.137</c:v>
                </c:pt>
                <c:pt idx="1053">
                  <c:v>19.222999999999999</c:v>
                </c:pt>
                <c:pt idx="1054">
                  <c:v>19.645</c:v>
                </c:pt>
                <c:pt idx="1055">
                  <c:v>19.805</c:v>
                </c:pt>
                <c:pt idx="1056">
                  <c:v>19.704999999999998</c:v>
                </c:pt>
                <c:pt idx="1057">
                  <c:v>20.155999999999999</c:v>
                </c:pt>
                <c:pt idx="1058">
                  <c:v>20.501000000000001</c:v>
                </c:pt>
                <c:pt idx="1059">
                  <c:v>20.619</c:v>
                </c:pt>
                <c:pt idx="1060">
                  <c:v>20.728999999999999</c:v>
                </c:pt>
                <c:pt idx="1061">
                  <c:v>21.044</c:v>
                </c:pt>
                <c:pt idx="1062">
                  <c:v>20.702999999999999</c:v>
                </c:pt>
                <c:pt idx="1063">
                  <c:v>20.760999999999999</c:v>
                </c:pt>
                <c:pt idx="1064">
                  <c:v>20.754000000000001</c:v>
                </c:pt>
                <c:pt idx="1065">
                  <c:v>20.989000000000001</c:v>
                </c:pt>
                <c:pt idx="1066">
                  <c:v>20.992000000000001</c:v>
                </c:pt>
                <c:pt idx="1067">
                  <c:v>21.036999999999999</c:v>
                </c:pt>
                <c:pt idx="1068">
                  <c:v>21.704000000000001</c:v>
                </c:pt>
                <c:pt idx="1069">
                  <c:v>21.504000000000001</c:v>
                </c:pt>
                <c:pt idx="1070">
                  <c:v>21.064</c:v>
                </c:pt>
                <c:pt idx="1071">
                  <c:v>21.260999999999999</c:v>
                </c:pt>
                <c:pt idx="1072">
                  <c:v>21.187999999999999</c:v>
                </c:pt>
                <c:pt idx="1073">
                  <c:v>21.190999999999999</c:v>
                </c:pt>
                <c:pt idx="1074">
                  <c:v>21.285</c:v>
                </c:pt>
                <c:pt idx="1075">
                  <c:v>21.335000000000001</c:v>
                </c:pt>
                <c:pt idx="1076">
                  <c:v>22.867000000000001</c:v>
                </c:pt>
                <c:pt idx="1077">
                  <c:v>21.414999999999999</c:v>
                </c:pt>
                <c:pt idx="1078">
                  <c:v>20.922000000000001</c:v>
                </c:pt>
                <c:pt idx="1079">
                  <c:v>21.501000000000001</c:v>
                </c:pt>
                <c:pt idx="1080">
                  <c:v>21.486999999999998</c:v>
                </c:pt>
                <c:pt idx="1081">
                  <c:v>21.651</c:v>
                </c:pt>
                <c:pt idx="1082">
                  <c:v>20.814</c:v>
                </c:pt>
                <c:pt idx="1083">
                  <c:v>20.366</c:v>
                </c:pt>
                <c:pt idx="1084">
                  <c:v>20.154</c:v>
                </c:pt>
                <c:pt idx="1085">
                  <c:v>20.244</c:v>
                </c:pt>
                <c:pt idx="1086">
                  <c:v>19.396999999999998</c:v>
                </c:pt>
                <c:pt idx="1087">
                  <c:v>19.311</c:v>
                </c:pt>
                <c:pt idx="1088">
                  <c:v>19.088999999999999</c:v>
                </c:pt>
                <c:pt idx="1089">
                  <c:v>19.402999999999999</c:v>
                </c:pt>
                <c:pt idx="1090">
                  <c:v>19.608000000000001</c:v>
                </c:pt>
                <c:pt idx="1091">
                  <c:v>19.518000000000001</c:v>
                </c:pt>
                <c:pt idx="1092">
                  <c:v>19.885000000000002</c:v>
                </c:pt>
                <c:pt idx="1093">
                  <c:v>19.265999999999998</c:v>
                </c:pt>
                <c:pt idx="1094">
                  <c:v>19.09</c:v>
                </c:pt>
                <c:pt idx="1095">
                  <c:v>18.893999999999998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66496"/>
        <c:axId val="226399360"/>
      </c:lineChart>
      <c:dateAx>
        <c:axId val="226266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6399360"/>
        <c:crossesAt val="10"/>
        <c:auto val="1"/>
        <c:lblOffset val="100"/>
        <c:baseTimeUnit val="days"/>
      </c:dateAx>
      <c:valAx>
        <c:axId val="226399360"/>
        <c:scaling>
          <c:orientation val="minMax"/>
          <c:max val="24"/>
          <c:min val="10"/>
        </c:scaling>
        <c:delete val="0"/>
        <c:axPos val="l"/>
        <c:majorGridlines/>
        <c:numFmt formatCode="#,##0.00\ &quot;€/MWh&quot;" sourceLinked="1"/>
        <c:majorTickMark val="out"/>
        <c:minorTickMark val="none"/>
        <c:tickLblPos val="nextTo"/>
        <c:crossAx val="226266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1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11" cy="62133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11" cy="62133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opLeftCell="A22" workbookViewId="0">
      <selection activeCell="O58" sqref="O58:O64"/>
    </sheetView>
  </sheetViews>
  <sheetFormatPr baseColWidth="10" defaultRowHeight="12.75" x14ac:dyDescent="0.2"/>
  <cols>
    <col min="1" max="1" width="42.85546875" bestFit="1" customWidth="1"/>
    <col min="2" max="2" width="23.85546875" bestFit="1" customWidth="1"/>
    <col min="3" max="3" width="14.42578125" customWidth="1"/>
    <col min="4" max="5" width="13.140625" customWidth="1"/>
    <col min="6" max="6" width="22.28515625" bestFit="1" customWidth="1"/>
    <col min="7" max="7" width="15.42578125" customWidth="1"/>
    <col min="8" max="9" width="12.5703125" bestFit="1" customWidth="1"/>
    <col min="10" max="12" width="12.28515625" bestFit="1" customWidth="1"/>
    <col min="13" max="13" width="12.85546875" bestFit="1" customWidth="1"/>
    <col min="14" max="14" width="14.140625" bestFit="1" customWidth="1"/>
  </cols>
  <sheetData>
    <row r="1" spans="1:9" ht="23.25" x14ac:dyDescent="0.35">
      <c r="A1" s="12" t="s">
        <v>20</v>
      </c>
    </row>
    <row r="2" spans="1:9" ht="23.25" x14ac:dyDescent="0.35">
      <c r="A2" s="12" t="s">
        <v>21</v>
      </c>
    </row>
    <row r="3" spans="1:9" ht="23.25" x14ac:dyDescent="0.35">
      <c r="A3" s="12"/>
    </row>
    <row r="5" spans="1:9" ht="23.25" x14ac:dyDescent="0.35">
      <c r="A5" s="13">
        <v>2017</v>
      </c>
      <c r="B5" s="100" t="s">
        <v>59</v>
      </c>
      <c r="C5" s="100"/>
      <c r="D5" s="100"/>
      <c r="E5" s="100"/>
      <c r="F5" s="100"/>
      <c r="G5" s="100"/>
      <c r="I5" s="47" t="s">
        <v>60</v>
      </c>
    </row>
    <row r="6" spans="1:9" ht="15.75" x14ac:dyDescent="0.25">
      <c r="B6" s="6" t="s">
        <v>28</v>
      </c>
      <c r="C6" s="6" t="s">
        <v>29</v>
      </c>
      <c r="D6" s="6" t="s">
        <v>30</v>
      </c>
      <c r="E6" s="6" t="s">
        <v>31</v>
      </c>
      <c r="F6" s="6" t="s">
        <v>40</v>
      </c>
      <c r="G6" s="20" t="s">
        <v>32</v>
      </c>
      <c r="I6" s="6" t="s">
        <v>61</v>
      </c>
    </row>
    <row r="7" spans="1:9" x14ac:dyDescent="0.2">
      <c r="A7" s="14" t="s">
        <v>22</v>
      </c>
      <c r="B7" s="17">
        <v>257000</v>
      </c>
      <c r="C7" s="17">
        <v>230000</v>
      </c>
      <c r="D7" s="17">
        <v>9000</v>
      </c>
      <c r="E7" s="17">
        <v>17000</v>
      </c>
      <c r="F7" s="17">
        <v>105000</v>
      </c>
      <c r="G7" s="21">
        <f>SUM(B7:F7)</f>
        <v>618000</v>
      </c>
      <c r="I7" s="17">
        <v>9000</v>
      </c>
    </row>
    <row r="8" spans="1:9" x14ac:dyDescent="0.2">
      <c r="A8" s="14" t="s">
        <v>23</v>
      </c>
      <c r="B8" s="17">
        <f>B7*B9/100</f>
        <v>216256.09756097573</v>
      </c>
      <c r="C8" s="17">
        <f>C7*C9/100</f>
        <v>193536.5853658538</v>
      </c>
      <c r="D8" s="17">
        <f>D7*D9/100</f>
        <v>7573.1707317073215</v>
      </c>
      <c r="E8" s="17">
        <f>E7*E9/100</f>
        <v>14304.878048780498</v>
      </c>
      <c r="F8" s="17">
        <f>F7*F9/100</f>
        <v>88353.658536585426</v>
      </c>
      <c r="G8" s="21">
        <f>SUM(B8:F8)</f>
        <v>520024.3902439028</v>
      </c>
      <c r="I8" s="17">
        <f>I7*I9/100</f>
        <v>4500</v>
      </c>
    </row>
    <row r="9" spans="1:9" x14ac:dyDescent="0.2">
      <c r="A9" s="14" t="s">
        <v>24</v>
      </c>
      <c r="B9" s="18">
        <f>'BHC Gesamt 2017'!$L$741</f>
        <v>84.146341463414686</v>
      </c>
      <c r="C9" s="18">
        <f>'BHC Gesamt 2017'!$L$741</f>
        <v>84.146341463414686</v>
      </c>
      <c r="D9" s="18">
        <f>'BHC Gesamt 2017'!$L$741</f>
        <v>84.146341463414686</v>
      </c>
      <c r="E9" s="18">
        <f>'BHC Gesamt 2017'!$L$741</f>
        <v>84.146341463414686</v>
      </c>
      <c r="F9" s="18">
        <f>'BHC Gesamt 2017'!$L$741</f>
        <v>84.146341463414686</v>
      </c>
      <c r="G9" s="22">
        <f>G8*100/G7</f>
        <v>84.1463414634147</v>
      </c>
      <c r="I9" s="18">
        <f>'BCS Gesamt 2017'!$L$741</f>
        <v>50</v>
      </c>
    </row>
    <row r="10" spans="1:9" x14ac:dyDescent="0.2">
      <c r="A10" s="14" t="s">
        <v>25</v>
      </c>
      <c r="B10" s="19">
        <f>B8*B11</f>
        <v>3595670.2845528452</v>
      </c>
      <c r="C10" s="19">
        <f>C8*C11</f>
        <v>3217915.0406504069</v>
      </c>
      <c r="D10" s="19">
        <f>D8*D11</f>
        <v>125918.41463414633</v>
      </c>
      <c r="E10" s="19">
        <f>E8*E11</f>
        <v>237845.89430894313</v>
      </c>
      <c r="F10" s="19">
        <f>F8*F11</f>
        <v>1469048.1707317075</v>
      </c>
      <c r="G10" s="23">
        <f>SUM(B10:F10)</f>
        <v>8646397.8048780486</v>
      </c>
      <c r="I10" s="19">
        <f>I8*I11</f>
        <v>72855</v>
      </c>
    </row>
    <row r="11" spans="1:9" x14ac:dyDescent="0.2">
      <c r="A11" s="34" t="s">
        <v>26</v>
      </c>
      <c r="B11" s="35">
        <f>'BHC Gesamt 2017'!$M$741</f>
        <v>16.626908212560377</v>
      </c>
      <c r="C11" s="35">
        <f>'BHC Gesamt 2017'!$M$741</f>
        <v>16.626908212560377</v>
      </c>
      <c r="D11" s="35">
        <f>'BHC Gesamt 2017'!$M$741</f>
        <v>16.626908212560377</v>
      </c>
      <c r="E11" s="35">
        <f>'BHC Gesamt 2017'!$M$741</f>
        <v>16.626908212560377</v>
      </c>
      <c r="F11" s="35">
        <f>'BHC Gesamt 2017'!$M$741</f>
        <v>16.626908212560377</v>
      </c>
      <c r="G11" s="24">
        <f>G10/G8</f>
        <v>16.626908212560373</v>
      </c>
      <c r="I11" s="35">
        <f>'BCS Gesamt 2017'!$M$741</f>
        <v>16.190000000000001</v>
      </c>
    </row>
    <row r="12" spans="1:9" x14ac:dyDescent="0.2">
      <c r="A12" s="36" t="s">
        <v>33</v>
      </c>
      <c r="B12" s="37">
        <v>23.61</v>
      </c>
      <c r="C12" s="37">
        <v>23.61</v>
      </c>
      <c r="D12" s="37">
        <v>23.61</v>
      </c>
      <c r="E12" s="37">
        <v>23.61</v>
      </c>
      <c r="F12" s="37">
        <v>23.61</v>
      </c>
      <c r="G12" s="31">
        <f>(B7*B12+C7*C12+D7*D12+E7*E12+F7*F12)/G7</f>
        <v>23.61</v>
      </c>
      <c r="I12" s="37"/>
    </row>
    <row r="13" spans="1:9" x14ac:dyDescent="0.2">
      <c r="A13" s="15" t="s">
        <v>27</v>
      </c>
      <c r="B13" s="25">
        <f t="shared" ref="B13:G13" si="0">B11*100/B12-100</f>
        <v>-29.576839421599416</v>
      </c>
      <c r="C13" s="25">
        <f t="shared" si="0"/>
        <v>-29.576839421599416</v>
      </c>
      <c r="D13" s="25">
        <f t="shared" si="0"/>
        <v>-29.576839421599416</v>
      </c>
      <c r="E13" s="25">
        <f t="shared" si="0"/>
        <v>-29.576839421599416</v>
      </c>
      <c r="F13" s="25">
        <f t="shared" si="0"/>
        <v>-29.576839421599416</v>
      </c>
      <c r="G13" s="26">
        <f t="shared" si="0"/>
        <v>-29.576839421599445</v>
      </c>
      <c r="I13" s="25"/>
    </row>
    <row r="14" spans="1:9" x14ac:dyDescent="0.2">
      <c r="A14" s="15" t="s">
        <v>34</v>
      </c>
      <c r="B14" s="27">
        <f t="shared" ref="B14:G14" si="1">B12-B11</f>
        <v>6.9830917874396228</v>
      </c>
      <c r="C14" s="27">
        <f t="shared" si="1"/>
        <v>6.9830917874396228</v>
      </c>
      <c r="D14" s="27">
        <f t="shared" si="1"/>
        <v>6.9830917874396228</v>
      </c>
      <c r="E14" s="27">
        <f t="shared" si="1"/>
        <v>6.9830917874396228</v>
      </c>
      <c r="F14" s="27">
        <f t="shared" si="1"/>
        <v>6.9830917874396228</v>
      </c>
      <c r="G14" s="24">
        <f t="shared" si="1"/>
        <v>6.9830917874396263</v>
      </c>
      <c r="I14" s="27"/>
    </row>
    <row r="15" spans="1:9" x14ac:dyDescent="0.2">
      <c r="A15" s="15" t="s">
        <v>35</v>
      </c>
      <c r="B15" s="29">
        <f t="shared" ref="B15:G15" si="2">B14*B8</f>
        <v>1510136.1788617915</v>
      </c>
      <c r="C15" s="29">
        <f t="shared" si="2"/>
        <v>1351483.7398374011</v>
      </c>
      <c r="D15" s="29">
        <f t="shared" si="2"/>
        <v>52884.146341463515</v>
      </c>
      <c r="E15" s="29">
        <f t="shared" si="2"/>
        <v>99892.276422764437</v>
      </c>
      <c r="F15" s="29">
        <f t="shared" si="2"/>
        <v>616981.70731707441</v>
      </c>
      <c r="G15" s="30">
        <f t="shared" si="2"/>
        <v>3631378.0487804972</v>
      </c>
      <c r="I15" s="29"/>
    </row>
    <row r="16" spans="1:9" x14ac:dyDescent="0.2">
      <c r="A16" s="32" t="s">
        <v>36</v>
      </c>
      <c r="B16" s="38">
        <f>'BHC Gesamt 2017'!$N$741</f>
        <v>18.239029880478096</v>
      </c>
      <c r="C16" s="38">
        <f>'BHC Gesamt 2017'!$N$741</f>
        <v>18.239029880478096</v>
      </c>
      <c r="D16" s="38">
        <f>'BHC Gesamt 2017'!$N$741</f>
        <v>18.239029880478096</v>
      </c>
      <c r="E16" s="38">
        <f>'BHC Gesamt 2017'!$N$741</f>
        <v>18.239029880478096</v>
      </c>
      <c r="F16" s="38">
        <f>'BHC Gesamt 2017'!$N$741</f>
        <v>18.239029880478096</v>
      </c>
      <c r="G16" s="33">
        <f>'BHC Gesamt 2017'!$N$741</f>
        <v>18.239029880478096</v>
      </c>
      <c r="I16" s="38">
        <f>'BCS Gesamt 2017'!$N$741</f>
        <v>18.238492031872521</v>
      </c>
    </row>
    <row r="17" spans="1:13" x14ac:dyDescent="0.2">
      <c r="A17" s="15" t="s">
        <v>37</v>
      </c>
      <c r="B17" s="27">
        <f t="shared" ref="B17:G17" si="3">B16-B11</f>
        <v>1.6121216679177195</v>
      </c>
      <c r="C17" s="27">
        <f t="shared" si="3"/>
        <v>1.6121216679177195</v>
      </c>
      <c r="D17" s="27">
        <f t="shared" si="3"/>
        <v>1.6121216679177195</v>
      </c>
      <c r="E17" s="27">
        <f t="shared" si="3"/>
        <v>1.6121216679177195</v>
      </c>
      <c r="F17" s="27">
        <f t="shared" si="3"/>
        <v>1.6121216679177195</v>
      </c>
      <c r="G17" s="28">
        <f t="shared" si="3"/>
        <v>1.612121667917723</v>
      </c>
      <c r="I17" s="27">
        <f>I16-I11</f>
        <v>2.0484920318725202</v>
      </c>
    </row>
    <row r="18" spans="1:13" x14ac:dyDescent="0.2">
      <c r="A18" s="16" t="s">
        <v>38</v>
      </c>
      <c r="B18" s="29">
        <f t="shared" ref="B18:G18" si="4">B17*B8</f>
        <v>348631.14069737727</v>
      </c>
      <c r="C18" s="29">
        <f t="shared" si="4"/>
        <v>312004.52280310035</v>
      </c>
      <c r="D18" s="29">
        <f t="shared" si="4"/>
        <v>12208.872631425664</v>
      </c>
      <c r="E18" s="29">
        <f t="shared" si="4"/>
        <v>23061.20385935959</v>
      </c>
      <c r="F18" s="29">
        <f t="shared" si="4"/>
        <v>142436.84736663275</v>
      </c>
      <c r="G18" s="30">
        <f t="shared" si="4"/>
        <v>838342.58735789754</v>
      </c>
      <c r="I18" s="29">
        <f>I17*I8</f>
        <v>9218.2141434263413</v>
      </c>
    </row>
    <row r="19" spans="1:13" x14ac:dyDescent="0.2">
      <c r="A19" s="15" t="s">
        <v>39</v>
      </c>
      <c r="B19" s="25">
        <f t="shared" ref="B19:G19" si="5">B17*100/B11</f>
        <v>9.6958595507244283</v>
      </c>
      <c r="C19" s="25">
        <f t="shared" si="5"/>
        <v>9.6958595507244283</v>
      </c>
      <c r="D19" s="25">
        <f t="shared" si="5"/>
        <v>9.6958595507244283</v>
      </c>
      <c r="E19" s="25">
        <f t="shared" si="5"/>
        <v>9.6958595507244283</v>
      </c>
      <c r="F19" s="25">
        <f t="shared" si="5"/>
        <v>9.6958595507244283</v>
      </c>
      <c r="G19" s="26">
        <f t="shared" si="5"/>
        <v>9.6958595507244496</v>
      </c>
      <c r="I19" s="25">
        <f>I17*100/I11</f>
        <v>12.652822926945769</v>
      </c>
    </row>
    <row r="22" spans="1:13" x14ac:dyDescent="0.2">
      <c r="A22" s="40" t="s">
        <v>57</v>
      </c>
      <c r="B22" s="41">
        <f>(B7-B8)*B14+B15</f>
        <v>1794654.589371983</v>
      </c>
      <c r="C22" s="41">
        <f>(C7-C8)*C14+C15</f>
        <v>1606111.1111111131</v>
      </c>
      <c r="D22" s="41">
        <f>(D7-D8)*D14+D15</f>
        <v>62847.8260869566</v>
      </c>
      <c r="E22" s="41">
        <f>(E7-E8)*E14+E15</f>
        <v>118712.56038647359</v>
      </c>
      <c r="F22" s="41">
        <f>(F7-F8)*F14+F15</f>
        <v>733224.63768116035</v>
      </c>
      <c r="G22" s="41">
        <f>SUM(B22:F22)</f>
        <v>4315550.7246376863</v>
      </c>
      <c r="I22" s="41">
        <f>(I7-I8)*I14+I15</f>
        <v>0</v>
      </c>
    </row>
    <row r="24" spans="1:13" ht="13.5" thickBot="1" x14ac:dyDescent="0.25"/>
    <row r="25" spans="1:13" x14ac:dyDescent="0.2">
      <c r="A25" s="69" t="s">
        <v>63</v>
      </c>
      <c r="B25" s="52" t="s">
        <v>65</v>
      </c>
      <c r="C25" s="52" t="s">
        <v>66</v>
      </c>
      <c r="D25" s="52" t="s">
        <v>67</v>
      </c>
      <c r="E25" s="52" t="s">
        <v>68</v>
      </c>
      <c r="F25" s="52" t="s">
        <v>69</v>
      </c>
      <c r="G25" s="52" t="s">
        <v>70</v>
      </c>
      <c r="H25" s="52" t="s">
        <v>71</v>
      </c>
      <c r="I25" s="52" t="s">
        <v>72</v>
      </c>
      <c r="J25" s="52" t="s">
        <v>73</v>
      </c>
      <c r="K25" s="52" t="s">
        <v>74</v>
      </c>
      <c r="L25" s="52" t="s">
        <v>75</v>
      </c>
      <c r="M25" s="53" t="s">
        <v>76</v>
      </c>
    </row>
    <row r="26" spans="1:13" x14ac:dyDescent="0.2">
      <c r="A26" s="70" t="s">
        <v>28</v>
      </c>
      <c r="B26" s="54">
        <f>16.63*0.8415+(B$33+0.19)*0.1585</f>
        <v>17.23683514516129</v>
      </c>
      <c r="C26" s="54">
        <f t="shared" ref="C26:M26" si="6">16.63*0.8415+(C$33+0.19)*0.1585</f>
        <v>17.217044375</v>
      </c>
      <c r="D26" s="54">
        <f t="shared" si="6"/>
        <v>16.615100999999999</v>
      </c>
      <c r="E26" s="54">
        <f t="shared" si="6"/>
        <v>16.626312233333334</v>
      </c>
      <c r="F26" s="54">
        <f t="shared" si="6"/>
        <v>16.557616629032257</v>
      </c>
      <c r="G26" s="54">
        <f t="shared" si="6"/>
        <v>16.466528383333333</v>
      </c>
      <c r="H26" s="54">
        <f t="shared" si="6"/>
        <v>16.437739499999999</v>
      </c>
      <c r="I26" s="54">
        <f t="shared" si="6"/>
        <v>16.560127064516127</v>
      </c>
      <c r="J26" s="54">
        <f t="shared" si="6"/>
        <v>16.744125283333332</v>
      </c>
      <c r="K26" s="54">
        <f t="shared" si="6"/>
        <v>16.762863903225806</v>
      </c>
      <c r="L26" s="54">
        <f t="shared" si="6"/>
        <v>17.111137316666667</v>
      </c>
      <c r="M26" s="55">
        <f t="shared" si="6"/>
        <v>17.298011032258064</v>
      </c>
    </row>
    <row r="27" spans="1:13" x14ac:dyDescent="0.2">
      <c r="A27" s="70" t="s">
        <v>29</v>
      </c>
      <c r="B27" s="54">
        <f>B26</f>
        <v>17.23683514516129</v>
      </c>
      <c r="C27" s="54">
        <f t="shared" ref="C27:M30" si="7">C26</f>
        <v>17.217044375</v>
      </c>
      <c r="D27" s="54">
        <f t="shared" si="7"/>
        <v>16.615100999999999</v>
      </c>
      <c r="E27" s="54">
        <f t="shared" si="7"/>
        <v>16.626312233333334</v>
      </c>
      <c r="F27" s="54">
        <f t="shared" si="7"/>
        <v>16.557616629032257</v>
      </c>
      <c r="G27" s="54">
        <f t="shared" si="7"/>
        <v>16.466528383333333</v>
      </c>
      <c r="H27" s="54">
        <f t="shared" si="7"/>
        <v>16.437739499999999</v>
      </c>
      <c r="I27" s="54">
        <f t="shared" si="7"/>
        <v>16.560127064516127</v>
      </c>
      <c r="J27" s="54">
        <f t="shared" si="7"/>
        <v>16.744125283333332</v>
      </c>
      <c r="K27" s="54">
        <f t="shared" si="7"/>
        <v>16.762863903225806</v>
      </c>
      <c r="L27" s="54">
        <f t="shared" si="7"/>
        <v>17.111137316666667</v>
      </c>
      <c r="M27" s="55">
        <f t="shared" si="7"/>
        <v>17.298011032258064</v>
      </c>
    </row>
    <row r="28" spans="1:13" x14ac:dyDescent="0.2">
      <c r="A28" s="70" t="s">
        <v>30</v>
      </c>
      <c r="B28" s="54">
        <f>B27</f>
        <v>17.23683514516129</v>
      </c>
      <c r="C28" s="54">
        <f t="shared" si="7"/>
        <v>17.217044375</v>
      </c>
      <c r="D28" s="54">
        <f t="shared" si="7"/>
        <v>16.615100999999999</v>
      </c>
      <c r="E28" s="54">
        <f t="shared" si="7"/>
        <v>16.626312233333334</v>
      </c>
      <c r="F28" s="54">
        <f t="shared" si="7"/>
        <v>16.557616629032257</v>
      </c>
      <c r="G28" s="54">
        <f t="shared" si="7"/>
        <v>16.466528383333333</v>
      </c>
      <c r="H28" s="54">
        <f t="shared" si="7"/>
        <v>16.437739499999999</v>
      </c>
      <c r="I28" s="54">
        <f t="shared" si="7"/>
        <v>16.560127064516127</v>
      </c>
      <c r="J28" s="54">
        <f t="shared" si="7"/>
        <v>16.744125283333332</v>
      </c>
      <c r="K28" s="54">
        <f t="shared" si="7"/>
        <v>16.762863903225806</v>
      </c>
      <c r="L28" s="54">
        <f t="shared" si="7"/>
        <v>17.111137316666667</v>
      </c>
      <c r="M28" s="55">
        <f t="shared" si="7"/>
        <v>17.298011032258064</v>
      </c>
    </row>
    <row r="29" spans="1:13" x14ac:dyDescent="0.2">
      <c r="A29" s="70" t="s">
        <v>31</v>
      </c>
      <c r="B29" s="54">
        <f>B28</f>
        <v>17.23683514516129</v>
      </c>
      <c r="C29" s="54">
        <f t="shared" si="7"/>
        <v>17.217044375</v>
      </c>
      <c r="D29" s="54">
        <f t="shared" si="7"/>
        <v>16.615100999999999</v>
      </c>
      <c r="E29" s="54">
        <f t="shared" si="7"/>
        <v>16.626312233333334</v>
      </c>
      <c r="F29" s="54">
        <f t="shared" si="7"/>
        <v>16.557616629032257</v>
      </c>
      <c r="G29" s="54">
        <f t="shared" si="7"/>
        <v>16.466528383333333</v>
      </c>
      <c r="H29" s="54">
        <f t="shared" si="7"/>
        <v>16.437739499999999</v>
      </c>
      <c r="I29" s="54">
        <f t="shared" si="7"/>
        <v>16.560127064516127</v>
      </c>
      <c r="J29" s="54">
        <f t="shared" si="7"/>
        <v>16.744125283333332</v>
      </c>
      <c r="K29" s="54">
        <f t="shared" si="7"/>
        <v>16.762863903225806</v>
      </c>
      <c r="L29" s="54">
        <f t="shared" si="7"/>
        <v>17.111137316666667</v>
      </c>
      <c r="M29" s="55">
        <f t="shared" si="7"/>
        <v>17.298011032258064</v>
      </c>
    </row>
    <row r="30" spans="1:13" x14ac:dyDescent="0.2">
      <c r="A30" s="70" t="s">
        <v>40</v>
      </c>
      <c r="B30" s="54">
        <f>B29</f>
        <v>17.23683514516129</v>
      </c>
      <c r="C30" s="54">
        <f t="shared" si="7"/>
        <v>17.217044375</v>
      </c>
      <c r="D30" s="54">
        <f t="shared" si="7"/>
        <v>16.615100999999999</v>
      </c>
      <c r="E30" s="54">
        <f t="shared" si="7"/>
        <v>16.626312233333334</v>
      </c>
      <c r="F30" s="54">
        <f t="shared" si="7"/>
        <v>16.557616629032257</v>
      </c>
      <c r="G30" s="54">
        <f t="shared" si="7"/>
        <v>16.466528383333333</v>
      </c>
      <c r="H30" s="54">
        <f t="shared" si="7"/>
        <v>16.437739499999999</v>
      </c>
      <c r="I30" s="54">
        <f t="shared" si="7"/>
        <v>16.560127064516127</v>
      </c>
      <c r="J30" s="54">
        <f t="shared" si="7"/>
        <v>16.744125283333332</v>
      </c>
      <c r="K30" s="54">
        <f t="shared" si="7"/>
        <v>16.762863903225806</v>
      </c>
      <c r="L30" s="54">
        <f t="shared" si="7"/>
        <v>17.111137316666667</v>
      </c>
      <c r="M30" s="55">
        <f t="shared" si="7"/>
        <v>17.298011032258064</v>
      </c>
    </row>
    <row r="31" spans="1:13" x14ac:dyDescent="0.2">
      <c r="A31" s="70" t="s">
        <v>61</v>
      </c>
      <c r="B31" s="54">
        <f>16.19*0.5+(B$33+0.19)*0.5</f>
        <v>18.324306451612905</v>
      </c>
      <c r="C31" s="54">
        <f>16.19*0.5+(C$33+0.19)*0.5</f>
        <v>18.261875000000003</v>
      </c>
      <c r="D31" s="54">
        <f t="shared" ref="D31:M31" si="8">16.19*0.5+(D$33+0.19)*0.5</f>
        <v>16.363</v>
      </c>
      <c r="E31" s="54">
        <f t="shared" si="8"/>
        <v>16.398366666666668</v>
      </c>
      <c r="F31" s="54">
        <f t="shared" si="8"/>
        <v>16.18166129032258</v>
      </c>
      <c r="G31" s="54">
        <f t="shared" si="8"/>
        <v>15.894316666666668</v>
      </c>
      <c r="H31" s="54">
        <f t="shared" si="8"/>
        <v>15.8035</v>
      </c>
      <c r="I31" s="54">
        <f t="shared" si="8"/>
        <v>16.189580645161293</v>
      </c>
      <c r="J31" s="54">
        <f t="shared" si="8"/>
        <v>16.770016666666667</v>
      </c>
      <c r="K31" s="54">
        <f t="shared" si="8"/>
        <v>16.829129032258066</v>
      </c>
      <c r="L31" s="54">
        <f t="shared" si="8"/>
        <v>17.927783333333334</v>
      </c>
      <c r="M31" s="55">
        <f t="shared" si="8"/>
        <v>18.517290322580646</v>
      </c>
    </row>
    <row r="32" spans="1:13" ht="13.5" thickBot="1" x14ac:dyDescent="0.25">
      <c r="A32" s="70"/>
      <c r="B32" s="56"/>
      <c r="C32" s="54"/>
      <c r="D32" s="56"/>
      <c r="E32" s="56"/>
      <c r="F32" s="56"/>
      <c r="G32" s="56"/>
      <c r="H32" s="56"/>
      <c r="I32" s="56"/>
      <c r="J32" s="56"/>
      <c r="K32" s="56"/>
      <c r="L32" s="56"/>
      <c r="M32" s="57"/>
    </row>
    <row r="33" spans="1:17" ht="13.5" thickBot="1" x14ac:dyDescent="0.25">
      <c r="A33" s="71" t="s">
        <v>64</v>
      </c>
      <c r="B33" s="96">
        <f>SUM('Marktpreise EEX NCG 2017'!H1097:H1127)/31</f>
        <v>20.268612903225804</v>
      </c>
      <c r="C33" s="59">
        <f>SUM('Marktpreise EEX NCG 2017'!H1128:H1155)/28</f>
        <v>20.143750000000001</v>
      </c>
      <c r="D33" s="59">
        <f>SUM('Marktpreise EEX NCG 2017'!$H1156:$H1186)/31</f>
        <v>16.346</v>
      </c>
      <c r="E33" s="59">
        <f>SUM('Marktpreise EEX NCG 2017'!$H1187:$H1216)/30</f>
        <v>16.416733333333333</v>
      </c>
      <c r="F33" s="59">
        <f>AVERAGE('Marktpreise EEX NCG 2017'!H1217:H1247)</f>
        <v>15.98332258064516</v>
      </c>
      <c r="G33" s="59">
        <f>AVERAGE('Marktpreise EEX NCG 2017'!H1248:H1277)</f>
        <v>15.408633333333334</v>
      </c>
      <c r="H33" s="59">
        <f>AVERAGE('Marktpreise EEX NCG 2017'!H1278:H1308)</f>
        <v>15.226999999999999</v>
      </c>
      <c r="I33" s="59">
        <f>AVERAGE('Marktpreise EEX NCG 2017'!H1309:H1339)</f>
        <v>15.999161290322579</v>
      </c>
      <c r="J33" s="59">
        <f>AVERAGE('Marktpreise EEX NCG 2017'!H1340:H1369)</f>
        <v>17.160033333333331</v>
      </c>
      <c r="K33" s="59">
        <f>AVERAGE('Marktpreise EEX NCG 2017'!H1370:H1400)</f>
        <v>17.278258064516127</v>
      </c>
      <c r="L33" s="59">
        <f>AVERAGE('Marktpreise EEX NCG 2017'!H1401:H1430)</f>
        <v>19.475566666666666</v>
      </c>
      <c r="M33" s="97">
        <f>AVERAGE('Marktpreise EEX NCG 2017'!H1431:H1461)</f>
        <v>20.654580645161289</v>
      </c>
    </row>
    <row r="34" spans="1:17" x14ac:dyDescent="0.2">
      <c r="A34" s="56"/>
    </row>
    <row r="35" spans="1:17" x14ac:dyDescent="0.2">
      <c r="A35" s="56"/>
    </row>
    <row r="36" spans="1:17" ht="13.5" thickBot="1" x14ac:dyDescent="0.25">
      <c r="A36" s="56"/>
    </row>
    <row r="37" spans="1:17" ht="13.5" thickBot="1" x14ac:dyDescent="0.25">
      <c r="A37" s="71" t="s">
        <v>82</v>
      </c>
      <c r="B37" s="60" t="s">
        <v>65</v>
      </c>
      <c r="C37" s="60" t="s">
        <v>66</v>
      </c>
      <c r="D37" s="60" t="s">
        <v>67</v>
      </c>
      <c r="E37" s="60" t="s">
        <v>68</v>
      </c>
      <c r="F37" s="60" t="s">
        <v>69</v>
      </c>
      <c r="G37" s="60" t="s">
        <v>70</v>
      </c>
      <c r="H37" s="60" t="s">
        <v>71</v>
      </c>
      <c r="I37" s="60" t="s">
        <v>72</v>
      </c>
      <c r="J37" s="60" t="s">
        <v>73</v>
      </c>
      <c r="K37" s="60" t="s">
        <v>74</v>
      </c>
      <c r="L37" s="60" t="s">
        <v>75</v>
      </c>
      <c r="M37" s="60" t="s">
        <v>76</v>
      </c>
      <c r="N37" s="71" t="s">
        <v>32</v>
      </c>
    </row>
    <row r="38" spans="1:17" x14ac:dyDescent="0.2">
      <c r="A38" s="70" t="s">
        <v>28</v>
      </c>
      <c r="B38" s="61">
        <v>24959.462</v>
      </c>
      <c r="C38" s="61">
        <v>19574.02</v>
      </c>
      <c r="D38" s="61">
        <v>16056.382</v>
      </c>
      <c r="E38" s="61">
        <v>19080.351999999999</v>
      </c>
      <c r="F38" s="61">
        <v>25015.132000000001</v>
      </c>
      <c r="G38" s="61">
        <v>18014.309000000001</v>
      </c>
      <c r="H38" s="61">
        <v>20007.616000000002</v>
      </c>
      <c r="I38" s="61">
        <v>17888.903999999999</v>
      </c>
      <c r="J38" s="61">
        <v>19137.62</v>
      </c>
      <c r="K38" s="61">
        <v>22725</v>
      </c>
      <c r="L38" s="99">
        <v>20182.415000000001</v>
      </c>
      <c r="M38" s="95">
        <v>21722.592000000001</v>
      </c>
      <c r="N38" s="75">
        <f t="shared" ref="N38:N44" si="9">SUM(B38:M38)</f>
        <v>244363.80400000003</v>
      </c>
      <c r="Q38" s="44"/>
    </row>
    <row r="39" spans="1:17" ht="14.25" x14ac:dyDescent="0.2">
      <c r="A39" s="70" t="s">
        <v>29</v>
      </c>
      <c r="B39" s="61">
        <v>23377.919999999998</v>
      </c>
      <c r="C39" s="61">
        <v>19168.819</v>
      </c>
      <c r="D39" s="61">
        <v>19267.645</v>
      </c>
      <c r="E39" s="61">
        <v>18924.519</v>
      </c>
      <c r="F39" s="61">
        <v>16834.623</v>
      </c>
      <c r="G39" s="61">
        <v>16124.365</v>
      </c>
      <c r="H39" s="61">
        <v>15222.083000000001</v>
      </c>
      <c r="I39" s="61">
        <v>16459.071</v>
      </c>
      <c r="J39" s="61">
        <v>14849.31</v>
      </c>
      <c r="K39" s="61">
        <v>16015</v>
      </c>
      <c r="L39" s="99">
        <v>19115.449000000001</v>
      </c>
      <c r="M39" s="95">
        <v>20325.185000000001</v>
      </c>
      <c r="N39" s="75">
        <f t="shared" si="9"/>
        <v>215683.989</v>
      </c>
      <c r="Q39" s="98"/>
    </row>
    <row r="40" spans="1:17" ht="14.25" x14ac:dyDescent="0.2">
      <c r="A40" s="70" t="s">
        <v>30</v>
      </c>
      <c r="B40" s="61">
        <v>1749.32</v>
      </c>
      <c r="C40" s="61">
        <v>1453.1949999999999</v>
      </c>
      <c r="D40" s="61">
        <v>1214.3710000000001</v>
      </c>
      <c r="E40" s="61">
        <v>1018.645</v>
      </c>
      <c r="F40" s="61">
        <v>679.80700000000002</v>
      </c>
      <c r="G40" s="61">
        <v>403.69299999999998</v>
      </c>
      <c r="H40" s="61">
        <v>383.17099999999999</v>
      </c>
      <c r="I40" s="61">
        <v>351.83699999999999</v>
      </c>
      <c r="J40" s="61">
        <v>499.423</v>
      </c>
      <c r="K40" s="61">
        <v>673</v>
      </c>
      <c r="L40" s="99">
        <v>1247.6859999999999</v>
      </c>
      <c r="M40" s="95">
        <v>1420.579</v>
      </c>
      <c r="N40" s="75">
        <f t="shared" si="9"/>
        <v>11094.726999999999</v>
      </c>
      <c r="Q40" s="98"/>
    </row>
    <row r="41" spans="1:17" x14ac:dyDescent="0.2">
      <c r="A41" s="70" t="s">
        <v>31</v>
      </c>
      <c r="B41" s="61">
        <v>2643.364</v>
      </c>
      <c r="C41" s="61">
        <v>1887.3869999999999</v>
      </c>
      <c r="D41" s="61">
        <v>1745.875</v>
      </c>
      <c r="E41" s="61">
        <v>1598.1679999999999</v>
      </c>
      <c r="F41" s="61">
        <v>1078.0540000000001</v>
      </c>
      <c r="G41" s="61">
        <v>949.52</v>
      </c>
      <c r="H41" s="61">
        <v>1052.8610000000001</v>
      </c>
      <c r="I41" s="61">
        <v>983.92</v>
      </c>
      <c r="J41" s="61">
        <v>963.76300000000003</v>
      </c>
      <c r="K41" s="61">
        <v>1083</v>
      </c>
      <c r="L41" s="99">
        <v>1770.425</v>
      </c>
      <c r="M41" s="95">
        <v>2227.848</v>
      </c>
      <c r="N41" s="75">
        <f t="shared" si="9"/>
        <v>17984.185000000001</v>
      </c>
    </row>
    <row r="42" spans="1:17" x14ac:dyDescent="0.2">
      <c r="A42" s="70" t="s">
        <v>40</v>
      </c>
      <c r="B42" s="61">
        <v>14568.638000000001</v>
      </c>
      <c r="C42" s="61">
        <v>10459.713</v>
      </c>
      <c r="D42" s="61">
        <v>9804.9459999999999</v>
      </c>
      <c r="E42" s="61">
        <v>9396.3060000000005</v>
      </c>
      <c r="F42" s="61">
        <v>6537.924</v>
      </c>
      <c r="G42" s="61">
        <v>5377.4359999999997</v>
      </c>
      <c r="H42" s="61">
        <v>5493.9009999999998</v>
      </c>
      <c r="I42" s="61">
        <v>5439.125</v>
      </c>
      <c r="J42" s="61">
        <v>6693.71</v>
      </c>
      <c r="K42" s="61">
        <v>7638</v>
      </c>
      <c r="L42" s="99">
        <v>9873.0589999999993</v>
      </c>
      <c r="M42" s="95">
        <v>11590.175999999999</v>
      </c>
      <c r="N42" s="75">
        <f t="shared" si="9"/>
        <v>102872.93400000001</v>
      </c>
    </row>
    <row r="43" spans="1:17" ht="13.5" thickBot="1" x14ac:dyDescent="0.25">
      <c r="A43" s="70" t="s">
        <v>61</v>
      </c>
      <c r="B43" s="61">
        <v>746.03700000000003</v>
      </c>
      <c r="C43" s="61">
        <v>439.02499999999998</v>
      </c>
      <c r="D43" s="61">
        <v>807.62199999999996</v>
      </c>
      <c r="E43" s="61">
        <v>588.81600000000003</v>
      </c>
      <c r="F43" s="61">
        <v>625.846</v>
      </c>
      <c r="G43" s="61">
        <v>858.29300000000001</v>
      </c>
      <c r="H43" s="61">
        <v>608.23699999999997</v>
      </c>
      <c r="I43" s="61">
        <v>570.99099999999999</v>
      </c>
      <c r="J43" s="61">
        <v>549.95399999999995</v>
      </c>
      <c r="K43" s="61">
        <v>523</v>
      </c>
      <c r="L43" s="99">
        <v>2058.223</v>
      </c>
      <c r="M43" s="95">
        <v>1965.336</v>
      </c>
      <c r="N43" s="75">
        <f t="shared" si="9"/>
        <v>10341.379999999999</v>
      </c>
    </row>
    <row r="44" spans="1:17" ht="13.5" thickBot="1" x14ac:dyDescent="0.25">
      <c r="A44" s="71" t="s">
        <v>32</v>
      </c>
      <c r="B44" s="65">
        <f>SUM(B38:B43)</f>
        <v>68044.740999999995</v>
      </c>
      <c r="C44" s="65">
        <f t="shared" ref="C44:M44" si="10">SUM(C38:C43)</f>
        <v>52982.159000000007</v>
      </c>
      <c r="D44" s="65">
        <f t="shared" si="10"/>
        <v>48896.841</v>
      </c>
      <c r="E44" s="65">
        <f t="shared" si="10"/>
        <v>50606.80599999999</v>
      </c>
      <c r="F44" s="65">
        <f t="shared" si="10"/>
        <v>50771.386000000006</v>
      </c>
      <c r="G44" s="65">
        <f t="shared" si="10"/>
        <v>41727.615999999995</v>
      </c>
      <c r="H44" s="65">
        <f t="shared" si="10"/>
        <v>42767.868999999999</v>
      </c>
      <c r="I44" s="65">
        <f t="shared" si="10"/>
        <v>41693.847999999998</v>
      </c>
      <c r="J44" s="65">
        <f t="shared" si="10"/>
        <v>42693.78</v>
      </c>
      <c r="K44" s="65">
        <f t="shared" si="10"/>
        <v>48657</v>
      </c>
      <c r="L44" s="65">
        <f t="shared" si="10"/>
        <v>54247.257000000005</v>
      </c>
      <c r="M44" s="65">
        <f t="shared" si="10"/>
        <v>59251.716</v>
      </c>
      <c r="N44" s="76">
        <f t="shared" si="9"/>
        <v>602341.01899999997</v>
      </c>
    </row>
    <row r="45" spans="1:17" ht="13.5" thickBot="1" x14ac:dyDescent="0.25">
      <c r="A45" s="94" t="s">
        <v>87</v>
      </c>
      <c r="B45" s="65"/>
      <c r="C45" s="65">
        <f>B44+C44</f>
        <v>121026.9</v>
      </c>
      <c r="D45" s="65">
        <f>C45+D44</f>
        <v>169923.74099999998</v>
      </c>
      <c r="E45" s="65">
        <f t="shared" ref="E45:M45" si="11">D45+E44</f>
        <v>220530.54699999996</v>
      </c>
      <c r="F45" s="65">
        <f t="shared" si="11"/>
        <v>271301.93299999996</v>
      </c>
      <c r="G45" s="65">
        <f t="shared" si="11"/>
        <v>313029.54899999994</v>
      </c>
      <c r="H45" s="65">
        <f t="shared" si="11"/>
        <v>355797.41799999995</v>
      </c>
      <c r="I45" s="65">
        <f t="shared" si="11"/>
        <v>397491.26599999995</v>
      </c>
      <c r="J45" s="65">
        <f t="shared" si="11"/>
        <v>440185.04599999997</v>
      </c>
      <c r="K45" s="65">
        <f t="shared" si="11"/>
        <v>488842.04599999997</v>
      </c>
      <c r="L45" s="65">
        <f t="shared" si="11"/>
        <v>543089.30299999996</v>
      </c>
      <c r="M45" s="66">
        <f t="shared" si="11"/>
        <v>602341.01899999997</v>
      </c>
      <c r="N45" s="75"/>
    </row>
    <row r="46" spans="1:17" ht="13.5" thickBot="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70"/>
    </row>
    <row r="47" spans="1:17" ht="13.5" thickBot="1" x14ac:dyDescent="0.25">
      <c r="A47" s="71" t="s">
        <v>83</v>
      </c>
      <c r="B47" s="60" t="s">
        <v>65</v>
      </c>
      <c r="C47" s="60" t="s">
        <v>66</v>
      </c>
      <c r="D47" s="60" t="s">
        <v>67</v>
      </c>
      <c r="E47" s="60" t="s">
        <v>68</v>
      </c>
      <c r="F47" s="60" t="s">
        <v>69</v>
      </c>
      <c r="G47" s="60" t="s">
        <v>70</v>
      </c>
      <c r="H47" s="60" t="s">
        <v>71</v>
      </c>
      <c r="I47" s="60" t="s">
        <v>72</v>
      </c>
      <c r="J47" s="60" t="s">
        <v>73</v>
      </c>
      <c r="K47" s="60" t="s">
        <v>74</v>
      </c>
      <c r="L47" s="60" t="s">
        <v>75</v>
      </c>
      <c r="M47" s="60" t="s">
        <v>76</v>
      </c>
      <c r="N47" s="71" t="s">
        <v>32</v>
      </c>
    </row>
    <row r="48" spans="1:17" x14ac:dyDescent="0.2">
      <c r="A48" s="70" t="s">
        <v>28</v>
      </c>
      <c r="B48" s="62">
        <f t="shared" ref="B48:B53" si="12">B26*B38</f>
        <v>430222.13180591771</v>
      </c>
      <c r="C48" s="62">
        <f t="shared" ref="C48:I48" si="13">C26*C38</f>
        <v>337006.77093713754</v>
      </c>
      <c r="D48" s="62">
        <f t="shared" si="13"/>
        <v>266778.40862458199</v>
      </c>
      <c r="E48" s="62">
        <f t="shared" si="13"/>
        <v>317235.8898739061</v>
      </c>
      <c r="F48" s="62">
        <f t="shared" si="13"/>
        <v>414190.96558063698</v>
      </c>
      <c r="G48" s="62">
        <f t="shared" si="13"/>
        <v>296633.13045463711</v>
      </c>
      <c r="H48" s="62">
        <f t="shared" si="13"/>
        <v>328879.97982403199</v>
      </c>
      <c r="I48" s="62">
        <f t="shared" si="13"/>
        <v>296242.52328493079</v>
      </c>
      <c r="J48" s="62">
        <f t="shared" ref="J48:M53" si="14">J26*J38</f>
        <v>320442.70690482564</v>
      </c>
      <c r="K48" s="62">
        <f t="shared" si="14"/>
        <v>380936.08220080647</v>
      </c>
      <c r="L48" s="62">
        <f t="shared" si="14"/>
        <v>345344.07444695313</v>
      </c>
      <c r="M48" s="62">
        <f t="shared" si="14"/>
        <v>375757.63606524077</v>
      </c>
      <c r="N48" s="77">
        <f t="shared" ref="N48:N54" si="15">SUM(B48:M48)</f>
        <v>4109670.3000036068</v>
      </c>
    </row>
    <row r="49" spans="1:15" x14ac:dyDescent="0.2">
      <c r="A49" s="70" t="s">
        <v>29</v>
      </c>
      <c r="B49" s="62">
        <f t="shared" si="12"/>
        <v>402961.35307676898</v>
      </c>
      <c r="C49" s="62">
        <f t="shared" ref="C49:I53" si="16">C27*C39</f>
        <v>330030.4073393431</v>
      </c>
      <c r="D49" s="62">
        <f t="shared" si="16"/>
        <v>320133.86770714499</v>
      </c>
      <c r="E49" s="62">
        <f t="shared" si="16"/>
        <v>314644.9617596491</v>
      </c>
      <c r="F49" s="62">
        <f t="shared" si="16"/>
        <v>278741.23372828891</v>
      </c>
      <c r="G49" s="62">
        <f t="shared" si="16"/>
        <v>265512.31393572659</v>
      </c>
      <c r="H49" s="62">
        <f t="shared" si="16"/>
        <v>250216.63500137851</v>
      </c>
      <c r="I49" s="62">
        <f t="shared" si="16"/>
        <v>272564.30712389253</v>
      </c>
      <c r="J49" s="62">
        <f t="shared" si="14"/>
        <v>248638.70701105447</v>
      </c>
      <c r="K49" s="62">
        <f t="shared" si="14"/>
        <v>268457.26541016129</v>
      </c>
      <c r="L49" s="62">
        <f t="shared" si="14"/>
        <v>327087.07270873856</v>
      </c>
      <c r="M49" s="62">
        <f t="shared" si="14"/>
        <v>351585.27436268615</v>
      </c>
      <c r="N49" s="77">
        <f t="shared" si="15"/>
        <v>3630573.3991648327</v>
      </c>
    </row>
    <row r="50" spans="1:15" x14ac:dyDescent="0.2">
      <c r="A50" s="70" t="s">
        <v>30</v>
      </c>
      <c r="B50" s="62">
        <f t="shared" si="12"/>
        <v>30152.740456133546</v>
      </c>
      <c r="C50" s="62">
        <f t="shared" si="16"/>
        <v>25019.722800528125</v>
      </c>
      <c r="D50" s="62">
        <f t="shared" si="16"/>
        <v>20176.896816471002</v>
      </c>
      <c r="E50" s="62">
        <f t="shared" si="16"/>
        <v>16936.309824923832</v>
      </c>
      <c r="F50" s="62">
        <f t="shared" si="16"/>
        <v>11255.983687732532</v>
      </c>
      <c r="G50" s="62">
        <f t="shared" si="16"/>
        <v>6647.4222426529832</v>
      </c>
      <c r="H50" s="62">
        <f t="shared" si="16"/>
        <v>6298.4650819544995</v>
      </c>
      <c r="I50" s="62">
        <f t="shared" si="16"/>
        <v>5826.4654259981608</v>
      </c>
      <c r="J50" s="62">
        <f t="shared" si="14"/>
        <v>8362.4012813781828</v>
      </c>
      <c r="K50" s="62">
        <f t="shared" si="14"/>
        <v>11281.407406870967</v>
      </c>
      <c r="L50" s="62">
        <f t="shared" si="14"/>
        <v>21349.326474082565</v>
      </c>
      <c r="M50" s="62">
        <f t="shared" si="14"/>
        <v>24573.191214194128</v>
      </c>
      <c r="N50" s="77">
        <f t="shared" si="15"/>
        <v>187880.33271292056</v>
      </c>
    </row>
    <row r="51" spans="1:15" x14ac:dyDescent="0.2">
      <c r="A51" s="70" t="s">
        <v>31</v>
      </c>
      <c r="B51" s="62">
        <f t="shared" si="12"/>
        <v>45563.22949665413</v>
      </c>
      <c r="C51" s="62">
        <f t="shared" si="16"/>
        <v>32495.225731798124</v>
      </c>
      <c r="D51" s="62">
        <f t="shared" si="16"/>
        <v>29007.889458374997</v>
      </c>
      <c r="E51" s="62">
        <f t="shared" si="16"/>
        <v>26571.640169321865</v>
      </c>
      <c r="F51" s="62">
        <f t="shared" si="16"/>
        <v>17850.004837394743</v>
      </c>
      <c r="G51" s="62">
        <f t="shared" si="16"/>
        <v>15635.298030542666</v>
      </c>
      <c r="H51" s="62">
        <f t="shared" si="16"/>
        <v>17306.654847709502</v>
      </c>
      <c r="I51" s="62">
        <f t="shared" si="16"/>
        <v>16293.840221318707</v>
      </c>
      <c r="J51" s="62">
        <f t="shared" si="14"/>
        <v>16137.368415441182</v>
      </c>
      <c r="K51" s="62">
        <f t="shared" si="14"/>
        <v>18154.18160719355</v>
      </c>
      <c r="L51" s="62">
        <f t="shared" si="14"/>
        <v>30293.985283859583</v>
      </c>
      <c r="M51" s="62">
        <f t="shared" si="14"/>
        <v>38537.339282194065</v>
      </c>
      <c r="N51" s="77">
        <f t="shared" si="15"/>
        <v>303846.65738180315</v>
      </c>
    </row>
    <row r="52" spans="1:15" x14ac:dyDescent="0.2">
      <c r="A52" s="70" t="s">
        <v>40</v>
      </c>
      <c r="B52" s="62">
        <f t="shared" si="12"/>
        <v>251117.2114955323</v>
      </c>
      <c r="C52" s="62">
        <f t="shared" si="16"/>
        <v>180085.34287076438</v>
      </c>
      <c r="D52" s="62">
        <f t="shared" si="16"/>
        <v>162910.168089546</v>
      </c>
      <c r="E52" s="62">
        <f t="shared" si="16"/>
        <v>156225.9173959434</v>
      </c>
      <c r="F52" s="62">
        <f t="shared" si="16"/>
        <v>108252.43914174908</v>
      </c>
      <c r="G52" s="62">
        <f t="shared" si="16"/>
        <v>88547.702523558459</v>
      </c>
      <c r="H52" s="62">
        <f t="shared" si="16"/>
        <v>90307.313476789495</v>
      </c>
      <c r="I52" s="62">
        <f t="shared" si="16"/>
        <v>90072.601119786283</v>
      </c>
      <c r="J52" s="62">
        <f t="shared" si="14"/>
        <v>112080.31885030116</v>
      </c>
      <c r="K52" s="62">
        <f t="shared" si="14"/>
        <v>128034.75449283871</v>
      </c>
      <c r="L52" s="62">
        <f t="shared" si="14"/>
        <v>168939.26828455168</v>
      </c>
      <c r="M52" s="62">
        <f t="shared" si="14"/>
        <v>200486.99231381263</v>
      </c>
      <c r="N52" s="77">
        <f t="shared" si="15"/>
        <v>1737060.0300551734</v>
      </c>
    </row>
    <row r="53" spans="1:15" ht="13.5" thickBot="1" x14ac:dyDescent="0.25">
      <c r="A53" s="70" t="s">
        <v>61</v>
      </c>
      <c r="B53" s="62">
        <f t="shared" si="12"/>
        <v>13670.610612241937</v>
      </c>
      <c r="C53" s="62">
        <f t="shared" si="16"/>
        <v>8017.4196718750009</v>
      </c>
      <c r="D53" s="62">
        <f t="shared" si="16"/>
        <v>13215.118785999999</v>
      </c>
      <c r="E53" s="62">
        <f t="shared" si="16"/>
        <v>9655.6206672000008</v>
      </c>
      <c r="F53" s="62">
        <f t="shared" si="16"/>
        <v>10127.227991903226</v>
      </c>
      <c r="G53" s="62">
        <f t="shared" si="16"/>
        <v>13641.980734783336</v>
      </c>
      <c r="H53" s="62">
        <f t="shared" si="16"/>
        <v>9612.2734294999991</v>
      </c>
      <c r="I53" s="62">
        <f t="shared" si="16"/>
        <v>9244.1048421612923</v>
      </c>
      <c r="J53" s="62">
        <f t="shared" si="14"/>
        <v>9222.7377458999999</v>
      </c>
      <c r="K53" s="62">
        <f t="shared" si="14"/>
        <v>8801.6344838709683</v>
      </c>
      <c r="L53" s="62">
        <f t="shared" si="14"/>
        <v>36899.375995683331</v>
      </c>
      <c r="M53" s="62">
        <f t="shared" si="14"/>
        <v>36392.697293419355</v>
      </c>
      <c r="N53" s="77">
        <f t="shared" si="15"/>
        <v>178500.80225453846</v>
      </c>
    </row>
    <row r="54" spans="1:15" ht="13.5" thickBot="1" x14ac:dyDescent="0.25">
      <c r="A54" s="71" t="s">
        <v>32</v>
      </c>
      <c r="B54" s="67">
        <f t="shared" ref="B54:M54" si="17">SUM(B48:B53)</f>
        <v>1173687.2769432487</v>
      </c>
      <c r="C54" s="67">
        <f t="shared" si="17"/>
        <v>912654.88935144618</v>
      </c>
      <c r="D54" s="67">
        <f t="shared" si="17"/>
        <v>812222.34948211897</v>
      </c>
      <c r="E54" s="67">
        <f t="shared" si="17"/>
        <v>841270.33969094441</v>
      </c>
      <c r="F54" s="67">
        <f t="shared" si="17"/>
        <v>840417.85496770532</v>
      </c>
      <c r="G54" s="67">
        <f t="shared" si="17"/>
        <v>686617.84792190127</v>
      </c>
      <c r="H54" s="67">
        <f t="shared" si="17"/>
        <v>702621.32166136405</v>
      </c>
      <c r="I54" s="67">
        <f t="shared" si="17"/>
        <v>690243.84201808786</v>
      </c>
      <c r="J54" s="67">
        <f t="shared" si="17"/>
        <v>714884.24020890077</v>
      </c>
      <c r="K54" s="60">
        <f t="shared" si="17"/>
        <v>815665.3256017419</v>
      </c>
      <c r="L54" s="60">
        <f t="shared" si="17"/>
        <v>929913.10319386877</v>
      </c>
      <c r="M54" s="60">
        <f t="shared" si="17"/>
        <v>1027333.1305315471</v>
      </c>
      <c r="N54" s="78">
        <f t="shared" si="15"/>
        <v>10147531.521572875</v>
      </c>
    </row>
    <row r="55" spans="1:15" ht="13.5" thickBot="1" x14ac:dyDescent="0.25">
      <c r="A55" s="94" t="s">
        <v>87</v>
      </c>
      <c r="B55" s="65"/>
      <c r="C55" s="67">
        <f>B54+C54</f>
        <v>2086342.1662946949</v>
      </c>
      <c r="D55" s="67">
        <f>C55+D54</f>
        <v>2898564.515776814</v>
      </c>
      <c r="E55" s="67">
        <f t="shared" ref="E55:M55" si="18">D55+E54</f>
        <v>3739834.8554677581</v>
      </c>
      <c r="F55" s="67">
        <f t="shared" si="18"/>
        <v>4580252.7104354631</v>
      </c>
      <c r="G55" s="67">
        <f t="shared" si="18"/>
        <v>5266870.5583573645</v>
      </c>
      <c r="H55" s="67">
        <f t="shared" si="18"/>
        <v>5969491.8800187288</v>
      </c>
      <c r="I55" s="67">
        <f t="shared" si="18"/>
        <v>6659735.7220368162</v>
      </c>
      <c r="J55" s="67">
        <f t="shared" si="18"/>
        <v>7374619.9622457167</v>
      </c>
      <c r="K55" s="67">
        <f t="shared" si="18"/>
        <v>8190285.2878474584</v>
      </c>
      <c r="L55" s="67">
        <f t="shared" si="18"/>
        <v>9120198.3910413273</v>
      </c>
      <c r="M55" s="68">
        <f t="shared" si="18"/>
        <v>10147531.521572875</v>
      </c>
      <c r="N55" s="77"/>
    </row>
    <row r="56" spans="1:15" ht="13.5" thickBot="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70"/>
    </row>
    <row r="57" spans="1:15" ht="13.5" thickBot="1" x14ac:dyDescent="0.25">
      <c r="A57" s="71" t="s">
        <v>84</v>
      </c>
      <c r="B57" s="60" t="s">
        <v>65</v>
      </c>
      <c r="C57" s="60" t="s">
        <v>66</v>
      </c>
      <c r="D57" s="60" t="s">
        <v>67</v>
      </c>
      <c r="E57" s="60" t="s">
        <v>68</v>
      </c>
      <c r="F57" s="60" t="s">
        <v>69</v>
      </c>
      <c r="G57" s="60" t="s">
        <v>70</v>
      </c>
      <c r="H57" s="60" t="s">
        <v>71</v>
      </c>
      <c r="I57" s="60" t="s">
        <v>72</v>
      </c>
      <c r="J57" s="60" t="s">
        <v>73</v>
      </c>
      <c r="K57" s="60" t="s">
        <v>74</v>
      </c>
      <c r="L57" s="60" t="s">
        <v>75</v>
      </c>
      <c r="M57" s="60" t="s">
        <v>76</v>
      </c>
      <c r="N57" s="71" t="s">
        <v>32</v>
      </c>
    </row>
    <row r="58" spans="1:15" x14ac:dyDescent="0.2">
      <c r="A58" s="70" t="s">
        <v>28</v>
      </c>
      <c r="B58" s="63">
        <f t="shared" ref="B58:B63" si="19">B48/B38</f>
        <v>17.23683514516129</v>
      </c>
      <c r="C58" s="63">
        <f t="shared" ref="C58:I58" si="20">C48/C38</f>
        <v>17.217044375</v>
      </c>
      <c r="D58" s="63">
        <f t="shared" si="20"/>
        <v>16.615100999999999</v>
      </c>
      <c r="E58" s="63">
        <f t="shared" si="20"/>
        <v>16.626312233333334</v>
      </c>
      <c r="F58" s="63">
        <f t="shared" si="20"/>
        <v>16.557616629032257</v>
      </c>
      <c r="G58" s="63">
        <f t="shared" si="20"/>
        <v>16.466528383333333</v>
      </c>
      <c r="H58" s="63">
        <f t="shared" si="20"/>
        <v>16.437739499999999</v>
      </c>
      <c r="I58" s="63">
        <f t="shared" si="20"/>
        <v>16.560127064516127</v>
      </c>
      <c r="J58" s="63">
        <f t="shared" ref="J58:N63" si="21">J48/J38</f>
        <v>16.744125283333332</v>
      </c>
      <c r="K58" s="63">
        <f t="shared" si="21"/>
        <v>16.762863903225806</v>
      </c>
      <c r="L58" s="63">
        <f t="shared" si="21"/>
        <v>17.111137316666667</v>
      </c>
      <c r="M58" s="63">
        <f t="shared" si="21"/>
        <v>17.298011032258064</v>
      </c>
      <c r="N58" s="79">
        <f t="shared" si="21"/>
        <v>16.817835672600701</v>
      </c>
      <c r="O58" s="45"/>
    </row>
    <row r="59" spans="1:15" x14ac:dyDescent="0.2">
      <c r="A59" s="70" t="s">
        <v>29</v>
      </c>
      <c r="B59" s="63">
        <f t="shared" si="19"/>
        <v>17.23683514516129</v>
      </c>
      <c r="C59" s="63">
        <f t="shared" ref="C59:I63" si="22">C49/C39</f>
        <v>17.217044375</v>
      </c>
      <c r="D59" s="63">
        <f t="shared" si="22"/>
        <v>16.615100999999999</v>
      </c>
      <c r="E59" s="63">
        <f t="shared" si="22"/>
        <v>16.626312233333334</v>
      </c>
      <c r="F59" s="63">
        <f t="shared" si="22"/>
        <v>16.557616629032257</v>
      </c>
      <c r="G59" s="63">
        <f t="shared" si="22"/>
        <v>16.466528383333333</v>
      </c>
      <c r="H59" s="63">
        <f t="shared" si="22"/>
        <v>16.437739499999999</v>
      </c>
      <c r="I59" s="63">
        <f t="shared" si="22"/>
        <v>16.560127064516127</v>
      </c>
      <c r="J59" s="63">
        <f t="shared" si="21"/>
        <v>16.744125283333332</v>
      </c>
      <c r="K59" s="63">
        <f t="shared" si="21"/>
        <v>16.762863903225806</v>
      </c>
      <c r="L59" s="63">
        <f t="shared" si="21"/>
        <v>17.111137316666667</v>
      </c>
      <c r="M59" s="63">
        <f t="shared" si="21"/>
        <v>17.298011032258064</v>
      </c>
      <c r="N59" s="79">
        <f t="shared" si="21"/>
        <v>16.832836855427562</v>
      </c>
      <c r="O59" s="45"/>
    </row>
    <row r="60" spans="1:15" x14ac:dyDescent="0.2">
      <c r="A60" s="70" t="s">
        <v>30</v>
      </c>
      <c r="B60" s="63">
        <f t="shared" si="19"/>
        <v>17.23683514516129</v>
      </c>
      <c r="C60" s="63">
        <f t="shared" si="22"/>
        <v>17.217044375</v>
      </c>
      <c r="D60" s="63">
        <f t="shared" si="22"/>
        <v>16.615100999999999</v>
      </c>
      <c r="E60" s="63">
        <f t="shared" si="22"/>
        <v>16.626312233333334</v>
      </c>
      <c r="F60" s="63">
        <f t="shared" si="22"/>
        <v>16.557616629032257</v>
      </c>
      <c r="G60" s="63">
        <f t="shared" si="22"/>
        <v>16.466528383333333</v>
      </c>
      <c r="H60" s="63">
        <f t="shared" si="22"/>
        <v>16.437739499999999</v>
      </c>
      <c r="I60" s="63">
        <f t="shared" si="22"/>
        <v>16.560127064516127</v>
      </c>
      <c r="J60" s="63">
        <f t="shared" si="21"/>
        <v>16.744125283333332</v>
      </c>
      <c r="K60" s="63">
        <f t="shared" si="21"/>
        <v>16.762863903225806</v>
      </c>
      <c r="L60" s="63">
        <f t="shared" si="21"/>
        <v>17.111137316666667</v>
      </c>
      <c r="M60" s="63">
        <f t="shared" si="21"/>
        <v>17.298011032258064</v>
      </c>
      <c r="N60" s="79">
        <f t="shared" si="21"/>
        <v>16.934200608353912</v>
      </c>
      <c r="O60" s="45"/>
    </row>
    <row r="61" spans="1:15" x14ac:dyDescent="0.2">
      <c r="A61" s="70" t="s">
        <v>31</v>
      </c>
      <c r="B61" s="63">
        <f t="shared" si="19"/>
        <v>17.23683514516129</v>
      </c>
      <c r="C61" s="63">
        <f t="shared" si="22"/>
        <v>17.217044375</v>
      </c>
      <c r="D61" s="63">
        <f t="shared" si="22"/>
        <v>16.615100999999999</v>
      </c>
      <c r="E61" s="63">
        <f t="shared" si="22"/>
        <v>16.626312233333334</v>
      </c>
      <c r="F61" s="63">
        <f t="shared" si="22"/>
        <v>16.557616629032257</v>
      </c>
      <c r="G61" s="63">
        <f t="shared" si="22"/>
        <v>16.466528383333333</v>
      </c>
      <c r="H61" s="63">
        <f t="shared" si="22"/>
        <v>16.437739499999999</v>
      </c>
      <c r="I61" s="63">
        <f t="shared" si="22"/>
        <v>16.560127064516127</v>
      </c>
      <c r="J61" s="63">
        <f t="shared" si="21"/>
        <v>16.744125283333332</v>
      </c>
      <c r="K61" s="63">
        <f t="shared" si="21"/>
        <v>16.762863903225806</v>
      </c>
      <c r="L61" s="63">
        <f t="shared" si="21"/>
        <v>17.111137316666667</v>
      </c>
      <c r="M61" s="63">
        <f t="shared" si="21"/>
        <v>17.298011032258064</v>
      </c>
      <c r="N61" s="79">
        <f t="shared" si="21"/>
        <v>16.895214177445524</v>
      </c>
      <c r="O61" s="45"/>
    </row>
    <row r="62" spans="1:15" x14ac:dyDescent="0.2">
      <c r="A62" s="70" t="s">
        <v>40</v>
      </c>
      <c r="B62" s="63">
        <f t="shared" si="19"/>
        <v>17.23683514516129</v>
      </c>
      <c r="C62" s="63">
        <f t="shared" si="22"/>
        <v>17.217044375</v>
      </c>
      <c r="D62" s="63">
        <f t="shared" si="22"/>
        <v>16.615100999999999</v>
      </c>
      <c r="E62" s="63">
        <f t="shared" si="22"/>
        <v>16.626312233333334</v>
      </c>
      <c r="F62" s="63">
        <f t="shared" si="22"/>
        <v>16.557616629032257</v>
      </c>
      <c r="G62" s="63">
        <f t="shared" si="22"/>
        <v>16.466528383333333</v>
      </c>
      <c r="H62" s="63">
        <f t="shared" si="22"/>
        <v>16.437739499999999</v>
      </c>
      <c r="I62" s="63">
        <f t="shared" si="22"/>
        <v>16.560127064516127</v>
      </c>
      <c r="J62" s="63">
        <f t="shared" si="21"/>
        <v>16.744125283333332</v>
      </c>
      <c r="K62" s="63">
        <f t="shared" si="21"/>
        <v>16.762863903225806</v>
      </c>
      <c r="L62" s="63">
        <f t="shared" si="21"/>
        <v>17.111137316666667</v>
      </c>
      <c r="M62" s="63">
        <f t="shared" si="21"/>
        <v>17.298011032258064</v>
      </c>
      <c r="N62" s="79">
        <f t="shared" si="21"/>
        <v>16.885491280487571</v>
      </c>
      <c r="O62" s="45"/>
    </row>
    <row r="63" spans="1:15" ht="13.5" thickBot="1" x14ac:dyDescent="0.25">
      <c r="A63" s="70" t="s">
        <v>61</v>
      </c>
      <c r="B63" s="63">
        <f t="shared" si="19"/>
        <v>18.324306451612905</v>
      </c>
      <c r="C63" s="63">
        <f t="shared" si="22"/>
        <v>18.261875000000003</v>
      </c>
      <c r="D63" s="63">
        <f t="shared" si="22"/>
        <v>16.363</v>
      </c>
      <c r="E63" s="63">
        <f t="shared" si="22"/>
        <v>16.398366666666668</v>
      </c>
      <c r="F63" s="63">
        <f t="shared" si="22"/>
        <v>16.18166129032258</v>
      </c>
      <c r="G63" s="63">
        <f t="shared" si="22"/>
        <v>15.89431666666667</v>
      </c>
      <c r="H63" s="63">
        <f t="shared" si="22"/>
        <v>15.8035</v>
      </c>
      <c r="I63" s="63">
        <f t="shared" si="22"/>
        <v>16.189580645161293</v>
      </c>
      <c r="J63" s="63">
        <f t="shared" si="21"/>
        <v>16.770016666666667</v>
      </c>
      <c r="K63" s="63">
        <f t="shared" si="21"/>
        <v>16.829129032258066</v>
      </c>
      <c r="L63" s="63">
        <f t="shared" si="21"/>
        <v>17.927783333333334</v>
      </c>
      <c r="M63" s="63">
        <f t="shared" si="21"/>
        <v>18.517290322580646</v>
      </c>
      <c r="N63" s="79">
        <f t="shared" si="21"/>
        <v>17.260830010553569</v>
      </c>
      <c r="O63" s="45"/>
    </row>
    <row r="64" spans="1:15" ht="13.5" thickBot="1" x14ac:dyDescent="0.25">
      <c r="A64" s="71" t="s">
        <v>32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80">
        <f>N54/N44</f>
        <v>16.846821321283574</v>
      </c>
      <c r="O64" s="45"/>
    </row>
    <row r="65" spans="1:14" ht="13.5" thickBot="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70"/>
    </row>
    <row r="66" spans="1:14" ht="13.5" thickBot="1" x14ac:dyDescent="0.25">
      <c r="A66" s="72"/>
      <c r="B66" s="82" t="s">
        <v>65</v>
      </c>
      <c r="C66" s="83" t="s">
        <v>66</v>
      </c>
      <c r="D66" s="83" t="s">
        <v>67</v>
      </c>
      <c r="E66" s="83" t="s">
        <v>68</v>
      </c>
      <c r="F66" s="83" t="s">
        <v>69</v>
      </c>
      <c r="G66" s="83" t="s">
        <v>70</v>
      </c>
      <c r="H66" s="83" t="s">
        <v>71</v>
      </c>
      <c r="I66" s="83" t="s">
        <v>72</v>
      </c>
      <c r="J66" s="83" t="s">
        <v>73</v>
      </c>
      <c r="K66" s="83" t="s">
        <v>74</v>
      </c>
      <c r="L66" s="83" t="s">
        <v>75</v>
      </c>
      <c r="M66" s="84" t="s">
        <v>76</v>
      </c>
      <c r="N66" s="85" t="s">
        <v>32</v>
      </c>
    </row>
    <row r="67" spans="1:14" ht="13.5" thickBot="1" x14ac:dyDescent="0.25">
      <c r="A67" s="73" t="s">
        <v>85</v>
      </c>
      <c r="B67" s="64">
        <f t="shared" ref="B67:M67" si="23">B33*B44</f>
        <v>1379172.5154292579</v>
      </c>
      <c r="C67" s="64">
        <f t="shared" si="23"/>
        <v>1067259.3653562502</v>
      </c>
      <c r="D67" s="64">
        <f t="shared" si="23"/>
        <v>799267.76298600005</v>
      </c>
      <c r="E67" s="64">
        <f t="shared" si="23"/>
        <v>830798.43895373319</v>
      </c>
      <c r="F67" s="64">
        <f t="shared" si="23"/>
        <v>811495.44030445162</v>
      </c>
      <c r="G67" s="64">
        <f t="shared" si="23"/>
        <v>642965.53481813334</v>
      </c>
      <c r="H67" s="64">
        <f t="shared" si="23"/>
        <v>651226.34126299992</v>
      </c>
      <c r="I67" s="64">
        <f t="shared" si="23"/>
        <v>667066.5989661935</v>
      </c>
      <c r="J67" s="64">
        <f t="shared" si="23"/>
        <v>732626.68792599987</v>
      </c>
      <c r="K67" s="64">
        <f t="shared" si="23"/>
        <v>840708.20264516119</v>
      </c>
      <c r="L67" s="64">
        <f t="shared" si="23"/>
        <v>1056496.0701873</v>
      </c>
      <c r="M67" s="64">
        <f t="shared" si="23"/>
        <v>1223819.3464861936</v>
      </c>
      <c r="N67" s="81">
        <f>SUM(B67:M67)</f>
        <v>10702902.305321675</v>
      </c>
    </row>
    <row r="68" spans="1:14" ht="13.5" thickBot="1" x14ac:dyDescent="0.25">
      <c r="A68" s="74"/>
      <c r="B68" s="87">
        <f>B67/B44</f>
        <v>20.268612903225804</v>
      </c>
      <c r="C68" s="87">
        <f t="shared" ref="C68:M68" si="24">C67/C44</f>
        <v>20.143750000000001</v>
      </c>
      <c r="D68" s="87">
        <f t="shared" si="24"/>
        <v>16.346</v>
      </c>
      <c r="E68" s="87">
        <f t="shared" si="24"/>
        <v>16.416733333333333</v>
      </c>
      <c r="F68" s="87">
        <f t="shared" si="24"/>
        <v>15.98332258064516</v>
      </c>
      <c r="G68" s="87">
        <f t="shared" si="24"/>
        <v>15.408633333333336</v>
      </c>
      <c r="H68" s="87">
        <f t="shared" si="24"/>
        <v>15.226999999999999</v>
      </c>
      <c r="I68" s="87">
        <f t="shared" si="24"/>
        <v>15.999161290322581</v>
      </c>
      <c r="J68" s="87">
        <f t="shared" si="24"/>
        <v>17.160033333333331</v>
      </c>
      <c r="K68" s="87">
        <f t="shared" si="24"/>
        <v>17.278258064516127</v>
      </c>
      <c r="L68" s="87">
        <f t="shared" si="24"/>
        <v>19.475566666666666</v>
      </c>
      <c r="M68" s="87">
        <f t="shared" si="24"/>
        <v>20.654580645161293</v>
      </c>
      <c r="N68" s="86">
        <f>N67/N44</f>
        <v>17.768841848244897</v>
      </c>
    </row>
    <row r="69" spans="1:14" ht="13.5" thickBot="1" x14ac:dyDescent="0.25">
      <c r="A69" s="89" t="s">
        <v>87</v>
      </c>
      <c r="B69" s="91"/>
      <c r="C69" s="67">
        <f>B67+C67</f>
        <v>2446431.8807855081</v>
      </c>
      <c r="D69" s="67">
        <f>C69+D67</f>
        <v>3245699.6437715082</v>
      </c>
      <c r="E69" s="67">
        <f t="shared" ref="E69:M69" si="25">D69+E67</f>
        <v>4076498.0827252413</v>
      </c>
      <c r="F69" s="67">
        <f t="shared" si="25"/>
        <v>4887993.5230296925</v>
      </c>
      <c r="G69" s="67">
        <f t="shared" si="25"/>
        <v>5530959.0578478258</v>
      </c>
      <c r="H69" s="67">
        <f t="shared" si="25"/>
        <v>6182185.3991108257</v>
      </c>
      <c r="I69" s="67">
        <f t="shared" si="25"/>
        <v>6849251.9980770191</v>
      </c>
      <c r="J69" s="67">
        <f t="shared" si="25"/>
        <v>7581878.6860030191</v>
      </c>
      <c r="K69" s="67">
        <f t="shared" si="25"/>
        <v>8422586.8886481803</v>
      </c>
      <c r="L69" s="67">
        <f t="shared" si="25"/>
        <v>9479082.9588354807</v>
      </c>
      <c r="M69" s="68">
        <f t="shared" si="25"/>
        <v>10702902.305321675</v>
      </c>
      <c r="N69" s="53"/>
    </row>
    <row r="70" spans="1:14" ht="13.5" thickBot="1" x14ac:dyDescent="0.25">
      <c r="A70" s="88" t="s">
        <v>87</v>
      </c>
      <c r="B70" s="92">
        <f>B68</f>
        <v>20.268612903225804</v>
      </c>
      <c r="C70" s="90">
        <f>C69/C45</f>
        <v>20.213951450342925</v>
      </c>
      <c r="D70" s="90">
        <f t="shared" ref="D70:M70" si="26">D69/D45</f>
        <v>19.100919180984302</v>
      </c>
      <c r="E70" s="90">
        <f t="shared" si="26"/>
        <v>18.484958833051106</v>
      </c>
      <c r="F70" s="90">
        <f t="shared" si="26"/>
        <v>18.016803157203061</v>
      </c>
      <c r="G70" s="90">
        <f t="shared" si="26"/>
        <v>17.669127644712631</v>
      </c>
      <c r="H70" s="90">
        <f t="shared" si="26"/>
        <v>17.375576905144452</v>
      </c>
      <c r="I70" s="90">
        <f t="shared" si="26"/>
        <v>17.231201246260891</v>
      </c>
      <c r="J70" s="90">
        <f t="shared" si="26"/>
        <v>17.224298632814119</v>
      </c>
      <c r="K70" s="90">
        <f t="shared" si="26"/>
        <v>17.2296694966541</v>
      </c>
      <c r="L70" s="90">
        <f t="shared" si="26"/>
        <v>17.454004169247064</v>
      </c>
      <c r="M70" s="93">
        <f t="shared" si="26"/>
        <v>17.768841848244897</v>
      </c>
      <c r="N70" s="58"/>
    </row>
    <row r="72" spans="1:14" x14ac:dyDescent="0.2">
      <c r="F72" t="s">
        <v>88</v>
      </c>
    </row>
  </sheetData>
  <mergeCells count="1">
    <mergeCell ref="B5:G5"/>
  </mergeCells>
  <pageMargins left="0.70866141732283472" right="0.70866141732283472" top="0.78740157480314965" bottom="0.78740157480314965" header="0.31496062992125984" footer="0.31496062992125984"/>
  <pageSetup paperSize="9" scale="36" orientation="portrait" r:id="rId1"/>
  <headerFooter>
    <oddFooter>&amp;F</oddFooter>
  </headerFooter>
  <ignoredErrors>
    <ignoredError sqref="G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2"/>
  <sheetViews>
    <sheetView topLeftCell="A1098" workbookViewId="0">
      <pane ySplit="510" topLeftCell="A1416" activePane="bottomLeft"/>
      <selection activeCell="M1" sqref="M1"/>
      <selection pane="bottomLeft" activeCell="H1462" sqref="H1462"/>
    </sheetView>
  </sheetViews>
  <sheetFormatPr baseColWidth="10" defaultRowHeight="12.75" x14ac:dyDescent="0.2"/>
  <cols>
    <col min="1" max="1" width="15.28515625" bestFit="1" customWidth="1"/>
    <col min="2" max="2" width="19.85546875" style="4" customWidth="1"/>
    <col min="3" max="3" width="14" hidden="1" customWidth="1"/>
    <col min="4" max="4" width="12.28515625" hidden="1" customWidth="1"/>
    <col min="5" max="5" width="20" style="44" hidden="1" customWidth="1"/>
    <col min="6" max="6" width="19.7109375" style="44" hidden="1" customWidth="1"/>
    <col min="7" max="7" width="30.42578125" bestFit="1" customWidth="1"/>
    <col min="8" max="8" width="21" style="4" bestFit="1" customWidth="1"/>
    <col min="9" max="9" width="12.28515625" style="4" hidden="1" customWidth="1"/>
    <col min="10" max="10" width="20" style="4" hidden="1" customWidth="1"/>
    <col min="11" max="11" width="19.7109375" style="4" hidden="1" customWidth="1"/>
    <col min="12" max="12" width="30.5703125" bestFit="1" customWidth="1"/>
    <col min="13" max="13" width="26.7109375" style="4" bestFit="1" customWidth="1"/>
    <col min="14" max="14" width="12.140625" bestFit="1" customWidth="1"/>
  </cols>
  <sheetData>
    <row r="1" spans="1:13" x14ac:dyDescent="0.2">
      <c r="A1" s="1" t="s">
        <v>0</v>
      </c>
      <c r="B1" s="43" t="s">
        <v>43</v>
      </c>
      <c r="C1" s="1" t="s">
        <v>44</v>
      </c>
      <c r="D1" s="1" t="s">
        <v>48</v>
      </c>
      <c r="E1" s="1" t="s">
        <v>49</v>
      </c>
      <c r="F1" s="1" t="s">
        <v>50</v>
      </c>
      <c r="G1" s="1" t="s">
        <v>46</v>
      </c>
      <c r="H1" s="1" t="s">
        <v>45</v>
      </c>
      <c r="I1" s="1" t="s">
        <v>48</v>
      </c>
      <c r="J1" s="1" t="s">
        <v>49</v>
      </c>
      <c r="K1" s="1" t="s">
        <v>50</v>
      </c>
      <c r="L1" s="1" t="s">
        <v>47</v>
      </c>
      <c r="M1" s="1" t="s">
        <v>81</v>
      </c>
    </row>
    <row r="2" spans="1:13" x14ac:dyDescent="0.2">
      <c r="A2" s="5">
        <v>41640</v>
      </c>
      <c r="B2" s="4">
        <v>25.25</v>
      </c>
      <c r="C2" s="4">
        <f>MIN($B$2:B2)</f>
        <v>25.25</v>
      </c>
      <c r="D2" s="44">
        <f>IF(B2&gt;0,1,0)</f>
        <v>1</v>
      </c>
      <c r="E2" s="44">
        <f>D2</f>
        <v>1</v>
      </c>
      <c r="F2" s="45">
        <f>C2</f>
        <v>25.25</v>
      </c>
      <c r="G2" s="4"/>
      <c r="H2" s="4">
        <v>27.170999999999999</v>
      </c>
      <c r="I2" s="44">
        <f>IF(H2&lt;&gt;0,1,0)</f>
        <v>1</v>
      </c>
      <c r="J2" s="44">
        <f>I2</f>
        <v>1</v>
      </c>
      <c r="K2" s="45">
        <f>H2</f>
        <v>27.170999999999999</v>
      </c>
    </row>
    <row r="3" spans="1:13" x14ac:dyDescent="0.2">
      <c r="A3" s="5">
        <v>41641</v>
      </c>
      <c r="B3" s="4">
        <v>25.274999999999999</v>
      </c>
      <c r="C3" s="4">
        <f>MIN($B$2:B3)</f>
        <v>25.25</v>
      </c>
      <c r="D3" s="44">
        <f t="shared" ref="D3:D66" si="0">IF(B3&gt;0,1,0)</f>
        <v>1</v>
      </c>
      <c r="E3" s="44">
        <f>E2+D3</f>
        <v>2</v>
      </c>
      <c r="F3" s="45">
        <f>IF(D3=1,B3+F2,F2)</f>
        <v>50.524999999999999</v>
      </c>
      <c r="G3" s="4"/>
      <c r="H3" s="4">
        <v>26.885999999999999</v>
      </c>
      <c r="I3" s="44">
        <f>IF(H3&lt;&gt;0,1,0)</f>
        <v>1</v>
      </c>
      <c r="J3" s="44">
        <f>I3+J2</f>
        <v>2</v>
      </c>
      <c r="K3" s="45">
        <f>IF(I3=1,H3+K2,K2)</f>
        <v>54.057000000000002</v>
      </c>
    </row>
    <row r="4" spans="1:13" x14ac:dyDescent="0.2">
      <c r="A4" s="5">
        <v>41642</v>
      </c>
      <c r="B4" s="4">
        <v>25.15</v>
      </c>
      <c r="C4" s="4">
        <f>MIN($B$2:B4)</f>
        <v>25.15</v>
      </c>
      <c r="D4" s="44">
        <f t="shared" si="0"/>
        <v>1</v>
      </c>
      <c r="E4" s="44">
        <f t="shared" ref="E4:E67" si="1">E3+D4</f>
        <v>3</v>
      </c>
      <c r="F4" s="45">
        <f t="shared" ref="F4:F67" si="2">IF(D4=1,B4+F3,F3)</f>
        <v>75.674999999999997</v>
      </c>
      <c r="G4" s="4"/>
      <c r="H4" s="4">
        <v>26.466999999999999</v>
      </c>
      <c r="I4" s="44">
        <f t="shared" ref="I4:I67" si="3">IF(H4&lt;&gt;0,1,0)</f>
        <v>1</v>
      </c>
      <c r="J4" s="44">
        <f t="shared" ref="J4:J67" si="4">I4+J3</f>
        <v>3</v>
      </c>
      <c r="K4" s="45">
        <f t="shared" ref="K4:K67" si="5">IF(I4=1,H4+K3,K3)</f>
        <v>80.524000000000001</v>
      </c>
    </row>
    <row r="5" spans="1:13" x14ac:dyDescent="0.2">
      <c r="A5" s="5">
        <v>41643</v>
      </c>
      <c r="C5" s="4">
        <f>MIN($B$2:B5)</f>
        <v>25.15</v>
      </c>
      <c r="D5" s="44">
        <f t="shared" si="0"/>
        <v>0</v>
      </c>
      <c r="E5" s="44">
        <f t="shared" si="1"/>
        <v>3</v>
      </c>
      <c r="F5" s="45">
        <f t="shared" si="2"/>
        <v>75.674999999999997</v>
      </c>
      <c r="G5" s="4"/>
      <c r="H5" s="4">
        <v>26.369</v>
      </c>
      <c r="I5" s="44">
        <f t="shared" si="3"/>
        <v>1</v>
      </c>
      <c r="J5" s="44">
        <f t="shared" si="4"/>
        <v>4</v>
      </c>
      <c r="K5" s="45">
        <f t="shared" si="5"/>
        <v>106.893</v>
      </c>
    </row>
    <row r="6" spans="1:13" x14ac:dyDescent="0.2">
      <c r="A6" s="5">
        <v>41644</v>
      </c>
      <c r="C6" s="4">
        <f>MIN($B$2:B6)</f>
        <v>25.15</v>
      </c>
      <c r="D6" s="44">
        <f t="shared" si="0"/>
        <v>0</v>
      </c>
      <c r="E6" s="44">
        <f t="shared" si="1"/>
        <v>3</v>
      </c>
      <c r="F6" s="45">
        <f t="shared" si="2"/>
        <v>75.674999999999997</v>
      </c>
      <c r="G6" s="4"/>
      <c r="H6" s="4">
        <v>26.494</v>
      </c>
      <c r="I6" s="44">
        <f t="shared" si="3"/>
        <v>1</v>
      </c>
      <c r="J6" s="44">
        <f t="shared" si="4"/>
        <v>5</v>
      </c>
      <c r="K6" s="45">
        <f t="shared" si="5"/>
        <v>133.387</v>
      </c>
    </row>
    <row r="7" spans="1:13" x14ac:dyDescent="0.2">
      <c r="A7" s="5">
        <v>41645</v>
      </c>
      <c r="B7" s="4">
        <v>25.3</v>
      </c>
      <c r="C7" s="4">
        <f>MIN($B$2:B7)</f>
        <v>25.15</v>
      </c>
      <c r="D7" s="44">
        <f t="shared" si="0"/>
        <v>1</v>
      </c>
      <c r="E7" s="44">
        <f t="shared" si="1"/>
        <v>4</v>
      </c>
      <c r="F7" s="45">
        <f t="shared" si="2"/>
        <v>100.97499999999999</v>
      </c>
      <c r="G7" s="4"/>
      <c r="H7" s="4">
        <v>26.856999999999999</v>
      </c>
      <c r="I7" s="44">
        <f t="shared" si="3"/>
        <v>1</v>
      </c>
      <c r="J7" s="44">
        <f t="shared" si="4"/>
        <v>6</v>
      </c>
      <c r="K7" s="45">
        <f t="shared" si="5"/>
        <v>160.244</v>
      </c>
    </row>
    <row r="8" spans="1:13" x14ac:dyDescent="0.2">
      <c r="A8" s="5">
        <v>41646</v>
      </c>
      <c r="B8" s="4">
        <v>25.05</v>
      </c>
      <c r="C8" s="4">
        <f>MIN($B$2:B8)</f>
        <v>25.05</v>
      </c>
      <c r="D8" s="44">
        <f t="shared" si="0"/>
        <v>1</v>
      </c>
      <c r="E8" s="44">
        <f t="shared" si="1"/>
        <v>5</v>
      </c>
      <c r="F8" s="45">
        <f t="shared" si="2"/>
        <v>126.02499999999999</v>
      </c>
      <c r="G8" s="4"/>
      <c r="H8" s="4">
        <v>26.81</v>
      </c>
      <c r="I8" s="44">
        <f t="shared" si="3"/>
        <v>1</v>
      </c>
      <c r="J8" s="44">
        <f t="shared" si="4"/>
        <v>7</v>
      </c>
      <c r="K8" s="45">
        <f t="shared" si="5"/>
        <v>187.054</v>
      </c>
    </row>
    <row r="9" spans="1:13" x14ac:dyDescent="0.2">
      <c r="A9" s="5">
        <v>41647</v>
      </c>
      <c r="B9" s="4">
        <v>25.13</v>
      </c>
      <c r="C9" s="4">
        <f>MIN($B$2:B9)</f>
        <v>25.05</v>
      </c>
      <c r="D9" s="44">
        <f t="shared" si="0"/>
        <v>1</v>
      </c>
      <c r="E9" s="44">
        <f t="shared" si="1"/>
        <v>6</v>
      </c>
      <c r="F9" s="45">
        <f t="shared" si="2"/>
        <v>151.155</v>
      </c>
      <c r="G9" s="4"/>
      <c r="H9" s="4">
        <v>26.983000000000001</v>
      </c>
      <c r="I9" s="44">
        <f t="shared" si="3"/>
        <v>1</v>
      </c>
      <c r="J9" s="44">
        <f t="shared" si="4"/>
        <v>8</v>
      </c>
      <c r="K9" s="45">
        <f t="shared" si="5"/>
        <v>214.03700000000001</v>
      </c>
    </row>
    <row r="10" spans="1:13" x14ac:dyDescent="0.2">
      <c r="A10" s="5">
        <v>41648</v>
      </c>
      <c r="B10" s="4">
        <v>25.125</v>
      </c>
      <c r="C10" s="4">
        <f>MIN($B$2:B10)</f>
        <v>25.05</v>
      </c>
      <c r="D10" s="44">
        <f t="shared" si="0"/>
        <v>1</v>
      </c>
      <c r="E10" s="44">
        <f t="shared" si="1"/>
        <v>7</v>
      </c>
      <c r="F10" s="45">
        <f t="shared" si="2"/>
        <v>176.28</v>
      </c>
      <c r="G10" s="4"/>
      <c r="H10" s="4">
        <v>26.956</v>
      </c>
      <c r="I10" s="44">
        <f t="shared" si="3"/>
        <v>1</v>
      </c>
      <c r="J10" s="44">
        <f t="shared" si="4"/>
        <v>9</v>
      </c>
      <c r="K10" s="45">
        <f t="shared" si="5"/>
        <v>240.99299999999999</v>
      </c>
    </row>
    <row r="11" spans="1:13" x14ac:dyDescent="0.2">
      <c r="A11" s="5">
        <v>41649</v>
      </c>
      <c r="B11" s="4">
        <v>25.06</v>
      </c>
      <c r="C11" s="4">
        <f>MIN($B$2:B11)</f>
        <v>25.05</v>
      </c>
      <c r="D11" s="44">
        <f t="shared" si="0"/>
        <v>1</v>
      </c>
      <c r="E11" s="44">
        <f t="shared" si="1"/>
        <v>8</v>
      </c>
      <c r="F11" s="45">
        <f t="shared" si="2"/>
        <v>201.34</v>
      </c>
      <c r="G11" s="4"/>
      <c r="H11" s="4">
        <v>26.632999999999999</v>
      </c>
      <c r="I11" s="44">
        <f t="shared" si="3"/>
        <v>1</v>
      </c>
      <c r="J11" s="44">
        <f t="shared" si="4"/>
        <v>10</v>
      </c>
      <c r="K11" s="45">
        <f t="shared" si="5"/>
        <v>267.62599999999998</v>
      </c>
    </row>
    <row r="12" spans="1:13" x14ac:dyDescent="0.2">
      <c r="A12" s="5">
        <v>41650</v>
      </c>
      <c r="C12" s="4">
        <f>MIN($B$2:B12)</f>
        <v>25.05</v>
      </c>
      <c r="D12" s="44">
        <f t="shared" si="0"/>
        <v>0</v>
      </c>
      <c r="E12" s="44">
        <f t="shared" si="1"/>
        <v>8</v>
      </c>
      <c r="F12" s="45">
        <f t="shared" si="2"/>
        <v>201.34</v>
      </c>
      <c r="G12" s="4"/>
      <c r="H12" s="4">
        <v>27.324000000000002</v>
      </c>
      <c r="I12" s="44">
        <f t="shared" si="3"/>
        <v>1</v>
      </c>
      <c r="J12" s="44">
        <f t="shared" si="4"/>
        <v>11</v>
      </c>
      <c r="K12" s="45">
        <f t="shared" si="5"/>
        <v>294.95</v>
      </c>
    </row>
    <row r="13" spans="1:13" x14ac:dyDescent="0.2">
      <c r="A13" s="5">
        <v>41651</v>
      </c>
      <c r="C13" s="4">
        <f>MIN($B$2:B13)</f>
        <v>25.05</v>
      </c>
      <c r="D13" s="44">
        <f t="shared" si="0"/>
        <v>0</v>
      </c>
      <c r="E13" s="44">
        <f t="shared" si="1"/>
        <v>8</v>
      </c>
      <c r="F13" s="45">
        <f t="shared" si="2"/>
        <v>201.34</v>
      </c>
      <c r="G13" s="4"/>
      <c r="H13" s="4">
        <v>28.995000000000001</v>
      </c>
      <c r="I13" s="44">
        <f t="shared" si="3"/>
        <v>1</v>
      </c>
      <c r="J13" s="44">
        <f t="shared" si="4"/>
        <v>12</v>
      </c>
      <c r="K13" s="45">
        <f t="shared" si="5"/>
        <v>323.94499999999999</v>
      </c>
    </row>
    <row r="14" spans="1:13" x14ac:dyDescent="0.2">
      <c r="A14" s="5">
        <v>41652</v>
      </c>
      <c r="B14" s="4">
        <v>24.870999999999999</v>
      </c>
      <c r="C14" s="4">
        <f>MIN($B$2:B14)</f>
        <v>24.870999999999999</v>
      </c>
      <c r="D14" s="44">
        <f t="shared" si="0"/>
        <v>1</v>
      </c>
      <c r="E14" s="44">
        <f t="shared" si="1"/>
        <v>9</v>
      </c>
      <c r="F14" s="45">
        <f t="shared" si="2"/>
        <v>226.21100000000001</v>
      </c>
      <c r="G14" s="4"/>
      <c r="H14" s="4">
        <v>26.536000000000001</v>
      </c>
      <c r="I14" s="44">
        <f t="shared" si="3"/>
        <v>1</v>
      </c>
      <c r="J14" s="44">
        <f t="shared" si="4"/>
        <v>13</v>
      </c>
      <c r="K14" s="45">
        <f t="shared" si="5"/>
        <v>350.48099999999999</v>
      </c>
    </row>
    <row r="15" spans="1:13" x14ac:dyDescent="0.2">
      <c r="A15" s="5">
        <v>41653</v>
      </c>
      <c r="B15" s="4">
        <v>24.925000000000001</v>
      </c>
      <c r="C15" s="4">
        <f>MIN($B$2:B15)</f>
        <v>24.870999999999999</v>
      </c>
      <c r="D15" s="44">
        <f t="shared" si="0"/>
        <v>1</v>
      </c>
      <c r="E15" s="44">
        <f t="shared" si="1"/>
        <v>10</v>
      </c>
      <c r="F15" s="45">
        <f t="shared" si="2"/>
        <v>251.13600000000002</v>
      </c>
      <c r="G15" s="4"/>
      <c r="H15" s="4">
        <v>26.395</v>
      </c>
      <c r="I15" s="44">
        <f t="shared" si="3"/>
        <v>1</v>
      </c>
      <c r="J15" s="44">
        <f t="shared" si="4"/>
        <v>14</v>
      </c>
      <c r="K15" s="45">
        <f t="shared" si="5"/>
        <v>376.87599999999998</v>
      </c>
    </row>
    <row r="16" spans="1:13" x14ac:dyDescent="0.2">
      <c r="A16" s="5">
        <v>41654</v>
      </c>
      <c r="B16" s="4">
        <v>24.975000000000001</v>
      </c>
      <c r="C16" s="4">
        <f>MIN($B$2:B16)</f>
        <v>24.870999999999999</v>
      </c>
      <c r="D16" s="44">
        <f t="shared" si="0"/>
        <v>1</v>
      </c>
      <c r="E16" s="44">
        <f t="shared" si="1"/>
        <v>11</v>
      </c>
      <c r="F16" s="45">
        <f t="shared" si="2"/>
        <v>276.11100000000005</v>
      </c>
      <c r="G16" s="4"/>
      <c r="H16" s="4">
        <v>26.300999999999998</v>
      </c>
      <c r="I16" s="44">
        <f t="shared" si="3"/>
        <v>1</v>
      </c>
      <c r="J16" s="44">
        <f t="shared" si="4"/>
        <v>15</v>
      </c>
      <c r="K16" s="45">
        <f t="shared" si="5"/>
        <v>403.17699999999996</v>
      </c>
    </row>
    <row r="17" spans="1:11" x14ac:dyDescent="0.2">
      <c r="A17" s="5">
        <v>41655</v>
      </c>
      <c r="B17" s="4">
        <v>25.399000000000001</v>
      </c>
      <c r="C17" s="4">
        <f>MIN($B$2:B17)</f>
        <v>24.870999999999999</v>
      </c>
      <c r="D17" s="44">
        <f t="shared" si="0"/>
        <v>1</v>
      </c>
      <c r="E17" s="44">
        <f t="shared" si="1"/>
        <v>12</v>
      </c>
      <c r="F17" s="45">
        <f t="shared" si="2"/>
        <v>301.51000000000005</v>
      </c>
      <c r="G17" s="4"/>
      <c r="H17" s="4">
        <v>26.434000000000001</v>
      </c>
      <c r="I17" s="44">
        <f t="shared" si="3"/>
        <v>1</v>
      </c>
      <c r="J17" s="44">
        <f t="shared" si="4"/>
        <v>16</v>
      </c>
      <c r="K17" s="45">
        <f t="shared" si="5"/>
        <v>429.61099999999999</v>
      </c>
    </row>
    <row r="18" spans="1:11" x14ac:dyDescent="0.2">
      <c r="A18" s="5">
        <v>41656</v>
      </c>
      <c r="B18" s="4">
        <v>25.398</v>
      </c>
      <c r="C18" s="4">
        <f>MIN($B$2:B18)</f>
        <v>24.870999999999999</v>
      </c>
      <c r="D18" s="44">
        <f t="shared" si="0"/>
        <v>1</v>
      </c>
      <c r="E18" s="44">
        <f t="shared" si="1"/>
        <v>13</v>
      </c>
      <c r="F18" s="45">
        <f t="shared" si="2"/>
        <v>326.90800000000007</v>
      </c>
      <c r="G18" s="4"/>
      <c r="H18" s="4">
        <v>26.263000000000002</v>
      </c>
      <c r="I18" s="44">
        <f t="shared" si="3"/>
        <v>1</v>
      </c>
      <c r="J18" s="44">
        <f t="shared" si="4"/>
        <v>17</v>
      </c>
      <c r="K18" s="45">
        <f t="shared" si="5"/>
        <v>455.87399999999997</v>
      </c>
    </row>
    <row r="19" spans="1:11" x14ac:dyDescent="0.2">
      <c r="A19" s="5">
        <v>41657</v>
      </c>
      <c r="C19" s="4">
        <f>MIN($B$2:B19)</f>
        <v>24.870999999999999</v>
      </c>
      <c r="D19" s="44">
        <f t="shared" si="0"/>
        <v>0</v>
      </c>
      <c r="E19" s="44">
        <f t="shared" si="1"/>
        <v>13</v>
      </c>
      <c r="F19" s="45">
        <f t="shared" si="2"/>
        <v>326.90800000000007</v>
      </c>
      <c r="G19" s="4"/>
      <c r="H19" s="4">
        <v>26.225000000000001</v>
      </c>
      <c r="I19" s="44">
        <f t="shared" si="3"/>
        <v>1</v>
      </c>
      <c r="J19" s="44">
        <f t="shared" si="4"/>
        <v>18</v>
      </c>
      <c r="K19" s="45">
        <f t="shared" si="5"/>
        <v>482.09899999999999</v>
      </c>
    </row>
    <row r="20" spans="1:11" x14ac:dyDescent="0.2">
      <c r="A20" s="5">
        <v>41658</v>
      </c>
      <c r="C20" s="4">
        <f>MIN($B$2:B20)</f>
        <v>24.870999999999999</v>
      </c>
      <c r="D20" s="44">
        <f t="shared" si="0"/>
        <v>0</v>
      </c>
      <c r="E20" s="44">
        <f t="shared" si="1"/>
        <v>13</v>
      </c>
      <c r="F20" s="45">
        <f t="shared" si="2"/>
        <v>326.90800000000007</v>
      </c>
      <c r="G20" s="4"/>
      <c r="H20" s="4">
        <v>26.498000000000001</v>
      </c>
      <c r="I20" s="44">
        <f t="shared" si="3"/>
        <v>1</v>
      </c>
      <c r="J20" s="44">
        <f t="shared" si="4"/>
        <v>19</v>
      </c>
      <c r="K20" s="45">
        <f t="shared" si="5"/>
        <v>508.59699999999998</v>
      </c>
    </row>
    <row r="21" spans="1:11" x14ac:dyDescent="0.2">
      <c r="A21" s="5">
        <v>41659</v>
      </c>
      <c r="B21" s="4">
        <v>25.15</v>
      </c>
      <c r="C21" s="4">
        <f>MIN($B$2:B21)</f>
        <v>24.870999999999999</v>
      </c>
      <c r="D21" s="44">
        <f t="shared" si="0"/>
        <v>1</v>
      </c>
      <c r="E21" s="44">
        <f t="shared" si="1"/>
        <v>14</v>
      </c>
      <c r="F21" s="45">
        <f t="shared" si="2"/>
        <v>352.05800000000005</v>
      </c>
      <c r="G21" s="4"/>
      <c r="H21" s="4">
        <v>26.81</v>
      </c>
      <c r="I21" s="44">
        <f t="shared" si="3"/>
        <v>1</v>
      </c>
      <c r="J21" s="44">
        <f t="shared" si="4"/>
        <v>20</v>
      </c>
      <c r="K21" s="45">
        <f t="shared" si="5"/>
        <v>535.40699999999993</v>
      </c>
    </row>
    <row r="22" spans="1:11" x14ac:dyDescent="0.2">
      <c r="A22" s="5">
        <v>41660</v>
      </c>
      <c r="B22" s="4">
        <v>25.1</v>
      </c>
      <c r="C22" s="4">
        <f>MIN($B$2:B22)</f>
        <v>24.870999999999999</v>
      </c>
      <c r="D22" s="44">
        <f t="shared" si="0"/>
        <v>1</v>
      </c>
      <c r="E22" s="44">
        <f t="shared" si="1"/>
        <v>15</v>
      </c>
      <c r="F22" s="45">
        <f t="shared" si="2"/>
        <v>377.15800000000007</v>
      </c>
      <c r="G22" s="4"/>
      <c r="H22" s="4">
        <v>26.715</v>
      </c>
      <c r="I22" s="44">
        <f t="shared" si="3"/>
        <v>1</v>
      </c>
      <c r="J22" s="44">
        <f t="shared" si="4"/>
        <v>21</v>
      </c>
      <c r="K22" s="45">
        <f t="shared" si="5"/>
        <v>562.12199999999996</v>
      </c>
    </row>
    <row r="23" spans="1:11" x14ac:dyDescent="0.2">
      <c r="A23" s="5">
        <v>41661</v>
      </c>
      <c r="B23" s="4">
        <v>25.15</v>
      </c>
      <c r="C23" s="4">
        <f>MIN($B$2:B23)</f>
        <v>24.870999999999999</v>
      </c>
      <c r="D23" s="44">
        <f t="shared" si="0"/>
        <v>1</v>
      </c>
      <c r="E23" s="44">
        <f t="shared" si="1"/>
        <v>16</v>
      </c>
      <c r="F23" s="45">
        <f t="shared" si="2"/>
        <v>402.30800000000005</v>
      </c>
      <c r="G23" s="4"/>
      <c r="H23" s="4">
        <v>26.376000000000001</v>
      </c>
      <c r="I23" s="44">
        <f t="shared" si="3"/>
        <v>1</v>
      </c>
      <c r="J23" s="44">
        <f t="shared" si="4"/>
        <v>22</v>
      </c>
      <c r="K23" s="45">
        <f t="shared" si="5"/>
        <v>588.49799999999993</v>
      </c>
    </row>
    <row r="24" spans="1:11" x14ac:dyDescent="0.2">
      <c r="A24" s="5">
        <v>41662</v>
      </c>
      <c r="B24" s="4">
        <v>25.1</v>
      </c>
      <c r="C24" s="4">
        <f>MIN($B$2:B24)</f>
        <v>24.870999999999999</v>
      </c>
      <c r="D24" s="44">
        <f t="shared" si="0"/>
        <v>1</v>
      </c>
      <c r="E24" s="44">
        <f t="shared" si="1"/>
        <v>17</v>
      </c>
      <c r="F24" s="45">
        <f t="shared" si="2"/>
        <v>427.40800000000007</v>
      </c>
      <c r="G24" s="4"/>
      <c r="H24" s="4">
        <v>26.515999999999998</v>
      </c>
      <c r="I24" s="44">
        <f t="shared" si="3"/>
        <v>1</v>
      </c>
      <c r="J24" s="44">
        <f t="shared" si="4"/>
        <v>23</v>
      </c>
      <c r="K24" s="45">
        <f t="shared" si="5"/>
        <v>615.0139999999999</v>
      </c>
    </row>
    <row r="25" spans="1:11" x14ac:dyDescent="0.2">
      <c r="A25" s="5">
        <v>41663</v>
      </c>
      <c r="B25" s="4">
        <v>25</v>
      </c>
      <c r="C25" s="4">
        <f>MIN($B$2:B25)</f>
        <v>24.870999999999999</v>
      </c>
      <c r="D25" s="44">
        <f t="shared" si="0"/>
        <v>1</v>
      </c>
      <c r="E25" s="44">
        <f t="shared" si="1"/>
        <v>18</v>
      </c>
      <c r="F25" s="45">
        <f t="shared" si="2"/>
        <v>452.40800000000007</v>
      </c>
      <c r="G25" s="4"/>
      <c r="H25" s="4">
        <v>26.568999999999999</v>
      </c>
      <c r="I25" s="44">
        <f t="shared" si="3"/>
        <v>1</v>
      </c>
      <c r="J25" s="44">
        <f t="shared" si="4"/>
        <v>24</v>
      </c>
      <c r="K25" s="45">
        <f t="shared" si="5"/>
        <v>641.58299999999986</v>
      </c>
    </row>
    <row r="26" spans="1:11" x14ac:dyDescent="0.2">
      <c r="A26" s="5">
        <v>41664</v>
      </c>
      <c r="C26" s="4">
        <f>MIN($B$2:B26)</f>
        <v>24.870999999999999</v>
      </c>
      <c r="D26" s="44">
        <f t="shared" si="0"/>
        <v>0</v>
      </c>
      <c r="E26" s="44">
        <f t="shared" si="1"/>
        <v>18</v>
      </c>
      <c r="F26" s="45">
        <f t="shared" si="2"/>
        <v>452.40800000000007</v>
      </c>
      <c r="G26" s="4"/>
      <c r="H26" s="4">
        <v>26.361000000000001</v>
      </c>
      <c r="I26" s="44">
        <f t="shared" si="3"/>
        <v>1</v>
      </c>
      <c r="J26" s="44">
        <f t="shared" si="4"/>
        <v>25</v>
      </c>
      <c r="K26" s="45">
        <f t="shared" si="5"/>
        <v>667.94399999999985</v>
      </c>
    </row>
    <row r="27" spans="1:11" x14ac:dyDescent="0.2">
      <c r="A27" s="5">
        <v>41665</v>
      </c>
      <c r="C27" s="4">
        <f>MIN($B$2:B27)</f>
        <v>24.870999999999999</v>
      </c>
      <c r="D27" s="44">
        <f t="shared" si="0"/>
        <v>0</v>
      </c>
      <c r="E27" s="44">
        <f t="shared" si="1"/>
        <v>18</v>
      </c>
      <c r="F27" s="45">
        <f t="shared" si="2"/>
        <v>452.40800000000007</v>
      </c>
      <c r="G27" s="4"/>
      <c r="H27" s="4">
        <v>26.623999999999999</v>
      </c>
      <c r="I27" s="44">
        <f t="shared" si="3"/>
        <v>1</v>
      </c>
      <c r="J27" s="44">
        <f t="shared" si="4"/>
        <v>26</v>
      </c>
      <c r="K27" s="45">
        <f t="shared" si="5"/>
        <v>694.56799999999987</v>
      </c>
    </row>
    <row r="28" spans="1:11" x14ac:dyDescent="0.2">
      <c r="A28" s="5">
        <v>41666</v>
      </c>
      <c r="B28" s="4">
        <v>24.85</v>
      </c>
      <c r="C28" s="4">
        <f>MIN($B$2:B28)</f>
        <v>24.85</v>
      </c>
      <c r="D28" s="44">
        <f t="shared" si="0"/>
        <v>1</v>
      </c>
      <c r="E28" s="44">
        <f t="shared" si="1"/>
        <v>19</v>
      </c>
      <c r="F28" s="45">
        <f t="shared" si="2"/>
        <v>477.2580000000001</v>
      </c>
      <c r="G28" s="4"/>
      <c r="H28" s="4">
        <v>26.18</v>
      </c>
      <c r="I28" s="44">
        <f t="shared" si="3"/>
        <v>1</v>
      </c>
      <c r="J28" s="44">
        <f t="shared" si="4"/>
        <v>27</v>
      </c>
      <c r="K28" s="45">
        <f t="shared" si="5"/>
        <v>720.74799999999982</v>
      </c>
    </row>
    <row r="29" spans="1:11" x14ac:dyDescent="0.2">
      <c r="A29" s="5">
        <v>41667</v>
      </c>
      <c r="B29" s="4">
        <v>25.018000000000001</v>
      </c>
      <c r="C29" s="4">
        <f>MIN($B$2:B29)</f>
        <v>24.85</v>
      </c>
      <c r="D29" s="44">
        <f t="shared" si="0"/>
        <v>1</v>
      </c>
      <c r="E29" s="44">
        <f t="shared" si="1"/>
        <v>20</v>
      </c>
      <c r="F29" s="45">
        <f t="shared" si="2"/>
        <v>502.27600000000007</v>
      </c>
      <c r="G29" s="4"/>
      <c r="H29" s="4">
        <v>26.016999999999999</v>
      </c>
      <c r="I29" s="44">
        <f t="shared" si="3"/>
        <v>1</v>
      </c>
      <c r="J29" s="44">
        <f t="shared" si="4"/>
        <v>28</v>
      </c>
      <c r="K29" s="45">
        <f t="shared" si="5"/>
        <v>746.76499999999987</v>
      </c>
    </row>
    <row r="30" spans="1:11" x14ac:dyDescent="0.2">
      <c r="A30" s="5">
        <v>41668</v>
      </c>
      <c r="B30" s="4">
        <v>24.844000000000001</v>
      </c>
      <c r="C30" s="4">
        <f>MIN($B$2:B30)</f>
        <v>24.844000000000001</v>
      </c>
      <c r="D30" s="44">
        <f t="shared" si="0"/>
        <v>1</v>
      </c>
      <c r="E30" s="44">
        <f t="shared" si="1"/>
        <v>21</v>
      </c>
      <c r="F30" s="45">
        <f t="shared" si="2"/>
        <v>527.12000000000012</v>
      </c>
      <c r="G30" s="4"/>
      <c r="H30" s="4">
        <v>26.053000000000001</v>
      </c>
      <c r="I30" s="44">
        <f t="shared" si="3"/>
        <v>1</v>
      </c>
      <c r="J30" s="44">
        <f t="shared" si="4"/>
        <v>29</v>
      </c>
      <c r="K30" s="45">
        <f t="shared" si="5"/>
        <v>772.81799999999987</v>
      </c>
    </row>
    <row r="31" spans="1:11" x14ac:dyDescent="0.2">
      <c r="A31" s="5">
        <v>41669</v>
      </c>
      <c r="B31" s="4">
        <v>24.89</v>
      </c>
      <c r="C31" s="4">
        <f>MIN($B$2:B31)</f>
        <v>24.844000000000001</v>
      </c>
      <c r="D31" s="44">
        <f t="shared" si="0"/>
        <v>1</v>
      </c>
      <c r="E31" s="44">
        <f t="shared" si="1"/>
        <v>22</v>
      </c>
      <c r="F31" s="45">
        <f t="shared" si="2"/>
        <v>552.0100000000001</v>
      </c>
      <c r="G31" s="4"/>
      <c r="H31" s="4">
        <v>25.721</v>
      </c>
      <c r="I31" s="44">
        <f t="shared" si="3"/>
        <v>1</v>
      </c>
      <c r="J31" s="44">
        <f t="shared" si="4"/>
        <v>30</v>
      </c>
      <c r="K31" s="45">
        <f t="shared" si="5"/>
        <v>798.53899999999987</v>
      </c>
    </row>
    <row r="32" spans="1:11" x14ac:dyDescent="0.2">
      <c r="A32" s="5">
        <v>41670</v>
      </c>
      <c r="B32" s="4">
        <v>24.832999999999998</v>
      </c>
      <c r="C32" s="4">
        <f>MIN($B$2:B32)</f>
        <v>24.832999999999998</v>
      </c>
      <c r="D32" s="44">
        <f t="shared" si="0"/>
        <v>1</v>
      </c>
      <c r="E32" s="44">
        <f t="shared" si="1"/>
        <v>23</v>
      </c>
      <c r="F32" s="45">
        <f t="shared" si="2"/>
        <v>576.84300000000007</v>
      </c>
      <c r="G32" s="4"/>
      <c r="H32" s="4">
        <v>25.238</v>
      </c>
      <c r="I32" s="44">
        <f t="shared" si="3"/>
        <v>1</v>
      </c>
      <c r="J32" s="44">
        <f t="shared" si="4"/>
        <v>31</v>
      </c>
      <c r="K32" s="45">
        <f t="shared" si="5"/>
        <v>823.77699999999982</v>
      </c>
    </row>
    <row r="33" spans="1:11" x14ac:dyDescent="0.2">
      <c r="A33" s="5">
        <v>41671</v>
      </c>
      <c r="C33" s="4">
        <f>MIN($B$2:B33)</f>
        <v>24.832999999999998</v>
      </c>
      <c r="D33" s="44">
        <f t="shared" si="0"/>
        <v>0</v>
      </c>
      <c r="E33" s="44">
        <f t="shared" si="1"/>
        <v>23</v>
      </c>
      <c r="F33" s="45">
        <f t="shared" si="2"/>
        <v>576.84300000000007</v>
      </c>
      <c r="G33" s="4"/>
      <c r="H33" s="4">
        <v>25.241</v>
      </c>
      <c r="I33" s="44">
        <f t="shared" si="3"/>
        <v>1</v>
      </c>
      <c r="J33" s="44">
        <f t="shared" si="4"/>
        <v>32</v>
      </c>
      <c r="K33" s="45">
        <f t="shared" si="5"/>
        <v>849.0179999999998</v>
      </c>
    </row>
    <row r="34" spans="1:11" x14ac:dyDescent="0.2">
      <c r="A34" s="5">
        <v>41672</v>
      </c>
      <c r="C34" s="4">
        <f>MIN($B$2:B34)</f>
        <v>24.832999999999998</v>
      </c>
      <c r="D34" s="44">
        <f t="shared" si="0"/>
        <v>0</v>
      </c>
      <c r="E34" s="44">
        <f t="shared" si="1"/>
        <v>23</v>
      </c>
      <c r="F34" s="45">
        <f t="shared" si="2"/>
        <v>576.84300000000007</v>
      </c>
      <c r="G34" s="4"/>
      <c r="H34" s="4">
        <v>25.335000000000001</v>
      </c>
      <c r="I34" s="44">
        <f t="shared" si="3"/>
        <v>1</v>
      </c>
      <c r="J34" s="44">
        <f t="shared" si="4"/>
        <v>33</v>
      </c>
      <c r="K34" s="45">
        <f t="shared" si="5"/>
        <v>874.35299999999984</v>
      </c>
    </row>
    <row r="35" spans="1:11" x14ac:dyDescent="0.2">
      <c r="A35" s="5">
        <v>41673</v>
      </c>
      <c r="B35" s="4">
        <v>24.666</v>
      </c>
      <c r="C35" s="4">
        <f>MIN($B$2:B35)</f>
        <v>24.666</v>
      </c>
      <c r="D35" s="44">
        <f t="shared" si="0"/>
        <v>1</v>
      </c>
      <c r="E35" s="44">
        <f t="shared" si="1"/>
        <v>24</v>
      </c>
      <c r="F35" s="45">
        <f t="shared" si="2"/>
        <v>601.50900000000013</v>
      </c>
      <c r="G35" s="4"/>
      <c r="H35" s="4">
        <v>24.907</v>
      </c>
      <c r="I35" s="44">
        <f t="shared" si="3"/>
        <v>1</v>
      </c>
      <c r="J35" s="44">
        <f t="shared" si="4"/>
        <v>34</v>
      </c>
      <c r="K35" s="45">
        <f t="shared" si="5"/>
        <v>899.25999999999988</v>
      </c>
    </row>
    <row r="36" spans="1:11" x14ac:dyDescent="0.2">
      <c r="A36" s="5">
        <v>41674</v>
      </c>
      <c r="B36" s="4">
        <v>24.623000000000001</v>
      </c>
      <c r="C36" s="4">
        <f>MIN($B$2:B36)</f>
        <v>24.623000000000001</v>
      </c>
      <c r="D36" s="44">
        <f t="shared" si="0"/>
        <v>1</v>
      </c>
      <c r="E36" s="44">
        <f t="shared" si="1"/>
        <v>25</v>
      </c>
      <c r="F36" s="45">
        <f t="shared" si="2"/>
        <v>626.13200000000018</v>
      </c>
      <c r="G36" s="4"/>
      <c r="H36" s="4">
        <v>25.111000000000001</v>
      </c>
      <c r="I36" s="44">
        <f t="shared" si="3"/>
        <v>1</v>
      </c>
      <c r="J36" s="44">
        <f t="shared" si="4"/>
        <v>35</v>
      </c>
      <c r="K36" s="45">
        <f t="shared" si="5"/>
        <v>924.37099999999987</v>
      </c>
    </row>
    <row r="37" spans="1:11" x14ac:dyDescent="0.2">
      <c r="A37" s="5">
        <v>41675</v>
      </c>
      <c r="B37" s="4">
        <v>24.425000000000001</v>
      </c>
      <c r="C37" s="4">
        <f>MIN($B$2:B37)</f>
        <v>24.425000000000001</v>
      </c>
      <c r="D37" s="44">
        <f t="shared" si="0"/>
        <v>1</v>
      </c>
      <c r="E37" s="44">
        <f t="shared" si="1"/>
        <v>26</v>
      </c>
      <c r="F37" s="45">
        <f t="shared" si="2"/>
        <v>650.55700000000013</v>
      </c>
      <c r="G37" s="4"/>
      <c r="H37" s="4">
        <v>24.425999999999998</v>
      </c>
      <c r="I37" s="44">
        <f t="shared" si="3"/>
        <v>1</v>
      </c>
      <c r="J37" s="44">
        <f t="shared" si="4"/>
        <v>36</v>
      </c>
      <c r="K37" s="45">
        <f t="shared" si="5"/>
        <v>948.79699999999991</v>
      </c>
    </row>
    <row r="38" spans="1:11" x14ac:dyDescent="0.2">
      <c r="A38" s="5">
        <v>41676</v>
      </c>
      <c r="B38" s="4">
        <v>24.696000000000002</v>
      </c>
      <c r="C38" s="4">
        <f>MIN($B$2:B38)</f>
        <v>24.425000000000001</v>
      </c>
      <c r="D38" s="44">
        <f t="shared" si="0"/>
        <v>1</v>
      </c>
      <c r="E38" s="44">
        <f t="shared" si="1"/>
        <v>27</v>
      </c>
      <c r="F38" s="45">
        <f t="shared" si="2"/>
        <v>675.25300000000016</v>
      </c>
      <c r="G38" s="4"/>
      <c r="H38" s="4">
        <v>24.481999999999999</v>
      </c>
      <c r="I38" s="44">
        <f t="shared" si="3"/>
        <v>1</v>
      </c>
      <c r="J38" s="44">
        <f t="shared" si="4"/>
        <v>37</v>
      </c>
      <c r="K38" s="45">
        <f t="shared" si="5"/>
        <v>973.27899999999988</v>
      </c>
    </row>
    <row r="39" spans="1:11" x14ac:dyDescent="0.2">
      <c r="A39" s="5">
        <v>41677</v>
      </c>
      <c r="B39" s="4">
        <v>24.7</v>
      </c>
      <c r="C39" s="4">
        <f>MIN($B$2:B39)</f>
        <v>24.425000000000001</v>
      </c>
      <c r="D39" s="44">
        <f t="shared" si="0"/>
        <v>1</v>
      </c>
      <c r="E39" s="44">
        <f t="shared" si="1"/>
        <v>28</v>
      </c>
      <c r="F39" s="45">
        <f t="shared" si="2"/>
        <v>699.9530000000002</v>
      </c>
      <c r="G39" s="4"/>
      <c r="H39" s="4">
        <v>24.742999999999999</v>
      </c>
      <c r="I39" s="44">
        <f t="shared" si="3"/>
        <v>1</v>
      </c>
      <c r="J39" s="44">
        <f t="shared" si="4"/>
        <v>38</v>
      </c>
      <c r="K39" s="45">
        <f t="shared" si="5"/>
        <v>998.02199999999993</v>
      </c>
    </row>
    <row r="40" spans="1:11" x14ac:dyDescent="0.2">
      <c r="A40" s="5">
        <v>41678</v>
      </c>
      <c r="C40" s="4">
        <f>MIN($B$2:B40)</f>
        <v>24.425000000000001</v>
      </c>
      <c r="D40" s="44">
        <f t="shared" si="0"/>
        <v>0</v>
      </c>
      <c r="E40" s="44">
        <f t="shared" si="1"/>
        <v>28</v>
      </c>
      <c r="F40" s="45">
        <f t="shared" si="2"/>
        <v>699.9530000000002</v>
      </c>
      <c r="G40" s="4"/>
      <c r="H40" s="4">
        <v>24.943999999999999</v>
      </c>
      <c r="I40" s="44">
        <f t="shared" si="3"/>
        <v>1</v>
      </c>
      <c r="J40" s="44">
        <f t="shared" si="4"/>
        <v>39</v>
      </c>
      <c r="K40" s="45">
        <f t="shared" si="5"/>
        <v>1022.9659999999999</v>
      </c>
    </row>
    <row r="41" spans="1:11" x14ac:dyDescent="0.2">
      <c r="A41" s="5">
        <v>41679</v>
      </c>
      <c r="C41" s="4">
        <f>MIN($B$2:B41)</f>
        <v>24.425000000000001</v>
      </c>
      <c r="D41" s="44">
        <f t="shared" si="0"/>
        <v>0</v>
      </c>
      <c r="E41" s="44">
        <f t="shared" si="1"/>
        <v>28</v>
      </c>
      <c r="F41" s="45">
        <f t="shared" si="2"/>
        <v>699.9530000000002</v>
      </c>
      <c r="G41" s="4"/>
      <c r="H41" s="4">
        <v>24.92</v>
      </c>
      <c r="I41" s="44">
        <f t="shared" si="3"/>
        <v>1</v>
      </c>
      <c r="J41" s="44">
        <f t="shared" si="4"/>
        <v>40</v>
      </c>
      <c r="K41" s="45">
        <f t="shared" si="5"/>
        <v>1047.886</v>
      </c>
    </row>
    <row r="42" spans="1:11" x14ac:dyDescent="0.2">
      <c r="A42" s="5">
        <v>41680</v>
      </c>
      <c r="B42" s="4">
        <v>24.812999999999999</v>
      </c>
      <c r="C42" s="4">
        <f>MIN($B$2:B42)</f>
        <v>24.425000000000001</v>
      </c>
      <c r="D42" s="44">
        <f t="shared" si="0"/>
        <v>1</v>
      </c>
      <c r="E42" s="44">
        <f t="shared" si="1"/>
        <v>29</v>
      </c>
      <c r="F42" s="45">
        <f t="shared" si="2"/>
        <v>724.76600000000019</v>
      </c>
      <c r="G42" s="4"/>
      <c r="H42" s="4">
        <v>24.78</v>
      </c>
      <c r="I42" s="44">
        <f t="shared" si="3"/>
        <v>1</v>
      </c>
      <c r="J42" s="44">
        <f t="shared" si="4"/>
        <v>41</v>
      </c>
      <c r="K42" s="45">
        <f t="shared" si="5"/>
        <v>1072.6659999999999</v>
      </c>
    </row>
    <row r="43" spans="1:11" x14ac:dyDescent="0.2">
      <c r="A43" s="5">
        <v>41681</v>
      </c>
      <c r="B43" s="4">
        <v>24.9</v>
      </c>
      <c r="C43" s="4">
        <f>MIN($B$2:B43)</f>
        <v>24.425000000000001</v>
      </c>
      <c r="D43" s="44">
        <f t="shared" si="0"/>
        <v>1</v>
      </c>
      <c r="E43" s="44">
        <f t="shared" si="1"/>
        <v>30</v>
      </c>
      <c r="F43" s="45">
        <f t="shared" si="2"/>
        <v>749.66600000000017</v>
      </c>
      <c r="G43" s="4"/>
      <c r="H43" s="4">
        <v>24.896999999999998</v>
      </c>
      <c r="I43" s="44">
        <f t="shared" si="3"/>
        <v>1</v>
      </c>
      <c r="J43" s="44">
        <f t="shared" si="4"/>
        <v>42</v>
      </c>
      <c r="K43" s="45">
        <f t="shared" si="5"/>
        <v>1097.5629999999999</v>
      </c>
    </row>
    <row r="44" spans="1:11" x14ac:dyDescent="0.2">
      <c r="A44" s="5">
        <v>41682</v>
      </c>
      <c r="B44" s="4">
        <v>25.13</v>
      </c>
      <c r="C44" s="4">
        <f>MIN($B$2:B44)</f>
        <v>24.425000000000001</v>
      </c>
      <c r="D44" s="44">
        <f t="shared" si="0"/>
        <v>1</v>
      </c>
      <c r="E44" s="44">
        <f t="shared" si="1"/>
        <v>31</v>
      </c>
      <c r="F44" s="45">
        <f t="shared" si="2"/>
        <v>774.79600000000016</v>
      </c>
      <c r="G44" s="4"/>
      <c r="H44" s="4">
        <v>24.948</v>
      </c>
      <c r="I44" s="44">
        <f t="shared" si="3"/>
        <v>1</v>
      </c>
      <c r="J44" s="44">
        <f t="shared" si="4"/>
        <v>43</v>
      </c>
      <c r="K44" s="45">
        <f t="shared" si="5"/>
        <v>1122.511</v>
      </c>
    </row>
    <row r="45" spans="1:11" x14ac:dyDescent="0.2">
      <c r="A45" s="5">
        <v>41683</v>
      </c>
      <c r="B45" s="4">
        <v>24.925000000000001</v>
      </c>
      <c r="C45" s="4">
        <f>MIN($B$2:B45)</f>
        <v>24.425000000000001</v>
      </c>
      <c r="D45" s="44">
        <f t="shared" si="0"/>
        <v>1</v>
      </c>
      <c r="E45" s="44">
        <f t="shared" si="1"/>
        <v>32</v>
      </c>
      <c r="F45" s="45">
        <f t="shared" si="2"/>
        <v>799.72100000000012</v>
      </c>
      <c r="G45" s="4"/>
      <c r="H45" s="4">
        <v>24.672000000000001</v>
      </c>
      <c r="I45" s="44">
        <f t="shared" si="3"/>
        <v>1</v>
      </c>
      <c r="J45" s="44">
        <f t="shared" si="4"/>
        <v>44</v>
      </c>
      <c r="K45" s="45">
        <f t="shared" si="5"/>
        <v>1147.183</v>
      </c>
    </row>
    <row r="46" spans="1:11" x14ac:dyDescent="0.2">
      <c r="A46" s="5">
        <v>41684</v>
      </c>
      <c r="B46" s="4">
        <v>24.966999999999999</v>
      </c>
      <c r="C46" s="4">
        <f>MIN($B$2:B46)</f>
        <v>24.425000000000001</v>
      </c>
      <c r="D46" s="44">
        <f t="shared" si="0"/>
        <v>1</v>
      </c>
      <c r="E46" s="44">
        <f t="shared" si="1"/>
        <v>33</v>
      </c>
      <c r="F46" s="45">
        <f t="shared" si="2"/>
        <v>824.6880000000001</v>
      </c>
      <c r="G46" s="4"/>
      <c r="H46" s="4">
        <v>23.891999999999999</v>
      </c>
      <c r="I46" s="44">
        <f t="shared" si="3"/>
        <v>1</v>
      </c>
      <c r="J46" s="44">
        <f t="shared" si="4"/>
        <v>45</v>
      </c>
      <c r="K46" s="45">
        <f t="shared" si="5"/>
        <v>1171.075</v>
      </c>
    </row>
    <row r="47" spans="1:11" x14ac:dyDescent="0.2">
      <c r="A47" s="5">
        <v>41685</v>
      </c>
      <c r="C47" s="4">
        <f>MIN($B$2:B47)</f>
        <v>24.425000000000001</v>
      </c>
      <c r="D47" s="44">
        <f t="shared" si="0"/>
        <v>0</v>
      </c>
      <c r="E47" s="44">
        <f t="shared" si="1"/>
        <v>33</v>
      </c>
      <c r="F47" s="45">
        <f t="shared" si="2"/>
        <v>824.6880000000001</v>
      </c>
      <c r="G47" s="4"/>
      <c r="H47" s="4">
        <v>23.905999999999999</v>
      </c>
      <c r="I47" s="44">
        <f t="shared" si="3"/>
        <v>1</v>
      </c>
      <c r="J47" s="44">
        <f t="shared" si="4"/>
        <v>46</v>
      </c>
      <c r="K47" s="45">
        <f t="shared" si="5"/>
        <v>1194.981</v>
      </c>
    </row>
    <row r="48" spans="1:11" x14ac:dyDescent="0.2">
      <c r="A48" s="5">
        <v>41686</v>
      </c>
      <c r="C48" s="4">
        <f>MIN($B$2:B48)</f>
        <v>24.425000000000001</v>
      </c>
      <c r="D48" s="44">
        <f t="shared" si="0"/>
        <v>0</v>
      </c>
      <c r="E48" s="44">
        <f t="shared" si="1"/>
        <v>33</v>
      </c>
      <c r="F48" s="45">
        <f t="shared" si="2"/>
        <v>824.6880000000001</v>
      </c>
      <c r="G48" s="4"/>
      <c r="H48" s="4">
        <v>24.100999999999999</v>
      </c>
      <c r="I48" s="44">
        <f t="shared" si="3"/>
        <v>1</v>
      </c>
      <c r="J48" s="44">
        <f t="shared" si="4"/>
        <v>47</v>
      </c>
      <c r="K48" s="45">
        <f t="shared" si="5"/>
        <v>1219.0819999999999</v>
      </c>
    </row>
    <row r="49" spans="1:11" x14ac:dyDescent="0.2">
      <c r="A49" s="5">
        <v>41687</v>
      </c>
      <c r="B49" s="4">
        <v>24.9</v>
      </c>
      <c r="C49" s="4">
        <f>MIN($B$2:B49)</f>
        <v>24.425000000000001</v>
      </c>
      <c r="D49" s="44">
        <f t="shared" si="0"/>
        <v>1</v>
      </c>
      <c r="E49" s="44">
        <f t="shared" si="1"/>
        <v>34</v>
      </c>
      <c r="F49" s="45">
        <f t="shared" si="2"/>
        <v>849.58800000000008</v>
      </c>
      <c r="G49" s="4"/>
      <c r="H49" s="4">
        <v>24.08</v>
      </c>
      <c r="I49" s="44">
        <f t="shared" si="3"/>
        <v>1</v>
      </c>
      <c r="J49" s="44">
        <f t="shared" si="4"/>
        <v>48</v>
      </c>
      <c r="K49" s="45">
        <f t="shared" si="5"/>
        <v>1243.1619999999998</v>
      </c>
    </row>
    <row r="50" spans="1:11" x14ac:dyDescent="0.2">
      <c r="A50" s="5">
        <v>41688</v>
      </c>
      <c r="B50" s="4">
        <v>24.954000000000001</v>
      </c>
      <c r="C50" s="4">
        <f>MIN($B$2:B50)</f>
        <v>24.425000000000001</v>
      </c>
      <c r="D50" s="44">
        <f t="shared" si="0"/>
        <v>1</v>
      </c>
      <c r="E50" s="44">
        <f t="shared" si="1"/>
        <v>35</v>
      </c>
      <c r="F50" s="45">
        <f t="shared" si="2"/>
        <v>874.54200000000003</v>
      </c>
      <c r="G50" s="4"/>
      <c r="H50" s="4">
        <v>24.148</v>
      </c>
      <c r="I50" s="44">
        <f t="shared" si="3"/>
        <v>1</v>
      </c>
      <c r="J50" s="44">
        <f t="shared" si="4"/>
        <v>49</v>
      </c>
      <c r="K50" s="45">
        <f t="shared" si="5"/>
        <v>1267.3099999999997</v>
      </c>
    </row>
    <row r="51" spans="1:11" x14ac:dyDescent="0.2">
      <c r="A51" s="5">
        <v>41689</v>
      </c>
      <c r="B51" s="4">
        <v>24.812999999999999</v>
      </c>
      <c r="C51" s="4">
        <f>MIN($B$2:B51)</f>
        <v>24.425000000000001</v>
      </c>
      <c r="D51" s="44">
        <f t="shared" si="0"/>
        <v>1</v>
      </c>
      <c r="E51" s="44">
        <f t="shared" si="1"/>
        <v>36</v>
      </c>
      <c r="F51" s="45">
        <f t="shared" si="2"/>
        <v>899.35500000000002</v>
      </c>
      <c r="G51" s="4"/>
      <c r="H51" s="4">
        <v>23.928999999999998</v>
      </c>
      <c r="I51" s="44">
        <f t="shared" si="3"/>
        <v>1</v>
      </c>
      <c r="J51" s="44">
        <f t="shared" si="4"/>
        <v>50</v>
      </c>
      <c r="K51" s="45">
        <f t="shared" si="5"/>
        <v>1291.2389999999998</v>
      </c>
    </row>
    <row r="52" spans="1:11" x14ac:dyDescent="0.2">
      <c r="A52" s="5">
        <v>41690</v>
      </c>
      <c r="B52" s="4">
        <v>24.875</v>
      </c>
      <c r="C52" s="4">
        <f>MIN($B$2:B52)</f>
        <v>24.425000000000001</v>
      </c>
      <c r="D52" s="44">
        <f t="shared" si="0"/>
        <v>1</v>
      </c>
      <c r="E52" s="44">
        <f t="shared" si="1"/>
        <v>37</v>
      </c>
      <c r="F52" s="45">
        <f t="shared" si="2"/>
        <v>924.23</v>
      </c>
      <c r="G52" s="4"/>
      <c r="H52" s="4">
        <v>23.582999999999998</v>
      </c>
      <c r="I52" s="44">
        <f t="shared" si="3"/>
        <v>1</v>
      </c>
      <c r="J52" s="44">
        <f t="shared" si="4"/>
        <v>51</v>
      </c>
      <c r="K52" s="45">
        <f t="shared" si="5"/>
        <v>1314.8219999999999</v>
      </c>
    </row>
    <row r="53" spans="1:11" x14ac:dyDescent="0.2">
      <c r="A53" s="5">
        <v>41691</v>
      </c>
      <c r="B53" s="4">
        <v>24.806999999999999</v>
      </c>
      <c r="C53" s="4">
        <f>MIN($B$2:B53)</f>
        <v>24.425000000000001</v>
      </c>
      <c r="D53" s="44">
        <f t="shared" si="0"/>
        <v>1</v>
      </c>
      <c r="E53" s="44">
        <f t="shared" si="1"/>
        <v>38</v>
      </c>
      <c r="F53" s="45">
        <f t="shared" si="2"/>
        <v>949.03700000000003</v>
      </c>
      <c r="G53" s="4"/>
      <c r="H53" s="4">
        <v>23.497</v>
      </c>
      <c r="I53" s="44">
        <f t="shared" si="3"/>
        <v>1</v>
      </c>
      <c r="J53" s="44">
        <f t="shared" si="4"/>
        <v>52</v>
      </c>
      <c r="K53" s="45">
        <f t="shared" si="5"/>
        <v>1338.319</v>
      </c>
    </row>
    <row r="54" spans="1:11" x14ac:dyDescent="0.2">
      <c r="A54" s="5">
        <v>41692</v>
      </c>
      <c r="C54" s="4">
        <f>MIN($B$2:B54)</f>
        <v>24.425000000000001</v>
      </c>
      <c r="D54" s="44">
        <f t="shared" si="0"/>
        <v>0</v>
      </c>
      <c r="E54" s="44">
        <f t="shared" si="1"/>
        <v>38</v>
      </c>
      <c r="F54" s="45">
        <f t="shared" si="2"/>
        <v>949.03700000000003</v>
      </c>
      <c r="G54" s="4"/>
      <c r="H54" s="4">
        <v>23.515999999999998</v>
      </c>
      <c r="I54" s="44">
        <f t="shared" si="3"/>
        <v>1</v>
      </c>
      <c r="J54" s="44">
        <f t="shared" si="4"/>
        <v>53</v>
      </c>
      <c r="K54" s="45">
        <f t="shared" si="5"/>
        <v>1361.835</v>
      </c>
    </row>
    <row r="55" spans="1:11" x14ac:dyDescent="0.2">
      <c r="A55" s="5">
        <v>41693</v>
      </c>
      <c r="C55" s="4">
        <f>MIN($B$2:B55)</f>
        <v>24.425000000000001</v>
      </c>
      <c r="D55" s="44">
        <f t="shared" si="0"/>
        <v>0</v>
      </c>
      <c r="E55" s="44">
        <f t="shared" si="1"/>
        <v>38</v>
      </c>
      <c r="F55" s="45">
        <f t="shared" si="2"/>
        <v>949.03700000000003</v>
      </c>
      <c r="G55" s="4"/>
      <c r="H55" s="4">
        <v>24.026</v>
      </c>
      <c r="I55" s="44">
        <f t="shared" si="3"/>
        <v>1</v>
      </c>
      <c r="J55" s="44">
        <f t="shared" si="4"/>
        <v>54</v>
      </c>
      <c r="K55" s="45">
        <f t="shared" si="5"/>
        <v>1385.8610000000001</v>
      </c>
    </row>
    <row r="56" spans="1:11" x14ac:dyDescent="0.2">
      <c r="A56" s="5">
        <v>41694</v>
      </c>
      <c r="B56" s="4">
        <v>24.55</v>
      </c>
      <c r="C56" s="4">
        <f>MIN($B$2:B56)</f>
        <v>24.425000000000001</v>
      </c>
      <c r="D56" s="44">
        <f t="shared" si="0"/>
        <v>1</v>
      </c>
      <c r="E56" s="44">
        <f t="shared" si="1"/>
        <v>39</v>
      </c>
      <c r="F56" s="45">
        <f t="shared" si="2"/>
        <v>973.58699999999999</v>
      </c>
      <c r="G56" s="4"/>
      <c r="H56" s="4">
        <v>23.117999999999999</v>
      </c>
      <c r="I56" s="44">
        <f t="shared" si="3"/>
        <v>1</v>
      </c>
      <c r="J56" s="44">
        <f t="shared" si="4"/>
        <v>55</v>
      </c>
      <c r="K56" s="45">
        <f t="shared" si="5"/>
        <v>1408.979</v>
      </c>
    </row>
    <row r="57" spans="1:11" x14ac:dyDescent="0.2">
      <c r="A57" s="5">
        <v>41695</v>
      </c>
      <c r="B57" s="4">
        <v>24.547999999999998</v>
      </c>
      <c r="C57" s="4">
        <f>MIN($B$2:B57)</f>
        <v>24.425000000000001</v>
      </c>
      <c r="D57" s="44">
        <f t="shared" si="0"/>
        <v>1</v>
      </c>
      <c r="E57" s="44">
        <f t="shared" si="1"/>
        <v>40</v>
      </c>
      <c r="F57" s="45">
        <f t="shared" si="2"/>
        <v>998.13499999999999</v>
      </c>
      <c r="G57" s="4"/>
      <c r="H57" s="4">
        <v>23.196999999999999</v>
      </c>
      <c r="I57" s="44">
        <f t="shared" si="3"/>
        <v>1</v>
      </c>
      <c r="J57" s="44">
        <f t="shared" si="4"/>
        <v>56</v>
      </c>
      <c r="K57" s="45">
        <f t="shared" si="5"/>
        <v>1432.1759999999999</v>
      </c>
    </row>
    <row r="58" spans="1:11" x14ac:dyDescent="0.2">
      <c r="A58" s="5">
        <v>41696</v>
      </c>
      <c r="B58" s="4">
        <v>24.616</v>
      </c>
      <c r="C58" s="4">
        <f>MIN($B$2:B58)</f>
        <v>24.425000000000001</v>
      </c>
      <c r="D58" s="44">
        <f t="shared" si="0"/>
        <v>1</v>
      </c>
      <c r="E58" s="44">
        <f t="shared" si="1"/>
        <v>41</v>
      </c>
      <c r="F58" s="45">
        <f t="shared" si="2"/>
        <v>1022.751</v>
      </c>
      <c r="G58" s="4"/>
      <c r="H58" s="4">
        <v>23.132000000000001</v>
      </c>
      <c r="I58" s="44">
        <f t="shared" si="3"/>
        <v>1</v>
      </c>
      <c r="J58" s="44">
        <f t="shared" si="4"/>
        <v>57</v>
      </c>
      <c r="K58" s="45">
        <f t="shared" si="5"/>
        <v>1455.308</v>
      </c>
    </row>
    <row r="59" spans="1:11" x14ac:dyDescent="0.2">
      <c r="A59" s="5">
        <v>41697</v>
      </c>
      <c r="B59" s="4">
        <v>24.693000000000001</v>
      </c>
      <c r="C59" s="4">
        <f>MIN($B$2:B59)</f>
        <v>24.425000000000001</v>
      </c>
      <c r="D59" s="44">
        <f t="shared" si="0"/>
        <v>1</v>
      </c>
      <c r="E59" s="44">
        <f t="shared" si="1"/>
        <v>42</v>
      </c>
      <c r="F59" s="45">
        <f t="shared" si="2"/>
        <v>1047.444</v>
      </c>
      <c r="G59" s="4"/>
      <c r="H59" s="4">
        <v>23.501999999999999</v>
      </c>
      <c r="I59" s="44">
        <f t="shared" si="3"/>
        <v>1</v>
      </c>
      <c r="J59" s="44">
        <f t="shared" si="4"/>
        <v>58</v>
      </c>
      <c r="K59" s="45">
        <f t="shared" si="5"/>
        <v>1478.81</v>
      </c>
    </row>
    <row r="60" spans="1:11" x14ac:dyDescent="0.2">
      <c r="A60" s="5">
        <v>41698</v>
      </c>
      <c r="B60" s="4">
        <v>24.529</v>
      </c>
      <c r="C60" s="4">
        <f>MIN($B$2:B60)</f>
        <v>24.425000000000001</v>
      </c>
      <c r="D60" s="44">
        <f t="shared" si="0"/>
        <v>1</v>
      </c>
      <c r="E60" s="44">
        <f t="shared" si="1"/>
        <v>43</v>
      </c>
      <c r="F60" s="45">
        <f t="shared" si="2"/>
        <v>1071.973</v>
      </c>
      <c r="G60" s="4"/>
      <c r="H60" s="4">
        <v>23.54</v>
      </c>
      <c r="I60" s="44">
        <f t="shared" si="3"/>
        <v>1</v>
      </c>
      <c r="J60" s="44">
        <f t="shared" si="4"/>
        <v>59</v>
      </c>
      <c r="K60" s="45">
        <f t="shared" si="5"/>
        <v>1502.35</v>
      </c>
    </row>
    <row r="61" spans="1:11" x14ac:dyDescent="0.2">
      <c r="A61" s="5">
        <v>41699</v>
      </c>
      <c r="C61" s="4">
        <f>MIN($B$2:B61)</f>
        <v>24.425000000000001</v>
      </c>
      <c r="D61" s="44">
        <f t="shared" si="0"/>
        <v>0</v>
      </c>
      <c r="E61" s="44">
        <f t="shared" si="1"/>
        <v>43</v>
      </c>
      <c r="F61" s="45">
        <f t="shared" si="2"/>
        <v>1071.973</v>
      </c>
      <c r="G61" s="4"/>
      <c r="H61" s="4">
        <v>23.422000000000001</v>
      </c>
      <c r="I61" s="44">
        <f t="shared" si="3"/>
        <v>1</v>
      </c>
      <c r="J61" s="44">
        <f t="shared" si="4"/>
        <v>60</v>
      </c>
      <c r="K61" s="45">
        <f t="shared" si="5"/>
        <v>1525.7719999999999</v>
      </c>
    </row>
    <row r="62" spans="1:11" x14ac:dyDescent="0.2">
      <c r="A62" s="5">
        <v>41700</v>
      </c>
      <c r="C62" s="4">
        <f>MIN($B$2:B62)</f>
        <v>24.425000000000001</v>
      </c>
      <c r="D62" s="44">
        <f t="shared" si="0"/>
        <v>0</v>
      </c>
      <c r="E62" s="44">
        <f t="shared" si="1"/>
        <v>43</v>
      </c>
      <c r="F62" s="45">
        <f t="shared" si="2"/>
        <v>1071.973</v>
      </c>
      <c r="G62" s="4"/>
      <c r="H62" s="4">
        <v>23.489000000000001</v>
      </c>
      <c r="I62" s="44">
        <f t="shared" si="3"/>
        <v>1</v>
      </c>
      <c r="J62" s="44">
        <f t="shared" si="4"/>
        <v>61</v>
      </c>
      <c r="K62" s="45">
        <f t="shared" si="5"/>
        <v>1549.261</v>
      </c>
    </row>
    <row r="63" spans="1:11" x14ac:dyDescent="0.2">
      <c r="A63" s="5">
        <v>41701</v>
      </c>
      <c r="B63" s="4">
        <v>25.388999999999999</v>
      </c>
      <c r="C63" s="4">
        <f>MIN($B$2:B63)</f>
        <v>24.425000000000001</v>
      </c>
      <c r="D63" s="44">
        <f t="shared" si="0"/>
        <v>1</v>
      </c>
      <c r="E63" s="44">
        <f t="shared" si="1"/>
        <v>44</v>
      </c>
      <c r="F63" s="45">
        <f t="shared" si="2"/>
        <v>1097.3619999999999</v>
      </c>
      <c r="G63" s="4"/>
      <c r="H63" s="4">
        <v>24.798999999999999</v>
      </c>
      <c r="I63" s="44">
        <f t="shared" si="3"/>
        <v>1</v>
      </c>
      <c r="J63" s="44">
        <f t="shared" si="4"/>
        <v>62</v>
      </c>
      <c r="K63" s="45">
        <f t="shared" si="5"/>
        <v>1574.06</v>
      </c>
    </row>
    <row r="64" spans="1:11" x14ac:dyDescent="0.2">
      <c r="A64" s="5">
        <v>41702</v>
      </c>
      <c r="B64" s="4">
        <v>24.757999999999999</v>
      </c>
      <c r="C64" s="4">
        <f>MIN($B$2:B64)</f>
        <v>24.425000000000001</v>
      </c>
      <c r="D64" s="44">
        <f t="shared" si="0"/>
        <v>1</v>
      </c>
      <c r="E64" s="44">
        <f t="shared" si="1"/>
        <v>45</v>
      </c>
      <c r="F64" s="45">
        <f t="shared" si="2"/>
        <v>1122.1199999999999</v>
      </c>
      <c r="G64" s="4"/>
      <c r="H64" s="4">
        <v>24.231000000000002</v>
      </c>
      <c r="I64" s="44">
        <f t="shared" si="3"/>
        <v>1</v>
      </c>
      <c r="J64" s="44">
        <f t="shared" si="4"/>
        <v>63</v>
      </c>
      <c r="K64" s="45">
        <f t="shared" si="5"/>
        <v>1598.2909999999999</v>
      </c>
    </row>
    <row r="65" spans="1:11" x14ac:dyDescent="0.2">
      <c r="A65" s="5">
        <v>41703</v>
      </c>
      <c r="B65" s="4">
        <v>24.675000000000001</v>
      </c>
      <c r="C65" s="4">
        <f>MIN($B$2:B65)</f>
        <v>24.425000000000001</v>
      </c>
      <c r="D65" s="44">
        <f t="shared" si="0"/>
        <v>1</v>
      </c>
      <c r="E65" s="44">
        <f t="shared" si="1"/>
        <v>46</v>
      </c>
      <c r="F65" s="45">
        <f t="shared" si="2"/>
        <v>1146.7949999999998</v>
      </c>
      <c r="G65" s="4"/>
      <c r="H65" s="4">
        <v>23.68</v>
      </c>
      <c r="I65" s="44">
        <f t="shared" si="3"/>
        <v>1</v>
      </c>
      <c r="J65" s="44">
        <f t="shared" si="4"/>
        <v>64</v>
      </c>
      <c r="K65" s="45">
        <f t="shared" si="5"/>
        <v>1621.971</v>
      </c>
    </row>
    <row r="66" spans="1:11" x14ac:dyDescent="0.2">
      <c r="A66" s="5">
        <v>41704</v>
      </c>
      <c r="B66" s="4">
        <v>24.574999999999999</v>
      </c>
      <c r="C66" s="4">
        <f>MIN($B$2:B66)</f>
        <v>24.425000000000001</v>
      </c>
      <c r="D66" s="44">
        <f t="shared" si="0"/>
        <v>1</v>
      </c>
      <c r="E66" s="44">
        <f t="shared" si="1"/>
        <v>47</v>
      </c>
      <c r="F66" s="45">
        <f t="shared" si="2"/>
        <v>1171.3699999999999</v>
      </c>
      <c r="G66" s="4"/>
      <c r="H66" s="4">
        <v>23.963999999999999</v>
      </c>
      <c r="I66" s="44">
        <f t="shared" si="3"/>
        <v>1</v>
      </c>
      <c r="J66" s="44">
        <f t="shared" si="4"/>
        <v>65</v>
      </c>
      <c r="K66" s="45">
        <f t="shared" si="5"/>
        <v>1645.9349999999999</v>
      </c>
    </row>
    <row r="67" spans="1:11" x14ac:dyDescent="0.2">
      <c r="A67" s="5">
        <v>41705</v>
      </c>
      <c r="B67" s="4">
        <v>24.565999999999999</v>
      </c>
      <c r="C67" s="4">
        <f>MIN($B$2:B67)</f>
        <v>24.425000000000001</v>
      </c>
      <c r="D67" s="44">
        <f t="shared" ref="D67:D130" si="6">IF(B67&gt;0,1,0)</f>
        <v>1</v>
      </c>
      <c r="E67" s="44">
        <f t="shared" si="1"/>
        <v>48</v>
      </c>
      <c r="F67" s="45">
        <f t="shared" si="2"/>
        <v>1195.9359999999999</v>
      </c>
      <c r="G67" s="4"/>
      <c r="H67" s="4">
        <v>23.963000000000001</v>
      </c>
      <c r="I67" s="44">
        <f t="shared" si="3"/>
        <v>1</v>
      </c>
      <c r="J67" s="44">
        <f t="shared" si="4"/>
        <v>66</v>
      </c>
      <c r="K67" s="45">
        <f t="shared" si="5"/>
        <v>1669.8979999999999</v>
      </c>
    </row>
    <row r="68" spans="1:11" x14ac:dyDescent="0.2">
      <c r="A68" s="5">
        <v>41706</v>
      </c>
      <c r="C68" s="4">
        <f>MIN($B$2:B68)</f>
        <v>24.425000000000001</v>
      </c>
      <c r="D68" s="44">
        <f t="shared" si="6"/>
        <v>0</v>
      </c>
      <c r="E68" s="44">
        <f t="shared" ref="E68:E131" si="7">E67+D68</f>
        <v>48</v>
      </c>
      <c r="F68" s="45">
        <f t="shared" ref="F68:F131" si="8">IF(D68=1,B68+F67,F67)</f>
        <v>1195.9359999999999</v>
      </c>
      <c r="G68" s="4"/>
      <c r="H68" s="4">
        <v>23.49</v>
      </c>
      <c r="I68" s="44">
        <f t="shared" ref="I68:I131" si="9">IF(H68&lt;&gt;0,1,0)</f>
        <v>1</v>
      </c>
      <c r="J68" s="44">
        <f t="shared" ref="J68:J131" si="10">I68+J67</f>
        <v>67</v>
      </c>
      <c r="K68" s="45">
        <f t="shared" ref="K68:K131" si="11">IF(I68=1,H68+K67,K67)</f>
        <v>1693.3879999999999</v>
      </c>
    </row>
    <row r="69" spans="1:11" x14ac:dyDescent="0.2">
      <c r="A69" s="5">
        <v>41707</v>
      </c>
      <c r="C69" s="4">
        <f>MIN($B$2:B69)</f>
        <v>24.425000000000001</v>
      </c>
      <c r="D69" s="44">
        <f t="shared" si="6"/>
        <v>0</v>
      </c>
      <c r="E69" s="44">
        <f t="shared" si="7"/>
        <v>48</v>
      </c>
      <c r="F69" s="45">
        <f t="shared" si="8"/>
        <v>1195.9359999999999</v>
      </c>
      <c r="G69" s="4"/>
      <c r="H69" s="4">
        <v>23.896999999999998</v>
      </c>
      <c r="I69" s="44">
        <f t="shared" si="9"/>
        <v>1</v>
      </c>
      <c r="J69" s="44">
        <f t="shared" si="10"/>
        <v>68</v>
      </c>
      <c r="K69" s="45">
        <f t="shared" si="11"/>
        <v>1717.2849999999999</v>
      </c>
    </row>
    <row r="70" spans="1:11" x14ac:dyDescent="0.2">
      <c r="A70" s="5">
        <v>41708</v>
      </c>
      <c r="B70" s="4">
        <v>24.625</v>
      </c>
      <c r="C70" s="4">
        <f>MIN($B$2:B70)</f>
        <v>24.425000000000001</v>
      </c>
      <c r="D70" s="44">
        <f t="shared" si="6"/>
        <v>1</v>
      </c>
      <c r="E70" s="44">
        <f t="shared" si="7"/>
        <v>49</v>
      </c>
      <c r="F70" s="45">
        <f t="shared" si="8"/>
        <v>1220.5609999999999</v>
      </c>
      <c r="G70" s="4"/>
      <c r="H70" s="4">
        <v>23.885999999999999</v>
      </c>
      <c r="I70" s="44">
        <f t="shared" si="9"/>
        <v>1</v>
      </c>
      <c r="J70" s="44">
        <f t="shared" si="10"/>
        <v>69</v>
      </c>
      <c r="K70" s="45">
        <f t="shared" si="11"/>
        <v>1741.1709999999998</v>
      </c>
    </row>
    <row r="71" spans="1:11" x14ac:dyDescent="0.2">
      <c r="A71" s="5">
        <v>41709</v>
      </c>
      <c r="B71" s="4">
        <v>24.388000000000002</v>
      </c>
      <c r="C71" s="4">
        <f>MIN($B$2:B71)</f>
        <v>24.388000000000002</v>
      </c>
      <c r="D71" s="44">
        <f t="shared" si="6"/>
        <v>1</v>
      </c>
      <c r="E71" s="44">
        <f t="shared" si="7"/>
        <v>50</v>
      </c>
      <c r="F71" s="45">
        <f t="shared" si="8"/>
        <v>1244.9489999999998</v>
      </c>
      <c r="G71" s="4"/>
      <c r="H71" s="4">
        <v>23.651</v>
      </c>
      <c r="I71" s="44">
        <f t="shared" si="9"/>
        <v>1</v>
      </c>
      <c r="J71" s="44">
        <f t="shared" si="10"/>
        <v>70</v>
      </c>
      <c r="K71" s="45">
        <f t="shared" si="11"/>
        <v>1764.8219999999999</v>
      </c>
    </row>
    <row r="72" spans="1:11" x14ac:dyDescent="0.2">
      <c r="A72" s="5">
        <v>41710</v>
      </c>
      <c r="B72" s="4">
        <v>24.42</v>
      </c>
      <c r="C72" s="4">
        <f>MIN($B$2:B72)</f>
        <v>24.388000000000002</v>
      </c>
      <c r="D72" s="44">
        <f t="shared" si="6"/>
        <v>1</v>
      </c>
      <c r="E72" s="44">
        <f t="shared" si="7"/>
        <v>51</v>
      </c>
      <c r="F72" s="45">
        <f t="shared" si="8"/>
        <v>1269.3689999999999</v>
      </c>
      <c r="G72" s="4"/>
      <c r="H72" s="4">
        <v>23.428999999999998</v>
      </c>
      <c r="I72" s="44">
        <f t="shared" si="9"/>
        <v>1</v>
      </c>
      <c r="J72" s="44">
        <f t="shared" si="10"/>
        <v>71</v>
      </c>
      <c r="K72" s="45">
        <f t="shared" si="11"/>
        <v>1788.251</v>
      </c>
    </row>
    <row r="73" spans="1:11" x14ac:dyDescent="0.2">
      <c r="A73" s="5">
        <v>41711</v>
      </c>
      <c r="B73" s="4">
        <v>24.396000000000001</v>
      </c>
      <c r="C73" s="4">
        <f>MIN($B$2:B73)</f>
        <v>24.388000000000002</v>
      </c>
      <c r="D73" s="44">
        <f t="shared" si="6"/>
        <v>1</v>
      </c>
      <c r="E73" s="44">
        <f t="shared" si="7"/>
        <v>52</v>
      </c>
      <c r="F73" s="45">
        <f t="shared" si="8"/>
        <v>1293.7649999999999</v>
      </c>
      <c r="G73" s="4"/>
      <c r="H73" s="4">
        <v>23.584</v>
      </c>
      <c r="I73" s="44">
        <f t="shared" si="9"/>
        <v>1</v>
      </c>
      <c r="J73" s="44">
        <f t="shared" si="10"/>
        <v>72</v>
      </c>
      <c r="K73" s="45">
        <f t="shared" si="11"/>
        <v>1811.835</v>
      </c>
    </row>
    <row r="74" spans="1:11" x14ac:dyDescent="0.2">
      <c r="A74" s="5">
        <v>41712</v>
      </c>
      <c r="B74" s="4">
        <v>24.606000000000002</v>
      </c>
      <c r="C74" s="4">
        <f>MIN($B$2:B74)</f>
        <v>24.388000000000002</v>
      </c>
      <c r="D74" s="44">
        <f t="shared" si="6"/>
        <v>1</v>
      </c>
      <c r="E74" s="44">
        <f t="shared" si="7"/>
        <v>53</v>
      </c>
      <c r="F74" s="45">
        <f t="shared" si="8"/>
        <v>1318.3709999999999</v>
      </c>
      <c r="G74" s="4"/>
      <c r="H74" s="4">
        <v>23.276</v>
      </c>
      <c r="I74" s="44">
        <f t="shared" si="9"/>
        <v>1</v>
      </c>
      <c r="J74" s="44">
        <f t="shared" si="10"/>
        <v>73</v>
      </c>
      <c r="K74" s="45">
        <f t="shared" si="11"/>
        <v>1835.1110000000001</v>
      </c>
    </row>
    <row r="75" spans="1:11" x14ac:dyDescent="0.2">
      <c r="A75" s="5">
        <v>41713</v>
      </c>
      <c r="C75" s="4">
        <f>MIN($B$2:B75)</f>
        <v>24.388000000000002</v>
      </c>
      <c r="D75" s="44">
        <f t="shared" si="6"/>
        <v>0</v>
      </c>
      <c r="E75" s="44">
        <f t="shared" si="7"/>
        <v>53</v>
      </c>
      <c r="F75" s="45">
        <f t="shared" si="8"/>
        <v>1318.3709999999999</v>
      </c>
      <c r="G75" s="4"/>
      <c r="H75" s="4">
        <v>23.263000000000002</v>
      </c>
      <c r="I75" s="44">
        <f t="shared" si="9"/>
        <v>1</v>
      </c>
      <c r="J75" s="44">
        <f t="shared" si="10"/>
        <v>74</v>
      </c>
      <c r="K75" s="45">
        <f t="shared" si="11"/>
        <v>1858.374</v>
      </c>
    </row>
    <row r="76" spans="1:11" x14ac:dyDescent="0.2">
      <c r="A76" s="5">
        <v>41714</v>
      </c>
      <c r="C76" s="4">
        <f>MIN($B$2:B76)</f>
        <v>24.388000000000002</v>
      </c>
      <c r="D76" s="44">
        <f t="shared" si="6"/>
        <v>0</v>
      </c>
      <c r="E76" s="44">
        <f t="shared" si="7"/>
        <v>53</v>
      </c>
      <c r="F76" s="45">
        <f t="shared" si="8"/>
        <v>1318.3709999999999</v>
      </c>
      <c r="G76" s="4"/>
      <c r="H76" s="4">
        <v>23.584</v>
      </c>
      <c r="I76" s="44">
        <f t="shared" si="9"/>
        <v>1</v>
      </c>
      <c r="J76" s="44">
        <f t="shared" si="10"/>
        <v>75</v>
      </c>
      <c r="K76" s="45">
        <f t="shared" si="11"/>
        <v>1881.9580000000001</v>
      </c>
    </row>
    <row r="77" spans="1:11" x14ac:dyDescent="0.2">
      <c r="A77" s="5">
        <v>41715</v>
      </c>
      <c r="B77" s="4">
        <v>24.370999999999999</v>
      </c>
      <c r="C77" s="4">
        <f>MIN($B$2:B77)</f>
        <v>24.370999999999999</v>
      </c>
      <c r="D77" s="44">
        <f t="shared" si="6"/>
        <v>1</v>
      </c>
      <c r="E77" s="44">
        <f t="shared" si="7"/>
        <v>54</v>
      </c>
      <c r="F77" s="45">
        <f t="shared" si="8"/>
        <v>1342.742</v>
      </c>
      <c r="G77" s="4"/>
      <c r="H77" s="4">
        <v>23.533000000000001</v>
      </c>
      <c r="I77" s="44">
        <f t="shared" si="9"/>
        <v>1</v>
      </c>
      <c r="J77" s="44">
        <f t="shared" si="10"/>
        <v>76</v>
      </c>
      <c r="K77" s="45">
        <f t="shared" si="11"/>
        <v>1905.491</v>
      </c>
    </row>
    <row r="78" spans="1:11" x14ac:dyDescent="0.2">
      <c r="A78" s="5">
        <v>41716</v>
      </c>
      <c r="B78" s="4">
        <v>24.388000000000002</v>
      </c>
      <c r="C78" s="4">
        <f>MIN($B$2:B78)</f>
        <v>24.370999999999999</v>
      </c>
      <c r="D78" s="44">
        <f t="shared" si="6"/>
        <v>1</v>
      </c>
      <c r="E78" s="44">
        <f t="shared" si="7"/>
        <v>55</v>
      </c>
      <c r="F78" s="45">
        <f t="shared" si="8"/>
        <v>1367.1299999999999</v>
      </c>
      <c r="G78" s="4"/>
      <c r="H78" s="4">
        <v>23.335000000000001</v>
      </c>
      <c r="I78" s="44">
        <f t="shared" si="9"/>
        <v>1</v>
      </c>
      <c r="J78" s="44">
        <f t="shared" si="10"/>
        <v>77</v>
      </c>
      <c r="K78" s="45">
        <f t="shared" si="11"/>
        <v>1928.826</v>
      </c>
    </row>
    <row r="79" spans="1:11" x14ac:dyDescent="0.2">
      <c r="A79" s="5">
        <v>41717</v>
      </c>
      <c r="B79" s="4">
        <v>24.152999999999999</v>
      </c>
      <c r="C79" s="4">
        <f>MIN($B$2:B79)</f>
        <v>24.152999999999999</v>
      </c>
      <c r="D79" s="44">
        <f t="shared" si="6"/>
        <v>1</v>
      </c>
      <c r="E79" s="44">
        <f t="shared" si="7"/>
        <v>56</v>
      </c>
      <c r="F79" s="45">
        <f t="shared" si="8"/>
        <v>1391.2829999999999</v>
      </c>
      <c r="G79" s="4"/>
      <c r="H79" s="4">
        <v>22.835000000000001</v>
      </c>
      <c r="I79" s="44">
        <f t="shared" si="9"/>
        <v>1</v>
      </c>
      <c r="J79" s="44">
        <f t="shared" si="10"/>
        <v>78</v>
      </c>
      <c r="K79" s="45">
        <f t="shared" si="11"/>
        <v>1951.6610000000001</v>
      </c>
    </row>
    <row r="80" spans="1:11" x14ac:dyDescent="0.2">
      <c r="A80" s="5">
        <v>41718</v>
      </c>
      <c r="B80" s="4">
        <v>24.175000000000001</v>
      </c>
      <c r="C80" s="4">
        <f>MIN($B$2:B80)</f>
        <v>24.152999999999999</v>
      </c>
      <c r="D80" s="44">
        <f t="shared" si="6"/>
        <v>1</v>
      </c>
      <c r="E80" s="44">
        <f t="shared" si="7"/>
        <v>57</v>
      </c>
      <c r="F80" s="45">
        <f t="shared" si="8"/>
        <v>1415.4579999999999</v>
      </c>
      <c r="G80" s="4"/>
      <c r="H80" s="4">
        <v>22.439</v>
      </c>
      <c r="I80" s="44">
        <f t="shared" si="9"/>
        <v>1</v>
      </c>
      <c r="J80" s="44">
        <f t="shared" si="10"/>
        <v>79</v>
      </c>
      <c r="K80" s="45">
        <f t="shared" si="11"/>
        <v>1974.1000000000001</v>
      </c>
    </row>
    <row r="81" spans="1:11" x14ac:dyDescent="0.2">
      <c r="A81" s="5">
        <v>41719</v>
      </c>
      <c r="B81" s="4">
        <v>24.007999999999999</v>
      </c>
      <c r="C81" s="4">
        <f>MIN($B$2:B81)</f>
        <v>24.007999999999999</v>
      </c>
      <c r="D81" s="44">
        <f t="shared" si="6"/>
        <v>1</v>
      </c>
      <c r="E81" s="44">
        <f t="shared" si="7"/>
        <v>58</v>
      </c>
      <c r="F81" s="45">
        <f t="shared" si="8"/>
        <v>1439.4659999999999</v>
      </c>
      <c r="G81" s="4"/>
      <c r="H81" s="4">
        <v>22.204999999999998</v>
      </c>
      <c r="I81" s="44">
        <f t="shared" si="9"/>
        <v>1</v>
      </c>
      <c r="J81" s="44">
        <f t="shared" si="10"/>
        <v>80</v>
      </c>
      <c r="K81" s="45">
        <f t="shared" si="11"/>
        <v>1996.3050000000001</v>
      </c>
    </row>
    <row r="82" spans="1:11" x14ac:dyDescent="0.2">
      <c r="A82" s="5">
        <v>41720</v>
      </c>
      <c r="C82" s="4">
        <f>MIN($B$2:B82)</f>
        <v>24.007999999999999</v>
      </c>
      <c r="D82" s="44">
        <f t="shared" si="6"/>
        <v>0</v>
      </c>
      <c r="E82" s="44">
        <f t="shared" si="7"/>
        <v>58</v>
      </c>
      <c r="F82" s="45">
        <f t="shared" si="8"/>
        <v>1439.4659999999999</v>
      </c>
      <c r="G82" s="4"/>
      <c r="H82" s="4">
        <v>22.381</v>
      </c>
      <c r="I82" s="44">
        <f t="shared" si="9"/>
        <v>1</v>
      </c>
      <c r="J82" s="44">
        <f t="shared" si="10"/>
        <v>81</v>
      </c>
      <c r="K82" s="45">
        <f t="shared" si="11"/>
        <v>2018.6860000000001</v>
      </c>
    </row>
    <row r="83" spans="1:11" x14ac:dyDescent="0.2">
      <c r="A83" s="5">
        <v>41721</v>
      </c>
      <c r="C83" s="4">
        <f>MIN($B$2:B83)</f>
        <v>24.007999999999999</v>
      </c>
      <c r="D83" s="44">
        <f t="shared" si="6"/>
        <v>0</v>
      </c>
      <c r="E83" s="44">
        <f t="shared" si="7"/>
        <v>58</v>
      </c>
      <c r="F83" s="45">
        <f t="shared" si="8"/>
        <v>1439.4659999999999</v>
      </c>
      <c r="G83" s="4"/>
      <c r="H83" s="4">
        <v>22.901</v>
      </c>
      <c r="I83" s="44">
        <f t="shared" si="9"/>
        <v>1</v>
      </c>
      <c r="J83" s="44">
        <f t="shared" si="10"/>
        <v>82</v>
      </c>
      <c r="K83" s="45">
        <f t="shared" si="11"/>
        <v>2041.5870000000002</v>
      </c>
    </row>
    <row r="84" spans="1:11" x14ac:dyDescent="0.2">
      <c r="A84" s="5">
        <v>41722</v>
      </c>
      <c r="B84" s="4">
        <v>24.146000000000001</v>
      </c>
      <c r="C84" s="4">
        <f>MIN($B$2:B84)</f>
        <v>24.007999999999999</v>
      </c>
      <c r="D84" s="44">
        <f t="shared" si="6"/>
        <v>1</v>
      </c>
      <c r="E84" s="44">
        <f t="shared" si="7"/>
        <v>59</v>
      </c>
      <c r="F84" s="45">
        <f t="shared" si="8"/>
        <v>1463.6119999999999</v>
      </c>
      <c r="G84" s="4"/>
      <c r="H84" s="4">
        <v>22.588999999999999</v>
      </c>
      <c r="I84" s="44">
        <f t="shared" si="9"/>
        <v>1</v>
      </c>
      <c r="J84" s="44">
        <f t="shared" si="10"/>
        <v>83</v>
      </c>
      <c r="K84" s="45">
        <f t="shared" si="11"/>
        <v>2064.1760000000004</v>
      </c>
    </row>
    <row r="85" spans="1:11" x14ac:dyDescent="0.2">
      <c r="A85" s="5">
        <v>41723</v>
      </c>
      <c r="B85" s="4">
        <v>24.166</v>
      </c>
      <c r="C85" s="4">
        <f>MIN($B$2:B85)</f>
        <v>24.007999999999999</v>
      </c>
      <c r="D85" s="44">
        <f t="shared" si="6"/>
        <v>1</v>
      </c>
      <c r="E85" s="44">
        <f t="shared" si="7"/>
        <v>60</v>
      </c>
      <c r="F85" s="45">
        <f t="shared" si="8"/>
        <v>1487.7779999999998</v>
      </c>
      <c r="G85" s="4"/>
      <c r="H85" s="4">
        <v>22.545000000000002</v>
      </c>
      <c r="I85" s="44">
        <f t="shared" si="9"/>
        <v>1</v>
      </c>
      <c r="J85" s="44">
        <f t="shared" si="10"/>
        <v>84</v>
      </c>
      <c r="K85" s="45">
        <f t="shared" si="11"/>
        <v>2086.7210000000005</v>
      </c>
    </row>
    <row r="86" spans="1:11" x14ac:dyDescent="0.2">
      <c r="A86" s="5">
        <v>41724</v>
      </c>
      <c r="B86" s="4">
        <v>24.210999999999999</v>
      </c>
      <c r="C86" s="4">
        <f>MIN($B$2:B86)</f>
        <v>24.007999999999999</v>
      </c>
      <c r="D86" s="44">
        <f t="shared" si="6"/>
        <v>1</v>
      </c>
      <c r="E86" s="44">
        <f t="shared" si="7"/>
        <v>61</v>
      </c>
      <c r="F86" s="45">
        <f t="shared" si="8"/>
        <v>1511.9889999999998</v>
      </c>
      <c r="G86" s="4"/>
      <c r="H86" s="4">
        <v>22.478000000000002</v>
      </c>
      <c r="I86" s="44">
        <f t="shared" si="9"/>
        <v>1</v>
      </c>
      <c r="J86" s="44">
        <f t="shared" si="10"/>
        <v>85</v>
      </c>
      <c r="K86" s="45">
        <f t="shared" si="11"/>
        <v>2109.1990000000005</v>
      </c>
    </row>
    <row r="87" spans="1:11" x14ac:dyDescent="0.2">
      <c r="A87" s="5">
        <v>41725</v>
      </c>
      <c r="B87" s="4">
        <v>24.225000000000001</v>
      </c>
      <c r="C87" s="4">
        <f>MIN($B$2:B87)</f>
        <v>24.007999999999999</v>
      </c>
      <c r="D87" s="44">
        <f t="shared" si="6"/>
        <v>1</v>
      </c>
      <c r="E87" s="44">
        <f t="shared" si="7"/>
        <v>62</v>
      </c>
      <c r="F87" s="45">
        <f t="shared" si="8"/>
        <v>1536.2139999999997</v>
      </c>
      <c r="G87" s="4"/>
      <c r="H87" s="4">
        <v>22.177</v>
      </c>
      <c r="I87" s="44">
        <f t="shared" si="9"/>
        <v>1</v>
      </c>
      <c r="J87" s="44">
        <f t="shared" si="10"/>
        <v>86</v>
      </c>
      <c r="K87" s="45">
        <f t="shared" si="11"/>
        <v>2131.3760000000007</v>
      </c>
    </row>
    <row r="88" spans="1:11" x14ac:dyDescent="0.2">
      <c r="A88" s="5">
        <v>41726</v>
      </c>
      <c r="B88" s="4">
        <v>24.332000000000001</v>
      </c>
      <c r="C88" s="4">
        <f>MIN($B$2:B88)</f>
        <v>24.007999999999999</v>
      </c>
      <c r="D88" s="44">
        <f t="shared" si="6"/>
        <v>1</v>
      </c>
      <c r="E88" s="44">
        <f t="shared" si="7"/>
        <v>63</v>
      </c>
      <c r="F88" s="45">
        <f t="shared" si="8"/>
        <v>1560.5459999999998</v>
      </c>
      <c r="G88" s="4"/>
      <c r="H88" s="4">
        <v>21.344000000000001</v>
      </c>
      <c r="I88" s="44">
        <f t="shared" si="9"/>
        <v>1</v>
      </c>
      <c r="J88" s="44">
        <f t="shared" si="10"/>
        <v>87</v>
      </c>
      <c r="K88" s="45">
        <f t="shared" si="11"/>
        <v>2152.7200000000007</v>
      </c>
    </row>
    <row r="89" spans="1:11" x14ac:dyDescent="0.2">
      <c r="A89" s="5">
        <v>41727</v>
      </c>
      <c r="C89" s="4">
        <f>MIN($B$2:B89)</f>
        <v>24.007999999999999</v>
      </c>
      <c r="D89" s="44">
        <f t="shared" si="6"/>
        <v>0</v>
      </c>
      <c r="E89" s="44">
        <f t="shared" si="7"/>
        <v>63</v>
      </c>
      <c r="F89" s="45">
        <f t="shared" si="8"/>
        <v>1560.5459999999998</v>
      </c>
      <c r="G89" s="4"/>
      <c r="H89" s="4">
        <v>21.376999999999999</v>
      </c>
      <c r="I89" s="44">
        <f t="shared" si="9"/>
        <v>1</v>
      </c>
      <c r="J89" s="44">
        <f t="shared" si="10"/>
        <v>88</v>
      </c>
      <c r="K89" s="45">
        <f t="shared" si="11"/>
        <v>2174.0970000000007</v>
      </c>
    </row>
    <row r="90" spans="1:11" x14ac:dyDescent="0.2">
      <c r="A90" s="5">
        <v>41728</v>
      </c>
      <c r="C90" s="4">
        <f>MIN($B$2:B90)</f>
        <v>24.007999999999999</v>
      </c>
      <c r="D90" s="44">
        <f t="shared" si="6"/>
        <v>0</v>
      </c>
      <c r="E90" s="44">
        <f t="shared" si="7"/>
        <v>63</v>
      </c>
      <c r="F90" s="45">
        <f t="shared" si="8"/>
        <v>1560.5459999999998</v>
      </c>
      <c r="G90" s="4"/>
      <c r="H90" s="4">
        <v>21.411999999999999</v>
      </c>
      <c r="I90" s="44">
        <f t="shared" si="9"/>
        <v>1</v>
      </c>
      <c r="J90" s="44">
        <f t="shared" si="10"/>
        <v>89</v>
      </c>
      <c r="K90" s="45">
        <f t="shared" si="11"/>
        <v>2195.5090000000005</v>
      </c>
    </row>
    <row r="91" spans="1:11" x14ac:dyDescent="0.2">
      <c r="A91" s="5">
        <v>41729</v>
      </c>
      <c r="B91" s="4">
        <v>24.074999999999999</v>
      </c>
      <c r="C91" s="4">
        <f>MIN($B$2:B91)</f>
        <v>24.007999999999999</v>
      </c>
      <c r="D91" s="44">
        <f t="shared" si="6"/>
        <v>1</v>
      </c>
      <c r="E91" s="44">
        <f t="shared" si="7"/>
        <v>64</v>
      </c>
      <c r="F91" s="45">
        <f t="shared" si="8"/>
        <v>1584.6209999999999</v>
      </c>
      <c r="G91" s="4"/>
      <c r="H91" s="4">
        <v>21.061</v>
      </c>
      <c r="I91" s="44">
        <f t="shared" si="9"/>
        <v>1</v>
      </c>
      <c r="J91" s="44">
        <f t="shared" si="10"/>
        <v>90</v>
      </c>
      <c r="K91" s="45">
        <f t="shared" si="11"/>
        <v>2216.5700000000006</v>
      </c>
    </row>
    <row r="92" spans="1:11" x14ac:dyDescent="0.2">
      <c r="A92" s="5">
        <v>41730</v>
      </c>
      <c r="B92" s="4">
        <v>23.911000000000001</v>
      </c>
      <c r="C92" s="4">
        <f>MIN($B$2:B92)</f>
        <v>23.911000000000001</v>
      </c>
      <c r="D92" s="44">
        <f t="shared" si="6"/>
        <v>1</v>
      </c>
      <c r="E92" s="44">
        <f t="shared" si="7"/>
        <v>65</v>
      </c>
      <c r="F92" s="45">
        <f t="shared" si="8"/>
        <v>1608.5319999999999</v>
      </c>
      <c r="G92" s="4"/>
      <c r="H92" s="4">
        <v>21.402000000000001</v>
      </c>
      <c r="I92" s="44">
        <f t="shared" si="9"/>
        <v>1</v>
      </c>
      <c r="J92" s="44">
        <f t="shared" si="10"/>
        <v>91</v>
      </c>
      <c r="K92" s="45">
        <f t="shared" si="11"/>
        <v>2237.9720000000007</v>
      </c>
    </row>
    <row r="93" spans="1:11" x14ac:dyDescent="0.2">
      <c r="A93" s="5">
        <v>41731</v>
      </c>
      <c r="B93" s="4">
        <v>23.678999999999998</v>
      </c>
      <c r="C93" s="4">
        <f>MIN($B$2:B93)</f>
        <v>23.678999999999998</v>
      </c>
      <c r="D93" s="44">
        <f t="shared" si="6"/>
        <v>1</v>
      </c>
      <c r="E93" s="44">
        <f t="shared" si="7"/>
        <v>66</v>
      </c>
      <c r="F93" s="45">
        <f t="shared" si="8"/>
        <v>1632.211</v>
      </c>
      <c r="G93" s="4"/>
      <c r="H93" s="4">
        <v>20.207000000000001</v>
      </c>
      <c r="I93" s="44">
        <f t="shared" si="9"/>
        <v>1</v>
      </c>
      <c r="J93" s="44">
        <f t="shared" si="10"/>
        <v>92</v>
      </c>
      <c r="K93" s="45">
        <f t="shared" si="11"/>
        <v>2258.1790000000005</v>
      </c>
    </row>
    <row r="94" spans="1:11" x14ac:dyDescent="0.2">
      <c r="A94" s="5">
        <v>41732</v>
      </c>
      <c r="B94" s="4">
        <v>23.774999999999999</v>
      </c>
      <c r="C94" s="4">
        <f>MIN($B$2:B94)</f>
        <v>23.678999999999998</v>
      </c>
      <c r="D94" s="44">
        <f t="shared" si="6"/>
        <v>1</v>
      </c>
      <c r="E94" s="44">
        <f t="shared" si="7"/>
        <v>67</v>
      </c>
      <c r="F94" s="45">
        <f t="shared" si="8"/>
        <v>1655.9860000000001</v>
      </c>
      <c r="G94" s="4"/>
      <c r="H94" s="4">
        <v>20.073</v>
      </c>
      <c r="I94" s="44">
        <f t="shared" si="9"/>
        <v>1</v>
      </c>
      <c r="J94" s="44">
        <f t="shared" si="10"/>
        <v>93</v>
      </c>
      <c r="K94" s="45">
        <f t="shared" si="11"/>
        <v>2278.2520000000004</v>
      </c>
    </row>
    <row r="95" spans="1:11" x14ac:dyDescent="0.2">
      <c r="A95" s="5">
        <v>41733</v>
      </c>
      <c r="B95" s="4">
        <v>23.824999999999999</v>
      </c>
      <c r="C95" s="4">
        <f>MIN($B$2:B95)</f>
        <v>23.678999999999998</v>
      </c>
      <c r="D95" s="44">
        <f t="shared" si="6"/>
        <v>1</v>
      </c>
      <c r="E95" s="44">
        <f t="shared" si="7"/>
        <v>68</v>
      </c>
      <c r="F95" s="45">
        <f t="shared" si="8"/>
        <v>1679.8110000000001</v>
      </c>
      <c r="G95" s="4"/>
      <c r="H95" s="4">
        <v>19.832999999999998</v>
      </c>
      <c r="I95" s="44">
        <f t="shared" si="9"/>
        <v>1</v>
      </c>
      <c r="J95" s="44">
        <f t="shared" si="10"/>
        <v>94</v>
      </c>
      <c r="K95" s="45">
        <f t="shared" si="11"/>
        <v>2298.0850000000005</v>
      </c>
    </row>
    <row r="96" spans="1:11" x14ac:dyDescent="0.2">
      <c r="A96" s="5">
        <v>41734</v>
      </c>
      <c r="C96" s="4">
        <f>MIN($B$2:B96)</f>
        <v>23.678999999999998</v>
      </c>
      <c r="D96" s="44">
        <f t="shared" si="6"/>
        <v>0</v>
      </c>
      <c r="E96" s="44">
        <f t="shared" si="7"/>
        <v>68</v>
      </c>
      <c r="F96" s="45">
        <f t="shared" si="8"/>
        <v>1679.8110000000001</v>
      </c>
      <c r="G96" s="4"/>
      <c r="H96" s="4">
        <v>20.184000000000001</v>
      </c>
      <c r="I96" s="44">
        <f t="shared" si="9"/>
        <v>1</v>
      </c>
      <c r="J96" s="44">
        <f t="shared" si="10"/>
        <v>95</v>
      </c>
      <c r="K96" s="45">
        <f t="shared" si="11"/>
        <v>2318.2690000000007</v>
      </c>
    </row>
    <row r="97" spans="1:11" x14ac:dyDescent="0.2">
      <c r="A97" s="5">
        <v>41735</v>
      </c>
      <c r="C97" s="4">
        <f>MIN($B$2:B97)</f>
        <v>23.678999999999998</v>
      </c>
      <c r="D97" s="44">
        <f t="shared" si="6"/>
        <v>0</v>
      </c>
      <c r="E97" s="44">
        <f t="shared" si="7"/>
        <v>68</v>
      </c>
      <c r="F97" s="45">
        <f t="shared" si="8"/>
        <v>1679.8110000000001</v>
      </c>
      <c r="G97" s="4"/>
      <c r="H97" s="4">
        <v>20.547999999999998</v>
      </c>
      <c r="I97" s="44">
        <f t="shared" si="9"/>
        <v>1</v>
      </c>
      <c r="J97" s="44">
        <f t="shared" si="10"/>
        <v>96</v>
      </c>
      <c r="K97" s="45">
        <f t="shared" si="11"/>
        <v>2338.8170000000005</v>
      </c>
    </row>
    <row r="98" spans="1:11" x14ac:dyDescent="0.2">
      <c r="A98" s="5">
        <v>41736</v>
      </c>
      <c r="B98" s="4">
        <v>23.959</v>
      </c>
      <c r="C98" s="4">
        <f>MIN($B$2:B98)</f>
        <v>23.678999999999998</v>
      </c>
      <c r="D98" s="44">
        <f t="shared" si="6"/>
        <v>1</v>
      </c>
      <c r="E98" s="44">
        <f t="shared" si="7"/>
        <v>69</v>
      </c>
      <c r="F98" s="45">
        <f t="shared" si="8"/>
        <v>1703.7700000000002</v>
      </c>
      <c r="G98" s="4"/>
      <c r="H98" s="4">
        <v>20.937000000000001</v>
      </c>
      <c r="I98" s="44">
        <f t="shared" si="9"/>
        <v>1</v>
      </c>
      <c r="J98" s="44">
        <f t="shared" si="10"/>
        <v>97</v>
      </c>
      <c r="K98" s="45">
        <f t="shared" si="11"/>
        <v>2359.7540000000004</v>
      </c>
    </row>
    <row r="99" spans="1:11" x14ac:dyDescent="0.2">
      <c r="A99" s="5">
        <v>41737</v>
      </c>
      <c r="B99" s="4">
        <v>24.024999999999999</v>
      </c>
      <c r="C99" s="4">
        <f>MIN($B$2:B99)</f>
        <v>23.678999999999998</v>
      </c>
      <c r="D99" s="44">
        <f t="shared" si="6"/>
        <v>1</v>
      </c>
      <c r="E99" s="44">
        <f t="shared" si="7"/>
        <v>70</v>
      </c>
      <c r="F99" s="45">
        <f t="shared" si="8"/>
        <v>1727.7950000000003</v>
      </c>
      <c r="G99" s="4"/>
      <c r="H99" s="4">
        <v>21.33</v>
      </c>
      <c r="I99" s="44">
        <f t="shared" si="9"/>
        <v>1</v>
      </c>
      <c r="J99" s="44">
        <f t="shared" si="10"/>
        <v>98</v>
      </c>
      <c r="K99" s="45">
        <f t="shared" si="11"/>
        <v>2381.0840000000003</v>
      </c>
    </row>
    <row r="100" spans="1:11" x14ac:dyDescent="0.2">
      <c r="A100" s="5">
        <v>41738</v>
      </c>
      <c r="B100" s="4">
        <v>24.245000000000001</v>
      </c>
      <c r="C100" s="4">
        <f>MIN($B$2:B100)</f>
        <v>23.678999999999998</v>
      </c>
      <c r="D100" s="44">
        <f t="shared" si="6"/>
        <v>1</v>
      </c>
      <c r="E100" s="44">
        <f t="shared" si="7"/>
        <v>71</v>
      </c>
      <c r="F100" s="45">
        <f t="shared" si="8"/>
        <v>1752.0400000000002</v>
      </c>
      <c r="G100" s="4"/>
      <c r="H100" s="4">
        <v>21.507999999999999</v>
      </c>
      <c r="I100" s="44">
        <f t="shared" si="9"/>
        <v>1</v>
      </c>
      <c r="J100" s="44">
        <f t="shared" si="10"/>
        <v>99</v>
      </c>
      <c r="K100" s="45">
        <f t="shared" si="11"/>
        <v>2402.5920000000001</v>
      </c>
    </row>
    <row r="101" spans="1:11" x14ac:dyDescent="0.2">
      <c r="A101" s="5">
        <v>41739</v>
      </c>
      <c r="B101" s="4">
        <v>24.22</v>
      </c>
      <c r="C101" s="4">
        <f>MIN($B$2:B101)</f>
        <v>23.678999999999998</v>
      </c>
      <c r="D101" s="44">
        <f t="shared" si="6"/>
        <v>1</v>
      </c>
      <c r="E101" s="44">
        <f t="shared" si="7"/>
        <v>72</v>
      </c>
      <c r="F101" s="45">
        <f t="shared" si="8"/>
        <v>1776.2600000000002</v>
      </c>
      <c r="G101" s="4"/>
      <c r="H101" s="4">
        <v>21.271000000000001</v>
      </c>
      <c r="I101" s="44">
        <f t="shared" si="9"/>
        <v>1</v>
      </c>
      <c r="J101" s="44">
        <f t="shared" si="10"/>
        <v>100</v>
      </c>
      <c r="K101" s="45">
        <f t="shared" si="11"/>
        <v>2423.8630000000003</v>
      </c>
    </row>
    <row r="102" spans="1:11" x14ac:dyDescent="0.2">
      <c r="A102" s="5">
        <v>41740</v>
      </c>
      <c r="B102" s="4">
        <v>24.306000000000001</v>
      </c>
      <c r="C102" s="4">
        <f>MIN($B$2:B102)</f>
        <v>23.678999999999998</v>
      </c>
      <c r="D102" s="44">
        <f t="shared" si="6"/>
        <v>1</v>
      </c>
      <c r="E102" s="44">
        <f t="shared" si="7"/>
        <v>73</v>
      </c>
      <c r="F102" s="45">
        <f t="shared" si="8"/>
        <v>1800.5660000000003</v>
      </c>
      <c r="G102" s="4"/>
      <c r="H102" s="4">
        <v>21.539000000000001</v>
      </c>
      <c r="I102" s="44">
        <f t="shared" si="9"/>
        <v>1</v>
      </c>
      <c r="J102" s="44">
        <f t="shared" si="10"/>
        <v>101</v>
      </c>
      <c r="K102" s="45">
        <f t="shared" si="11"/>
        <v>2445.4020000000005</v>
      </c>
    </row>
    <row r="103" spans="1:11" x14ac:dyDescent="0.2">
      <c r="A103" s="5">
        <v>41741</v>
      </c>
      <c r="C103" s="4">
        <f>MIN($B$2:B103)</f>
        <v>23.678999999999998</v>
      </c>
      <c r="D103" s="44">
        <f t="shared" si="6"/>
        <v>0</v>
      </c>
      <c r="E103" s="44">
        <f t="shared" si="7"/>
        <v>73</v>
      </c>
      <c r="F103" s="45">
        <f t="shared" si="8"/>
        <v>1800.5660000000003</v>
      </c>
      <c r="G103" s="4"/>
      <c r="H103" s="4">
        <v>21.547999999999998</v>
      </c>
      <c r="I103" s="44">
        <f t="shared" si="9"/>
        <v>1</v>
      </c>
      <c r="J103" s="44">
        <f t="shared" si="10"/>
        <v>102</v>
      </c>
      <c r="K103" s="45">
        <f t="shared" si="11"/>
        <v>2466.9500000000003</v>
      </c>
    </row>
    <row r="104" spans="1:11" x14ac:dyDescent="0.2">
      <c r="A104" s="5">
        <v>41742</v>
      </c>
      <c r="C104" s="4">
        <f>MIN($B$2:B104)</f>
        <v>23.678999999999998</v>
      </c>
      <c r="D104" s="44">
        <f t="shared" si="6"/>
        <v>0</v>
      </c>
      <c r="E104" s="44">
        <f t="shared" si="7"/>
        <v>73</v>
      </c>
      <c r="F104" s="45">
        <f t="shared" si="8"/>
        <v>1800.5660000000003</v>
      </c>
      <c r="G104" s="4"/>
      <c r="H104" s="4">
        <v>21.873999999999999</v>
      </c>
      <c r="I104" s="44">
        <f t="shared" si="9"/>
        <v>1</v>
      </c>
      <c r="J104" s="44">
        <f t="shared" si="10"/>
        <v>103</v>
      </c>
      <c r="K104" s="45">
        <f t="shared" si="11"/>
        <v>2488.8240000000001</v>
      </c>
    </row>
    <row r="105" spans="1:11" x14ac:dyDescent="0.2">
      <c r="A105" s="5">
        <v>41743</v>
      </c>
      <c r="B105" s="4">
        <v>24.774999999999999</v>
      </c>
      <c r="C105" s="4">
        <f>MIN($B$2:B105)</f>
        <v>23.678999999999998</v>
      </c>
      <c r="D105" s="44">
        <f t="shared" si="6"/>
        <v>1</v>
      </c>
      <c r="E105" s="44">
        <f t="shared" si="7"/>
        <v>74</v>
      </c>
      <c r="F105" s="45">
        <f t="shared" si="8"/>
        <v>1825.3410000000003</v>
      </c>
      <c r="G105" s="4"/>
      <c r="H105" s="4">
        <v>22.190999999999999</v>
      </c>
      <c r="I105" s="44">
        <f t="shared" si="9"/>
        <v>1</v>
      </c>
      <c r="J105" s="44">
        <f t="shared" si="10"/>
        <v>104</v>
      </c>
      <c r="K105" s="45">
        <f t="shared" si="11"/>
        <v>2511.0149999999999</v>
      </c>
    </row>
    <row r="106" spans="1:11" x14ac:dyDescent="0.2">
      <c r="A106" s="5">
        <v>41744</v>
      </c>
      <c r="B106" s="4">
        <v>24.588000000000001</v>
      </c>
      <c r="C106" s="4">
        <f>MIN($B$2:B106)</f>
        <v>23.678999999999998</v>
      </c>
      <c r="D106" s="44">
        <f t="shared" si="6"/>
        <v>1</v>
      </c>
      <c r="E106" s="44">
        <f t="shared" si="7"/>
        <v>75</v>
      </c>
      <c r="F106" s="45">
        <f t="shared" si="8"/>
        <v>1849.9290000000003</v>
      </c>
      <c r="G106" s="4"/>
      <c r="H106" s="4">
        <v>22.135000000000002</v>
      </c>
      <c r="I106" s="44">
        <f t="shared" si="9"/>
        <v>1</v>
      </c>
      <c r="J106" s="44">
        <f t="shared" si="10"/>
        <v>105</v>
      </c>
      <c r="K106" s="45">
        <f t="shared" si="11"/>
        <v>2533.15</v>
      </c>
    </row>
    <row r="107" spans="1:11" x14ac:dyDescent="0.2">
      <c r="A107" s="5">
        <v>41745</v>
      </c>
      <c r="B107" s="4">
        <v>25.268000000000001</v>
      </c>
      <c r="C107" s="4">
        <f>MIN($B$2:B107)</f>
        <v>23.678999999999998</v>
      </c>
      <c r="D107" s="44">
        <f t="shared" si="6"/>
        <v>1</v>
      </c>
      <c r="E107" s="44">
        <f t="shared" si="7"/>
        <v>76</v>
      </c>
      <c r="F107" s="45">
        <f t="shared" si="8"/>
        <v>1875.1970000000003</v>
      </c>
      <c r="G107" s="4"/>
      <c r="H107" s="4">
        <v>22.088000000000001</v>
      </c>
      <c r="I107" s="44">
        <f t="shared" si="9"/>
        <v>1</v>
      </c>
      <c r="J107" s="44">
        <f t="shared" si="10"/>
        <v>106</v>
      </c>
      <c r="K107" s="45">
        <f t="shared" si="11"/>
        <v>2555.2380000000003</v>
      </c>
    </row>
    <row r="108" spans="1:11" x14ac:dyDescent="0.2">
      <c r="A108" s="5">
        <v>41746</v>
      </c>
      <c r="B108" s="4">
        <v>24.978000000000002</v>
      </c>
      <c r="C108" s="4">
        <f>MIN($B$2:B108)</f>
        <v>23.678999999999998</v>
      </c>
      <c r="D108" s="44">
        <f t="shared" si="6"/>
        <v>1</v>
      </c>
      <c r="E108" s="44">
        <f t="shared" si="7"/>
        <v>77</v>
      </c>
      <c r="F108" s="45">
        <f t="shared" si="8"/>
        <v>1900.1750000000004</v>
      </c>
      <c r="G108" s="4"/>
      <c r="H108" s="4">
        <v>21.798999999999999</v>
      </c>
      <c r="I108" s="44">
        <f t="shared" si="9"/>
        <v>1</v>
      </c>
      <c r="J108" s="44">
        <f t="shared" si="10"/>
        <v>107</v>
      </c>
      <c r="K108" s="45">
        <f t="shared" si="11"/>
        <v>2577.0370000000003</v>
      </c>
    </row>
    <row r="109" spans="1:11" x14ac:dyDescent="0.2">
      <c r="A109" s="5">
        <v>41747</v>
      </c>
      <c r="C109" s="4">
        <f>MIN($B$2:B109)</f>
        <v>23.678999999999998</v>
      </c>
      <c r="D109" s="44">
        <f t="shared" si="6"/>
        <v>0</v>
      </c>
      <c r="E109" s="44">
        <f t="shared" si="7"/>
        <v>77</v>
      </c>
      <c r="F109" s="45">
        <f t="shared" si="8"/>
        <v>1900.1750000000004</v>
      </c>
      <c r="G109" s="4"/>
      <c r="H109" s="4">
        <v>21.382000000000001</v>
      </c>
      <c r="I109" s="44">
        <f t="shared" si="9"/>
        <v>1</v>
      </c>
      <c r="J109" s="44">
        <f t="shared" si="10"/>
        <v>108</v>
      </c>
      <c r="K109" s="45">
        <f t="shared" si="11"/>
        <v>2598.4190000000003</v>
      </c>
    </row>
    <row r="110" spans="1:11" x14ac:dyDescent="0.2">
      <c r="A110" s="5">
        <v>41748</v>
      </c>
      <c r="C110" s="4">
        <f>MIN($B$2:B110)</f>
        <v>23.678999999999998</v>
      </c>
      <c r="D110" s="44">
        <f t="shared" si="6"/>
        <v>0</v>
      </c>
      <c r="E110" s="44">
        <f t="shared" si="7"/>
        <v>77</v>
      </c>
      <c r="F110" s="45">
        <f t="shared" si="8"/>
        <v>1900.1750000000004</v>
      </c>
      <c r="G110" s="4"/>
      <c r="H110" s="4">
        <v>21.332999999999998</v>
      </c>
      <c r="I110" s="44">
        <f t="shared" si="9"/>
        <v>1</v>
      </c>
      <c r="J110" s="44">
        <f t="shared" si="10"/>
        <v>109</v>
      </c>
      <c r="K110" s="45">
        <f t="shared" si="11"/>
        <v>2619.7520000000004</v>
      </c>
    </row>
    <row r="111" spans="1:11" x14ac:dyDescent="0.2">
      <c r="A111" s="5">
        <v>41749</v>
      </c>
      <c r="C111" s="4">
        <f>MIN($B$2:B111)</f>
        <v>23.678999999999998</v>
      </c>
      <c r="D111" s="44">
        <f t="shared" si="6"/>
        <v>0</v>
      </c>
      <c r="E111" s="44">
        <f t="shared" si="7"/>
        <v>77</v>
      </c>
      <c r="F111" s="45">
        <f t="shared" si="8"/>
        <v>1900.1750000000004</v>
      </c>
      <c r="G111" s="4"/>
      <c r="H111" s="4">
        <v>20.564</v>
      </c>
      <c r="I111" s="44">
        <f t="shared" si="9"/>
        <v>1</v>
      </c>
      <c r="J111" s="44">
        <f t="shared" si="10"/>
        <v>110</v>
      </c>
      <c r="K111" s="45">
        <f t="shared" si="11"/>
        <v>2640.3160000000003</v>
      </c>
    </row>
    <row r="112" spans="1:11" x14ac:dyDescent="0.2">
      <c r="A112" s="5">
        <v>41750</v>
      </c>
      <c r="C112" s="4">
        <f>MIN($B$2:B112)</f>
        <v>23.678999999999998</v>
      </c>
      <c r="D112" s="44">
        <f t="shared" si="6"/>
        <v>0</v>
      </c>
      <c r="E112" s="44">
        <f t="shared" si="7"/>
        <v>77</v>
      </c>
      <c r="F112" s="45">
        <f t="shared" si="8"/>
        <v>1900.1750000000004</v>
      </c>
      <c r="G112" s="4"/>
      <c r="H112" s="4">
        <v>21.434999999999999</v>
      </c>
      <c r="I112" s="44">
        <f t="shared" si="9"/>
        <v>1</v>
      </c>
      <c r="J112" s="44">
        <f t="shared" si="10"/>
        <v>111</v>
      </c>
      <c r="K112" s="45">
        <f t="shared" si="11"/>
        <v>2661.7510000000002</v>
      </c>
    </row>
    <row r="113" spans="1:11" x14ac:dyDescent="0.2">
      <c r="A113" s="5">
        <v>41751</v>
      </c>
      <c r="B113" s="4">
        <v>24.574999999999999</v>
      </c>
      <c r="C113" s="4">
        <f>MIN($B$2:B113)</f>
        <v>23.678999999999998</v>
      </c>
      <c r="D113" s="44">
        <f t="shared" si="6"/>
        <v>1</v>
      </c>
      <c r="E113" s="44">
        <f t="shared" si="7"/>
        <v>78</v>
      </c>
      <c r="F113" s="45">
        <f t="shared" si="8"/>
        <v>1924.7500000000005</v>
      </c>
      <c r="G113" s="4"/>
      <c r="H113" s="4">
        <v>20.927</v>
      </c>
      <c r="I113" s="44">
        <f t="shared" si="9"/>
        <v>1</v>
      </c>
      <c r="J113" s="44">
        <f t="shared" si="10"/>
        <v>112</v>
      </c>
      <c r="K113" s="45">
        <f t="shared" si="11"/>
        <v>2682.6780000000003</v>
      </c>
    </row>
    <row r="114" spans="1:11" x14ac:dyDescent="0.2">
      <c r="A114" s="5">
        <v>41752</v>
      </c>
      <c r="B114" s="4">
        <v>24.588000000000001</v>
      </c>
      <c r="C114" s="4">
        <f>MIN($B$2:B114)</f>
        <v>23.678999999999998</v>
      </c>
      <c r="D114" s="44">
        <f t="shared" si="6"/>
        <v>1</v>
      </c>
      <c r="E114" s="44">
        <f t="shared" si="7"/>
        <v>79</v>
      </c>
      <c r="F114" s="45">
        <f t="shared" si="8"/>
        <v>1949.3380000000004</v>
      </c>
      <c r="G114" s="4"/>
      <c r="H114" s="4">
        <v>20.370999999999999</v>
      </c>
      <c r="I114" s="44">
        <f t="shared" si="9"/>
        <v>1</v>
      </c>
      <c r="J114" s="44">
        <f t="shared" si="10"/>
        <v>113</v>
      </c>
      <c r="K114" s="45">
        <f t="shared" si="11"/>
        <v>2703.0490000000004</v>
      </c>
    </row>
    <row r="115" spans="1:11" x14ac:dyDescent="0.2">
      <c r="A115" s="5">
        <v>41753</v>
      </c>
      <c r="B115" s="4">
        <v>25.026</v>
      </c>
      <c r="C115" s="4">
        <f>MIN($B$2:B115)</f>
        <v>23.678999999999998</v>
      </c>
      <c r="D115" s="44">
        <f t="shared" si="6"/>
        <v>1</v>
      </c>
      <c r="E115" s="44">
        <f t="shared" si="7"/>
        <v>80</v>
      </c>
      <c r="F115" s="45">
        <f t="shared" si="8"/>
        <v>1974.3640000000005</v>
      </c>
      <c r="G115" s="4"/>
      <c r="H115" s="4">
        <v>19.952999999999999</v>
      </c>
      <c r="I115" s="44">
        <f t="shared" si="9"/>
        <v>1</v>
      </c>
      <c r="J115" s="44">
        <f t="shared" si="10"/>
        <v>114</v>
      </c>
      <c r="K115" s="45">
        <f t="shared" si="11"/>
        <v>2723.0020000000004</v>
      </c>
    </row>
    <row r="116" spans="1:11" x14ac:dyDescent="0.2">
      <c r="A116" s="5">
        <v>41754</v>
      </c>
      <c r="B116" s="4">
        <v>25.172999999999998</v>
      </c>
      <c r="C116" s="4">
        <f>MIN($B$2:B116)</f>
        <v>23.678999999999998</v>
      </c>
      <c r="D116" s="44">
        <f t="shared" si="6"/>
        <v>1</v>
      </c>
      <c r="E116" s="44">
        <f t="shared" si="7"/>
        <v>81</v>
      </c>
      <c r="F116" s="45">
        <f t="shared" si="8"/>
        <v>1999.5370000000005</v>
      </c>
      <c r="G116" s="4"/>
      <c r="H116" s="4">
        <v>20.152999999999999</v>
      </c>
      <c r="I116" s="44">
        <f t="shared" si="9"/>
        <v>1</v>
      </c>
      <c r="J116" s="44">
        <f t="shared" si="10"/>
        <v>115</v>
      </c>
      <c r="K116" s="45">
        <f t="shared" si="11"/>
        <v>2743.1550000000002</v>
      </c>
    </row>
    <row r="117" spans="1:11" x14ac:dyDescent="0.2">
      <c r="A117" s="5">
        <v>41755</v>
      </c>
      <c r="C117" s="4">
        <f>MIN($B$2:B117)</f>
        <v>23.678999999999998</v>
      </c>
      <c r="D117" s="44">
        <f t="shared" si="6"/>
        <v>0</v>
      </c>
      <c r="E117" s="44">
        <f t="shared" si="7"/>
        <v>81</v>
      </c>
      <c r="F117" s="45">
        <f t="shared" si="8"/>
        <v>1999.5370000000005</v>
      </c>
      <c r="G117" s="4"/>
      <c r="H117" s="4">
        <v>20.254999999999999</v>
      </c>
      <c r="I117" s="44">
        <f t="shared" si="9"/>
        <v>1</v>
      </c>
      <c r="J117" s="44">
        <f t="shared" si="10"/>
        <v>116</v>
      </c>
      <c r="K117" s="45">
        <f t="shared" si="11"/>
        <v>2763.4100000000003</v>
      </c>
    </row>
    <row r="118" spans="1:11" x14ac:dyDescent="0.2">
      <c r="A118" s="5">
        <v>41756</v>
      </c>
      <c r="C118" s="4">
        <f>MIN($B$2:B118)</f>
        <v>23.678999999999998</v>
      </c>
      <c r="D118" s="44">
        <f t="shared" si="6"/>
        <v>0</v>
      </c>
      <c r="E118" s="44">
        <f t="shared" si="7"/>
        <v>81</v>
      </c>
      <c r="F118" s="45">
        <f t="shared" si="8"/>
        <v>1999.5370000000005</v>
      </c>
      <c r="G118" s="4"/>
      <c r="H118" s="4">
        <v>20.210999999999999</v>
      </c>
      <c r="I118" s="44">
        <f t="shared" si="9"/>
        <v>1</v>
      </c>
      <c r="J118" s="44">
        <f t="shared" si="10"/>
        <v>117</v>
      </c>
      <c r="K118" s="45">
        <f t="shared" si="11"/>
        <v>2783.6210000000001</v>
      </c>
    </row>
    <row r="119" spans="1:11" x14ac:dyDescent="0.2">
      <c r="A119" s="5">
        <v>41757</v>
      </c>
      <c r="B119" s="4">
        <v>24.858000000000001</v>
      </c>
      <c r="C119" s="4">
        <f>MIN($B$2:B119)</f>
        <v>23.678999999999998</v>
      </c>
      <c r="D119" s="44">
        <f t="shared" si="6"/>
        <v>1</v>
      </c>
      <c r="E119" s="44">
        <f t="shared" si="7"/>
        <v>82</v>
      </c>
      <c r="F119" s="45">
        <f t="shared" si="8"/>
        <v>2024.3950000000004</v>
      </c>
      <c r="G119" s="4"/>
      <c r="H119" s="4">
        <v>20.49</v>
      </c>
      <c r="I119" s="44">
        <f t="shared" si="9"/>
        <v>1</v>
      </c>
      <c r="J119" s="44">
        <f t="shared" si="10"/>
        <v>118</v>
      </c>
      <c r="K119" s="45">
        <f t="shared" si="11"/>
        <v>2804.1109999999999</v>
      </c>
    </row>
    <row r="120" spans="1:11" x14ac:dyDescent="0.2">
      <c r="A120" s="5">
        <v>41758</v>
      </c>
      <c r="B120" s="4">
        <v>24.8</v>
      </c>
      <c r="C120" s="4">
        <f>MIN($B$2:B120)</f>
        <v>23.678999999999998</v>
      </c>
      <c r="D120" s="44">
        <f t="shared" si="6"/>
        <v>1</v>
      </c>
      <c r="E120" s="44">
        <f t="shared" si="7"/>
        <v>83</v>
      </c>
      <c r="F120" s="45">
        <f t="shared" si="8"/>
        <v>2049.1950000000006</v>
      </c>
      <c r="G120" s="4"/>
      <c r="H120" s="4">
        <v>19.981000000000002</v>
      </c>
      <c r="I120" s="44">
        <f t="shared" si="9"/>
        <v>1</v>
      </c>
      <c r="J120" s="44">
        <f t="shared" si="10"/>
        <v>119</v>
      </c>
      <c r="K120" s="45">
        <f t="shared" si="11"/>
        <v>2824.0920000000001</v>
      </c>
    </row>
    <row r="121" spans="1:11" x14ac:dyDescent="0.2">
      <c r="A121" s="5">
        <v>41759</v>
      </c>
      <c r="B121" s="4">
        <v>24.725999999999999</v>
      </c>
      <c r="C121" s="4">
        <f>MIN($B$2:B121)</f>
        <v>23.678999999999998</v>
      </c>
      <c r="D121" s="44">
        <f t="shared" si="6"/>
        <v>1</v>
      </c>
      <c r="E121" s="44">
        <f t="shared" si="7"/>
        <v>84</v>
      </c>
      <c r="F121" s="45">
        <f t="shared" si="8"/>
        <v>2073.9210000000007</v>
      </c>
      <c r="G121" s="4"/>
      <c r="H121" s="4">
        <v>19.414000000000001</v>
      </c>
      <c r="I121" s="44">
        <f t="shared" si="9"/>
        <v>1</v>
      </c>
      <c r="J121" s="44">
        <f t="shared" si="10"/>
        <v>120</v>
      </c>
      <c r="K121" s="45">
        <f t="shared" si="11"/>
        <v>2843.5060000000003</v>
      </c>
    </row>
    <row r="122" spans="1:11" x14ac:dyDescent="0.2">
      <c r="A122" s="5">
        <v>41760</v>
      </c>
      <c r="C122" s="4">
        <f>MIN($B$2:B122)</f>
        <v>23.678999999999998</v>
      </c>
      <c r="D122" s="44">
        <f t="shared" si="6"/>
        <v>0</v>
      </c>
      <c r="E122" s="44">
        <f t="shared" si="7"/>
        <v>84</v>
      </c>
      <c r="F122" s="45">
        <f t="shared" si="8"/>
        <v>2073.9210000000007</v>
      </c>
      <c r="G122" s="4"/>
      <c r="H122" s="4">
        <v>19.23</v>
      </c>
      <c r="I122" s="44">
        <f t="shared" si="9"/>
        <v>1</v>
      </c>
      <c r="J122" s="44">
        <f t="shared" si="10"/>
        <v>121</v>
      </c>
      <c r="K122" s="45">
        <f t="shared" si="11"/>
        <v>2862.7360000000003</v>
      </c>
    </row>
    <row r="123" spans="1:11" x14ac:dyDescent="0.2">
      <c r="A123" s="5">
        <v>41761</v>
      </c>
      <c r="B123" s="4">
        <v>25.018999999999998</v>
      </c>
      <c r="C123" s="4">
        <f>MIN($B$2:B123)</f>
        <v>23.678999999999998</v>
      </c>
      <c r="D123" s="44">
        <f t="shared" si="6"/>
        <v>1</v>
      </c>
      <c r="E123" s="44">
        <f t="shared" si="7"/>
        <v>85</v>
      </c>
      <c r="F123" s="45">
        <f t="shared" si="8"/>
        <v>2098.9400000000005</v>
      </c>
      <c r="G123" s="4"/>
      <c r="H123" s="4">
        <v>19.588999999999999</v>
      </c>
      <c r="I123" s="44">
        <f t="shared" si="9"/>
        <v>1</v>
      </c>
      <c r="J123" s="44">
        <f t="shared" si="10"/>
        <v>122</v>
      </c>
      <c r="K123" s="45">
        <f t="shared" si="11"/>
        <v>2882.3250000000003</v>
      </c>
    </row>
    <row r="124" spans="1:11" x14ac:dyDescent="0.2">
      <c r="A124" s="5">
        <v>41762</v>
      </c>
      <c r="C124" s="4">
        <f>MIN($B$2:B124)</f>
        <v>23.678999999999998</v>
      </c>
      <c r="D124" s="44">
        <f t="shared" si="6"/>
        <v>0</v>
      </c>
      <c r="E124" s="44">
        <f t="shared" si="7"/>
        <v>85</v>
      </c>
      <c r="F124" s="45">
        <f t="shared" si="8"/>
        <v>2098.9400000000005</v>
      </c>
      <c r="G124" s="4"/>
      <c r="H124" s="4">
        <v>19.664999999999999</v>
      </c>
      <c r="I124" s="44">
        <f t="shared" si="9"/>
        <v>1</v>
      </c>
      <c r="J124" s="44">
        <f t="shared" si="10"/>
        <v>123</v>
      </c>
      <c r="K124" s="45">
        <f t="shared" si="11"/>
        <v>2901.9900000000002</v>
      </c>
    </row>
    <row r="125" spans="1:11" x14ac:dyDescent="0.2">
      <c r="A125" s="5">
        <v>41763</v>
      </c>
      <c r="C125" s="4">
        <f>MIN($B$2:B125)</f>
        <v>23.678999999999998</v>
      </c>
      <c r="D125" s="44">
        <f t="shared" si="6"/>
        <v>0</v>
      </c>
      <c r="E125" s="44">
        <f t="shared" si="7"/>
        <v>85</v>
      </c>
      <c r="F125" s="45">
        <f t="shared" si="8"/>
        <v>2098.9400000000005</v>
      </c>
      <c r="G125" s="4"/>
      <c r="H125" s="4">
        <v>19.86</v>
      </c>
      <c r="I125" s="44">
        <f t="shared" si="9"/>
        <v>1</v>
      </c>
      <c r="J125" s="44">
        <f t="shared" si="10"/>
        <v>124</v>
      </c>
      <c r="K125" s="45">
        <f t="shared" si="11"/>
        <v>2921.8500000000004</v>
      </c>
    </row>
    <row r="126" spans="1:11" x14ac:dyDescent="0.2">
      <c r="A126" s="5">
        <v>41764</v>
      </c>
      <c r="C126" s="4">
        <f>MIN($B$2:B126)</f>
        <v>23.678999999999998</v>
      </c>
      <c r="D126" s="44">
        <f t="shared" si="6"/>
        <v>0</v>
      </c>
      <c r="E126" s="44">
        <f t="shared" si="7"/>
        <v>85</v>
      </c>
      <c r="F126" s="45">
        <f t="shared" si="8"/>
        <v>2098.9400000000005</v>
      </c>
      <c r="G126" s="4"/>
      <c r="H126" s="4">
        <v>20.071999999999999</v>
      </c>
      <c r="I126" s="44">
        <f t="shared" si="9"/>
        <v>1</v>
      </c>
      <c r="J126" s="44">
        <f t="shared" si="10"/>
        <v>125</v>
      </c>
      <c r="K126" s="45">
        <f t="shared" si="11"/>
        <v>2941.9220000000005</v>
      </c>
    </row>
    <row r="127" spans="1:11" x14ac:dyDescent="0.2">
      <c r="A127" s="5">
        <v>41765</v>
      </c>
      <c r="B127" s="4">
        <v>24.744</v>
      </c>
      <c r="C127" s="4">
        <f>MIN($B$2:B127)</f>
        <v>23.678999999999998</v>
      </c>
      <c r="D127" s="44">
        <f t="shared" si="6"/>
        <v>1</v>
      </c>
      <c r="E127" s="44">
        <f t="shared" si="7"/>
        <v>86</v>
      </c>
      <c r="F127" s="45">
        <f t="shared" si="8"/>
        <v>2123.6840000000007</v>
      </c>
      <c r="G127" s="4"/>
      <c r="H127" s="4">
        <v>19.673999999999999</v>
      </c>
      <c r="I127" s="44">
        <f t="shared" si="9"/>
        <v>1</v>
      </c>
      <c r="J127" s="44">
        <f t="shared" si="10"/>
        <v>126</v>
      </c>
      <c r="K127" s="45">
        <f t="shared" si="11"/>
        <v>2961.5960000000005</v>
      </c>
    </row>
    <row r="128" spans="1:11" x14ac:dyDescent="0.2">
      <c r="A128" s="5">
        <v>41766</v>
      </c>
      <c r="B128" s="4">
        <v>24.5</v>
      </c>
      <c r="C128" s="4">
        <f>MIN($B$2:B128)</f>
        <v>23.678999999999998</v>
      </c>
      <c r="D128" s="44">
        <f t="shared" si="6"/>
        <v>1</v>
      </c>
      <c r="E128" s="44">
        <f t="shared" si="7"/>
        <v>87</v>
      </c>
      <c r="F128" s="45">
        <f t="shared" si="8"/>
        <v>2148.1840000000007</v>
      </c>
      <c r="G128" s="4"/>
      <c r="H128" s="4">
        <v>19.091000000000001</v>
      </c>
      <c r="I128" s="44">
        <f t="shared" si="9"/>
        <v>1</v>
      </c>
      <c r="J128" s="44">
        <f t="shared" si="10"/>
        <v>127</v>
      </c>
      <c r="K128" s="45">
        <f t="shared" si="11"/>
        <v>2980.6870000000004</v>
      </c>
    </row>
    <row r="129" spans="1:11" x14ac:dyDescent="0.2">
      <c r="A129" s="5">
        <v>41767</v>
      </c>
      <c r="B129" s="4">
        <v>24.731000000000002</v>
      </c>
      <c r="C129" s="4">
        <f>MIN($B$2:B129)</f>
        <v>23.678999999999998</v>
      </c>
      <c r="D129" s="44">
        <f t="shared" si="6"/>
        <v>1</v>
      </c>
      <c r="E129" s="44">
        <f t="shared" si="7"/>
        <v>88</v>
      </c>
      <c r="F129" s="45">
        <f t="shared" si="8"/>
        <v>2172.9150000000009</v>
      </c>
      <c r="G129" s="4"/>
      <c r="H129" s="4">
        <v>19.271999999999998</v>
      </c>
      <c r="I129" s="44">
        <f t="shared" si="9"/>
        <v>1</v>
      </c>
      <c r="J129" s="44">
        <f t="shared" si="10"/>
        <v>128</v>
      </c>
      <c r="K129" s="45">
        <f t="shared" si="11"/>
        <v>2999.9590000000003</v>
      </c>
    </row>
    <row r="130" spans="1:11" x14ac:dyDescent="0.2">
      <c r="A130" s="5">
        <v>41768</v>
      </c>
      <c r="B130" s="4">
        <v>24.75</v>
      </c>
      <c r="C130" s="4">
        <f>MIN($B$2:B130)</f>
        <v>23.678999999999998</v>
      </c>
      <c r="D130" s="44">
        <f t="shared" si="6"/>
        <v>1</v>
      </c>
      <c r="E130" s="44">
        <f t="shared" si="7"/>
        <v>89</v>
      </c>
      <c r="F130" s="45">
        <f t="shared" si="8"/>
        <v>2197.6650000000009</v>
      </c>
      <c r="G130" s="4"/>
      <c r="H130" s="4">
        <v>19.841999999999999</v>
      </c>
      <c r="I130" s="44">
        <f t="shared" si="9"/>
        <v>1</v>
      </c>
      <c r="J130" s="44">
        <f t="shared" si="10"/>
        <v>129</v>
      </c>
      <c r="K130" s="45">
        <f t="shared" si="11"/>
        <v>3019.8010000000004</v>
      </c>
    </row>
    <row r="131" spans="1:11" x14ac:dyDescent="0.2">
      <c r="A131" s="5">
        <v>41769</v>
      </c>
      <c r="C131" s="4">
        <f>MIN($B$2:B131)</f>
        <v>23.678999999999998</v>
      </c>
      <c r="D131" s="44">
        <f t="shared" ref="D131:D194" si="12">IF(B131&gt;0,1,0)</f>
        <v>0</v>
      </c>
      <c r="E131" s="44">
        <f t="shared" si="7"/>
        <v>89</v>
      </c>
      <c r="F131" s="45">
        <f t="shared" si="8"/>
        <v>2197.6650000000009</v>
      </c>
      <c r="G131" s="4"/>
      <c r="H131" s="4">
        <v>19.928000000000001</v>
      </c>
      <c r="I131" s="44">
        <f t="shared" si="9"/>
        <v>1</v>
      </c>
      <c r="J131" s="44">
        <f t="shared" si="10"/>
        <v>130</v>
      </c>
      <c r="K131" s="45">
        <f t="shared" si="11"/>
        <v>3039.7290000000003</v>
      </c>
    </row>
    <row r="132" spans="1:11" x14ac:dyDescent="0.2">
      <c r="A132" s="5">
        <v>41770</v>
      </c>
      <c r="C132" s="4">
        <f>MIN($B$2:B132)</f>
        <v>23.678999999999998</v>
      </c>
      <c r="D132" s="44">
        <f t="shared" si="12"/>
        <v>0</v>
      </c>
      <c r="E132" s="44">
        <f t="shared" ref="E132:E195" si="13">E131+D132</f>
        <v>89</v>
      </c>
      <c r="F132" s="45">
        <f t="shared" ref="F132:F195" si="14">IF(D132=1,B132+F131,F131)</f>
        <v>2197.6650000000009</v>
      </c>
      <c r="G132" s="4"/>
      <c r="H132" s="4">
        <v>19.959</v>
      </c>
      <c r="I132" s="44">
        <f t="shared" ref="I132:I195" si="15">IF(H132&lt;&gt;0,1,0)</f>
        <v>1</v>
      </c>
      <c r="J132" s="44">
        <f t="shared" ref="J132:J195" si="16">I132+J131</f>
        <v>131</v>
      </c>
      <c r="K132" s="45">
        <f t="shared" ref="K132:K195" si="17">IF(I132=1,H132+K131,K131)</f>
        <v>3059.6880000000001</v>
      </c>
    </row>
    <row r="133" spans="1:11" x14ac:dyDescent="0.2">
      <c r="A133" s="5">
        <v>41771</v>
      </c>
      <c r="B133" s="4">
        <v>24.798999999999999</v>
      </c>
      <c r="C133" s="4">
        <f>MIN($B$2:B133)</f>
        <v>23.678999999999998</v>
      </c>
      <c r="D133" s="44">
        <f t="shared" si="12"/>
        <v>1</v>
      </c>
      <c r="E133" s="44">
        <f t="shared" si="13"/>
        <v>90</v>
      </c>
      <c r="F133" s="45">
        <f t="shared" si="14"/>
        <v>2222.4640000000009</v>
      </c>
      <c r="G133" s="4"/>
      <c r="H133" s="4">
        <v>19.721</v>
      </c>
      <c r="I133" s="44">
        <f t="shared" si="15"/>
        <v>1</v>
      </c>
      <c r="J133" s="44">
        <f t="shared" si="16"/>
        <v>132</v>
      </c>
      <c r="K133" s="45">
        <f t="shared" si="17"/>
        <v>3079.4090000000001</v>
      </c>
    </row>
    <row r="134" spans="1:11" x14ac:dyDescent="0.2">
      <c r="A134" s="5">
        <v>41772</v>
      </c>
      <c r="B134" s="4">
        <v>24.744</v>
      </c>
      <c r="C134" s="4">
        <f>MIN($B$2:B134)</f>
        <v>23.678999999999998</v>
      </c>
      <c r="D134" s="44">
        <f t="shared" si="12"/>
        <v>1</v>
      </c>
      <c r="E134" s="44">
        <f t="shared" si="13"/>
        <v>91</v>
      </c>
      <c r="F134" s="45">
        <f t="shared" si="14"/>
        <v>2247.208000000001</v>
      </c>
      <c r="G134" s="4"/>
      <c r="H134" s="4">
        <v>20.196999999999999</v>
      </c>
      <c r="I134" s="44">
        <f t="shared" si="15"/>
        <v>1</v>
      </c>
      <c r="J134" s="44">
        <f t="shared" si="16"/>
        <v>133</v>
      </c>
      <c r="K134" s="45">
        <f t="shared" si="17"/>
        <v>3099.6060000000002</v>
      </c>
    </row>
    <row r="135" spans="1:11" x14ac:dyDescent="0.2">
      <c r="A135" s="5">
        <v>41773</v>
      </c>
      <c r="B135" s="4">
        <v>24.774999999999999</v>
      </c>
      <c r="C135" s="4">
        <f>MIN($B$2:B135)</f>
        <v>23.678999999999998</v>
      </c>
      <c r="D135" s="44">
        <f t="shared" si="12"/>
        <v>1</v>
      </c>
      <c r="E135" s="44">
        <f t="shared" si="13"/>
        <v>92</v>
      </c>
      <c r="F135" s="45">
        <f t="shared" si="14"/>
        <v>2271.9830000000011</v>
      </c>
      <c r="G135" s="4"/>
      <c r="H135" s="4">
        <v>20.042000000000002</v>
      </c>
      <c r="I135" s="44">
        <f t="shared" si="15"/>
        <v>1</v>
      </c>
      <c r="J135" s="44">
        <f t="shared" si="16"/>
        <v>134</v>
      </c>
      <c r="K135" s="45">
        <f t="shared" si="17"/>
        <v>3119.6480000000001</v>
      </c>
    </row>
    <row r="136" spans="1:11" x14ac:dyDescent="0.2">
      <c r="A136" s="5">
        <v>41774</v>
      </c>
      <c r="B136" s="4">
        <v>24.812999999999999</v>
      </c>
      <c r="C136" s="4">
        <f>MIN($B$2:B136)</f>
        <v>23.678999999999998</v>
      </c>
      <c r="D136" s="44">
        <f t="shared" si="12"/>
        <v>1</v>
      </c>
      <c r="E136" s="44">
        <f t="shared" si="13"/>
        <v>93</v>
      </c>
      <c r="F136" s="45">
        <f t="shared" si="14"/>
        <v>2296.7960000000012</v>
      </c>
      <c r="G136" s="4"/>
      <c r="H136" s="4">
        <v>19.756</v>
      </c>
      <c r="I136" s="44">
        <f t="shared" si="15"/>
        <v>1</v>
      </c>
      <c r="J136" s="44">
        <f t="shared" si="16"/>
        <v>135</v>
      </c>
      <c r="K136" s="45">
        <f t="shared" si="17"/>
        <v>3139.404</v>
      </c>
    </row>
    <row r="137" spans="1:11" x14ac:dyDescent="0.2">
      <c r="A137" s="5">
        <v>41775</v>
      </c>
      <c r="B137" s="4">
        <v>24.75</v>
      </c>
      <c r="C137" s="4">
        <f>MIN($B$2:B137)</f>
        <v>23.678999999999998</v>
      </c>
      <c r="D137" s="44">
        <f t="shared" si="12"/>
        <v>1</v>
      </c>
      <c r="E137" s="44">
        <f t="shared" si="13"/>
        <v>94</v>
      </c>
      <c r="F137" s="45">
        <f t="shared" si="14"/>
        <v>2321.5460000000012</v>
      </c>
      <c r="G137" s="4"/>
      <c r="H137" s="4">
        <v>19.271000000000001</v>
      </c>
      <c r="I137" s="44">
        <f t="shared" si="15"/>
        <v>1</v>
      </c>
      <c r="J137" s="44">
        <f t="shared" si="16"/>
        <v>136</v>
      </c>
      <c r="K137" s="45">
        <f t="shared" si="17"/>
        <v>3158.6750000000002</v>
      </c>
    </row>
    <row r="138" spans="1:11" x14ac:dyDescent="0.2">
      <c r="A138" s="5">
        <v>41776</v>
      </c>
      <c r="C138" s="4">
        <f>MIN($B$2:B138)</f>
        <v>23.678999999999998</v>
      </c>
      <c r="D138" s="44">
        <f t="shared" si="12"/>
        <v>0</v>
      </c>
      <c r="E138" s="44">
        <f t="shared" si="13"/>
        <v>94</v>
      </c>
      <c r="F138" s="45">
        <f t="shared" si="14"/>
        <v>2321.5460000000012</v>
      </c>
      <c r="G138" s="4"/>
      <c r="H138" s="4">
        <v>18.759</v>
      </c>
      <c r="I138" s="44">
        <f t="shared" si="15"/>
        <v>1</v>
      </c>
      <c r="J138" s="44">
        <f t="shared" si="16"/>
        <v>137</v>
      </c>
      <c r="K138" s="45">
        <f t="shared" si="17"/>
        <v>3177.4340000000002</v>
      </c>
    </row>
    <row r="139" spans="1:11" x14ac:dyDescent="0.2">
      <c r="A139" s="5">
        <v>41777</v>
      </c>
      <c r="C139" s="4">
        <f>MIN($B$2:B139)</f>
        <v>23.678999999999998</v>
      </c>
      <c r="D139" s="44">
        <f t="shared" si="12"/>
        <v>0</v>
      </c>
      <c r="E139" s="44">
        <f t="shared" si="13"/>
        <v>94</v>
      </c>
      <c r="F139" s="45">
        <f t="shared" si="14"/>
        <v>2321.5460000000012</v>
      </c>
      <c r="G139" s="4"/>
      <c r="H139" s="4">
        <v>19.234000000000002</v>
      </c>
      <c r="I139" s="44">
        <f t="shared" si="15"/>
        <v>1</v>
      </c>
      <c r="J139" s="44">
        <f t="shared" si="16"/>
        <v>138</v>
      </c>
      <c r="K139" s="45">
        <f t="shared" si="17"/>
        <v>3196.6680000000001</v>
      </c>
    </row>
    <row r="140" spans="1:11" x14ac:dyDescent="0.2">
      <c r="A140" s="5">
        <v>41778</v>
      </c>
      <c r="B140" s="4">
        <v>24.675000000000001</v>
      </c>
      <c r="C140" s="4">
        <f>MIN($B$2:B140)</f>
        <v>23.678999999999998</v>
      </c>
      <c r="D140" s="44">
        <f t="shared" si="12"/>
        <v>1</v>
      </c>
      <c r="E140" s="44">
        <f t="shared" si="13"/>
        <v>95</v>
      </c>
      <c r="F140" s="45">
        <f t="shared" si="14"/>
        <v>2346.2210000000014</v>
      </c>
      <c r="G140" s="4"/>
      <c r="H140" s="4">
        <v>18.951000000000001</v>
      </c>
      <c r="I140" s="44">
        <f t="shared" si="15"/>
        <v>1</v>
      </c>
      <c r="J140" s="44">
        <f t="shared" si="16"/>
        <v>139</v>
      </c>
      <c r="K140" s="45">
        <f t="shared" si="17"/>
        <v>3215.6190000000001</v>
      </c>
    </row>
    <row r="141" spans="1:11" x14ac:dyDescent="0.2">
      <c r="A141" s="5">
        <v>41779</v>
      </c>
      <c r="B141" s="4">
        <v>24.7</v>
      </c>
      <c r="C141" s="4">
        <f>MIN($B$2:B141)</f>
        <v>23.678999999999998</v>
      </c>
      <c r="D141" s="44">
        <f t="shared" si="12"/>
        <v>1</v>
      </c>
      <c r="E141" s="44">
        <f t="shared" si="13"/>
        <v>96</v>
      </c>
      <c r="F141" s="45">
        <f t="shared" si="14"/>
        <v>2370.9210000000012</v>
      </c>
      <c r="G141" s="4"/>
      <c r="H141" s="4">
        <v>19.143999999999998</v>
      </c>
      <c r="I141" s="44">
        <f t="shared" si="15"/>
        <v>1</v>
      </c>
      <c r="J141" s="44">
        <f t="shared" si="16"/>
        <v>140</v>
      </c>
      <c r="K141" s="45">
        <f t="shared" si="17"/>
        <v>3234.7629999999999</v>
      </c>
    </row>
    <row r="142" spans="1:11" x14ac:dyDescent="0.2">
      <c r="A142" s="5">
        <v>41780</v>
      </c>
      <c r="B142" s="4">
        <v>24.774999999999999</v>
      </c>
      <c r="C142" s="4">
        <f>MIN($B$2:B142)</f>
        <v>23.678999999999998</v>
      </c>
      <c r="D142" s="44">
        <f t="shared" si="12"/>
        <v>1</v>
      </c>
      <c r="E142" s="44">
        <f t="shared" si="13"/>
        <v>97</v>
      </c>
      <c r="F142" s="45">
        <f t="shared" si="14"/>
        <v>2395.6960000000013</v>
      </c>
      <c r="G142" s="4"/>
      <c r="H142" s="4">
        <v>19.7</v>
      </c>
      <c r="I142" s="44">
        <f t="shared" si="15"/>
        <v>1</v>
      </c>
      <c r="J142" s="44">
        <f t="shared" si="16"/>
        <v>141</v>
      </c>
      <c r="K142" s="45">
        <f t="shared" si="17"/>
        <v>3254.4629999999997</v>
      </c>
    </row>
    <row r="143" spans="1:11" x14ac:dyDescent="0.2">
      <c r="A143" s="5">
        <v>41781</v>
      </c>
      <c r="B143" s="4">
        <v>25</v>
      </c>
      <c r="C143" s="4">
        <f>MIN($B$2:B143)</f>
        <v>23.678999999999998</v>
      </c>
      <c r="D143" s="44">
        <f t="shared" si="12"/>
        <v>1</v>
      </c>
      <c r="E143" s="44">
        <f t="shared" si="13"/>
        <v>98</v>
      </c>
      <c r="F143" s="45">
        <f t="shared" si="14"/>
        <v>2420.6960000000013</v>
      </c>
      <c r="G143" s="4"/>
      <c r="H143" s="4">
        <v>19.684999999999999</v>
      </c>
      <c r="I143" s="44">
        <f t="shared" si="15"/>
        <v>1</v>
      </c>
      <c r="J143" s="44">
        <f t="shared" si="16"/>
        <v>142</v>
      </c>
      <c r="K143" s="45">
        <f t="shared" si="17"/>
        <v>3274.1479999999997</v>
      </c>
    </row>
    <row r="144" spans="1:11" x14ac:dyDescent="0.2">
      <c r="A144" s="5">
        <v>41782</v>
      </c>
      <c r="B144" s="4">
        <v>24.875</v>
      </c>
      <c r="C144" s="4">
        <f>MIN($B$2:B144)</f>
        <v>23.678999999999998</v>
      </c>
      <c r="D144" s="44">
        <f t="shared" si="12"/>
        <v>1</v>
      </c>
      <c r="E144" s="44">
        <f t="shared" si="13"/>
        <v>99</v>
      </c>
      <c r="F144" s="45">
        <f t="shared" si="14"/>
        <v>2445.5710000000013</v>
      </c>
      <c r="G144" s="4"/>
      <c r="H144" s="4">
        <v>19.324000000000002</v>
      </c>
      <c r="I144" s="44">
        <f t="shared" si="15"/>
        <v>1</v>
      </c>
      <c r="J144" s="44">
        <f t="shared" si="16"/>
        <v>143</v>
      </c>
      <c r="K144" s="45">
        <f t="shared" si="17"/>
        <v>3293.4719999999998</v>
      </c>
    </row>
    <row r="145" spans="1:11" x14ac:dyDescent="0.2">
      <c r="A145" s="5">
        <v>41783</v>
      </c>
      <c r="C145" s="4">
        <f>MIN($B$2:B145)</f>
        <v>23.678999999999998</v>
      </c>
      <c r="D145" s="44">
        <f t="shared" si="12"/>
        <v>0</v>
      </c>
      <c r="E145" s="44">
        <f t="shared" si="13"/>
        <v>99</v>
      </c>
      <c r="F145" s="45">
        <f t="shared" si="14"/>
        <v>2445.5710000000013</v>
      </c>
      <c r="G145" s="4"/>
      <c r="H145" s="4">
        <v>19.309000000000001</v>
      </c>
      <c r="I145" s="44">
        <f t="shared" si="15"/>
        <v>1</v>
      </c>
      <c r="J145" s="44">
        <f t="shared" si="16"/>
        <v>144</v>
      </c>
      <c r="K145" s="45">
        <f t="shared" si="17"/>
        <v>3312.7809999999999</v>
      </c>
    </row>
    <row r="146" spans="1:11" x14ac:dyDescent="0.2">
      <c r="A146" s="5">
        <v>41784</v>
      </c>
      <c r="C146" s="4">
        <f>MIN($B$2:B146)</f>
        <v>23.678999999999998</v>
      </c>
      <c r="D146" s="44">
        <f t="shared" si="12"/>
        <v>0</v>
      </c>
      <c r="E146" s="44">
        <f t="shared" si="13"/>
        <v>99</v>
      </c>
      <c r="F146" s="45">
        <f t="shared" si="14"/>
        <v>2445.5710000000013</v>
      </c>
      <c r="G146" s="4"/>
      <c r="H146" s="4">
        <v>19.506</v>
      </c>
      <c r="I146" s="44">
        <f t="shared" si="15"/>
        <v>1</v>
      </c>
      <c r="J146" s="44">
        <f t="shared" si="16"/>
        <v>145</v>
      </c>
      <c r="K146" s="45">
        <f t="shared" si="17"/>
        <v>3332.2869999999998</v>
      </c>
    </row>
    <row r="147" spans="1:11" x14ac:dyDescent="0.2">
      <c r="A147" s="5">
        <v>41785</v>
      </c>
      <c r="B147" s="4">
        <v>24.875</v>
      </c>
      <c r="C147" s="4">
        <f>MIN($B$2:B147)</f>
        <v>23.678999999999998</v>
      </c>
      <c r="D147" s="44">
        <f t="shared" si="12"/>
        <v>1</v>
      </c>
      <c r="E147" s="44">
        <f t="shared" si="13"/>
        <v>100</v>
      </c>
      <c r="F147" s="45">
        <f t="shared" si="14"/>
        <v>2470.4460000000013</v>
      </c>
      <c r="G147" s="4"/>
      <c r="H147" s="4">
        <v>19.463999999999999</v>
      </c>
      <c r="I147" s="44">
        <f t="shared" si="15"/>
        <v>1</v>
      </c>
      <c r="J147" s="44">
        <f t="shared" si="16"/>
        <v>146</v>
      </c>
      <c r="K147" s="45">
        <f t="shared" si="17"/>
        <v>3351.7509999999997</v>
      </c>
    </row>
    <row r="148" spans="1:11" x14ac:dyDescent="0.2">
      <c r="A148" s="5">
        <v>41786</v>
      </c>
      <c r="B148" s="4">
        <v>24.975000000000001</v>
      </c>
      <c r="C148" s="4">
        <f>MIN($B$2:B148)</f>
        <v>23.678999999999998</v>
      </c>
      <c r="D148" s="44">
        <f t="shared" si="12"/>
        <v>1</v>
      </c>
      <c r="E148" s="44">
        <f t="shared" si="13"/>
        <v>101</v>
      </c>
      <c r="F148" s="45">
        <f t="shared" si="14"/>
        <v>2495.4210000000012</v>
      </c>
      <c r="G148" s="4"/>
      <c r="H148" s="4">
        <v>19.195</v>
      </c>
      <c r="I148" s="44">
        <f t="shared" si="15"/>
        <v>1</v>
      </c>
      <c r="J148" s="44">
        <f t="shared" si="16"/>
        <v>147</v>
      </c>
      <c r="K148" s="45">
        <f t="shared" si="17"/>
        <v>3370.9459999999999</v>
      </c>
    </row>
    <row r="149" spans="1:11" x14ac:dyDescent="0.2">
      <c r="A149" s="5">
        <v>41787</v>
      </c>
      <c r="B149" s="4">
        <v>24.925000000000001</v>
      </c>
      <c r="C149" s="4">
        <f>MIN($B$2:B149)</f>
        <v>23.678999999999998</v>
      </c>
      <c r="D149" s="44">
        <f t="shared" si="12"/>
        <v>1</v>
      </c>
      <c r="E149" s="44">
        <f t="shared" si="13"/>
        <v>102</v>
      </c>
      <c r="F149" s="45">
        <f t="shared" si="14"/>
        <v>2520.3460000000014</v>
      </c>
      <c r="G149" s="4"/>
      <c r="H149" s="4">
        <v>18.975000000000001</v>
      </c>
      <c r="I149" s="44">
        <f t="shared" si="15"/>
        <v>1</v>
      </c>
      <c r="J149" s="44">
        <f t="shared" si="16"/>
        <v>148</v>
      </c>
      <c r="K149" s="45">
        <f t="shared" si="17"/>
        <v>3389.9209999999998</v>
      </c>
    </row>
    <row r="150" spans="1:11" x14ac:dyDescent="0.2">
      <c r="A150" s="5">
        <v>41788</v>
      </c>
      <c r="B150" s="4">
        <v>24.85</v>
      </c>
      <c r="C150" s="4">
        <f>MIN($B$2:B150)</f>
        <v>23.678999999999998</v>
      </c>
      <c r="D150" s="44">
        <f t="shared" si="12"/>
        <v>1</v>
      </c>
      <c r="E150" s="44">
        <f t="shared" si="13"/>
        <v>103</v>
      </c>
      <c r="F150" s="45">
        <f t="shared" si="14"/>
        <v>2545.1960000000013</v>
      </c>
      <c r="G150" s="4"/>
      <c r="H150" s="4">
        <v>18.629000000000001</v>
      </c>
      <c r="I150" s="44">
        <f t="shared" si="15"/>
        <v>1</v>
      </c>
      <c r="J150" s="44">
        <f t="shared" si="16"/>
        <v>149</v>
      </c>
      <c r="K150" s="45">
        <f t="shared" si="17"/>
        <v>3408.5499999999997</v>
      </c>
    </row>
    <row r="151" spans="1:11" x14ac:dyDescent="0.2">
      <c r="A151" s="5">
        <v>41789</v>
      </c>
      <c r="B151" s="4">
        <v>24.937000000000001</v>
      </c>
      <c r="C151" s="4">
        <f>MIN($B$2:B151)</f>
        <v>23.678999999999998</v>
      </c>
      <c r="D151" s="44">
        <f t="shared" si="12"/>
        <v>1</v>
      </c>
      <c r="E151" s="44">
        <f t="shared" si="13"/>
        <v>104</v>
      </c>
      <c r="F151" s="45">
        <f t="shared" si="14"/>
        <v>2570.1330000000012</v>
      </c>
      <c r="G151" s="4"/>
      <c r="H151" s="4">
        <v>18.361999999999998</v>
      </c>
      <c r="I151" s="44">
        <f t="shared" si="15"/>
        <v>1</v>
      </c>
      <c r="J151" s="44">
        <f t="shared" si="16"/>
        <v>150</v>
      </c>
      <c r="K151" s="45">
        <f t="shared" si="17"/>
        <v>3426.9119999999998</v>
      </c>
    </row>
    <row r="152" spans="1:11" x14ac:dyDescent="0.2">
      <c r="A152" s="5">
        <v>41790</v>
      </c>
      <c r="C152" s="4">
        <f>MIN($B$2:B152)</f>
        <v>23.678999999999998</v>
      </c>
      <c r="D152" s="44">
        <f t="shared" si="12"/>
        <v>0</v>
      </c>
      <c r="E152" s="44">
        <f t="shared" si="13"/>
        <v>104</v>
      </c>
      <c r="F152" s="45">
        <f t="shared" si="14"/>
        <v>2570.1330000000012</v>
      </c>
      <c r="G152" s="4"/>
      <c r="H152" s="4">
        <v>18.404</v>
      </c>
      <c r="I152" s="44">
        <f t="shared" si="15"/>
        <v>1</v>
      </c>
      <c r="J152" s="44">
        <f t="shared" si="16"/>
        <v>151</v>
      </c>
      <c r="K152" s="45">
        <f t="shared" si="17"/>
        <v>3445.3159999999998</v>
      </c>
    </row>
    <row r="153" spans="1:11" x14ac:dyDescent="0.2">
      <c r="A153" s="5">
        <v>41791</v>
      </c>
      <c r="C153" s="4">
        <f>MIN($B$2:B153)</f>
        <v>23.678999999999998</v>
      </c>
      <c r="D153" s="44">
        <f t="shared" si="12"/>
        <v>0</v>
      </c>
      <c r="E153" s="44">
        <f t="shared" si="13"/>
        <v>104</v>
      </c>
      <c r="F153" s="45">
        <f t="shared" si="14"/>
        <v>2570.1330000000012</v>
      </c>
      <c r="G153" s="4"/>
      <c r="H153" s="4">
        <v>18.512</v>
      </c>
      <c r="I153" s="44">
        <f t="shared" si="15"/>
        <v>1</v>
      </c>
      <c r="J153" s="44">
        <f t="shared" si="16"/>
        <v>152</v>
      </c>
      <c r="K153" s="45">
        <f t="shared" si="17"/>
        <v>3463.828</v>
      </c>
    </row>
    <row r="154" spans="1:11" x14ac:dyDescent="0.2">
      <c r="A154" s="5">
        <v>41792</v>
      </c>
      <c r="B154" s="4">
        <v>24.824999999999999</v>
      </c>
      <c r="C154" s="4">
        <f>MIN($B$2:B154)</f>
        <v>23.678999999999998</v>
      </c>
      <c r="D154" s="44">
        <f t="shared" si="12"/>
        <v>1</v>
      </c>
      <c r="E154" s="44">
        <f t="shared" si="13"/>
        <v>105</v>
      </c>
      <c r="F154" s="45">
        <f t="shared" si="14"/>
        <v>2594.958000000001</v>
      </c>
      <c r="G154" s="4"/>
      <c r="H154" s="4">
        <v>18.216000000000001</v>
      </c>
      <c r="I154" s="44">
        <f t="shared" si="15"/>
        <v>1</v>
      </c>
      <c r="J154" s="44">
        <f t="shared" si="16"/>
        <v>153</v>
      </c>
      <c r="K154" s="45">
        <f t="shared" si="17"/>
        <v>3482.0439999999999</v>
      </c>
    </row>
    <row r="155" spans="1:11" x14ac:dyDescent="0.2">
      <c r="A155" s="5">
        <v>41793</v>
      </c>
      <c r="B155" s="4">
        <v>24.85</v>
      </c>
      <c r="C155" s="4">
        <f>MIN($B$2:B155)</f>
        <v>23.678999999999998</v>
      </c>
      <c r="D155" s="44">
        <f t="shared" si="12"/>
        <v>1</v>
      </c>
      <c r="E155" s="44">
        <f t="shared" si="13"/>
        <v>106</v>
      </c>
      <c r="F155" s="45">
        <f t="shared" si="14"/>
        <v>2619.8080000000009</v>
      </c>
      <c r="G155" s="4"/>
      <c r="H155" s="4">
        <v>18.510000000000002</v>
      </c>
      <c r="I155" s="44">
        <f t="shared" si="15"/>
        <v>1</v>
      </c>
      <c r="J155" s="44">
        <f t="shared" si="16"/>
        <v>154</v>
      </c>
      <c r="K155" s="45">
        <f t="shared" si="17"/>
        <v>3500.5540000000001</v>
      </c>
    </row>
    <row r="156" spans="1:11" x14ac:dyDescent="0.2">
      <c r="A156" s="5">
        <v>41794</v>
      </c>
      <c r="B156" s="4">
        <v>24.8</v>
      </c>
      <c r="C156" s="4">
        <f>MIN($B$2:B156)</f>
        <v>23.678999999999998</v>
      </c>
      <c r="D156" s="44">
        <f t="shared" si="12"/>
        <v>1</v>
      </c>
      <c r="E156" s="44">
        <f t="shared" si="13"/>
        <v>107</v>
      </c>
      <c r="F156" s="45">
        <f t="shared" si="14"/>
        <v>2644.6080000000011</v>
      </c>
      <c r="G156" s="4"/>
      <c r="H156" s="4">
        <v>17.984999999999999</v>
      </c>
      <c r="I156" s="44">
        <f t="shared" si="15"/>
        <v>1</v>
      </c>
      <c r="J156" s="44">
        <f t="shared" si="16"/>
        <v>155</v>
      </c>
      <c r="K156" s="45">
        <f t="shared" si="17"/>
        <v>3518.5390000000002</v>
      </c>
    </row>
    <row r="157" spans="1:11" x14ac:dyDescent="0.2">
      <c r="A157" s="5">
        <v>41795</v>
      </c>
      <c r="B157" s="4">
        <v>24.875</v>
      </c>
      <c r="C157" s="4">
        <f>MIN($B$2:B157)</f>
        <v>23.678999999999998</v>
      </c>
      <c r="D157" s="44">
        <f t="shared" si="12"/>
        <v>1</v>
      </c>
      <c r="E157" s="44">
        <f t="shared" si="13"/>
        <v>108</v>
      </c>
      <c r="F157" s="45">
        <f t="shared" si="14"/>
        <v>2669.4830000000011</v>
      </c>
      <c r="G157" s="4"/>
      <c r="H157" s="4">
        <v>17.265999999999998</v>
      </c>
      <c r="I157" s="44">
        <f t="shared" si="15"/>
        <v>1</v>
      </c>
      <c r="J157" s="44">
        <f t="shared" si="16"/>
        <v>156</v>
      </c>
      <c r="K157" s="45">
        <f t="shared" si="17"/>
        <v>3535.8050000000003</v>
      </c>
    </row>
    <row r="158" spans="1:11" x14ac:dyDescent="0.2">
      <c r="A158" s="5">
        <v>41796</v>
      </c>
      <c r="B158" s="4">
        <v>24.725000000000001</v>
      </c>
      <c r="C158" s="4">
        <f>MIN($B$2:B158)</f>
        <v>23.678999999999998</v>
      </c>
      <c r="D158" s="44">
        <f t="shared" si="12"/>
        <v>1</v>
      </c>
      <c r="E158" s="44">
        <f t="shared" si="13"/>
        <v>109</v>
      </c>
      <c r="F158" s="45">
        <f t="shared" si="14"/>
        <v>2694.208000000001</v>
      </c>
      <c r="G158" s="4"/>
      <c r="H158" s="4">
        <v>16.015999999999998</v>
      </c>
      <c r="I158" s="44">
        <f t="shared" si="15"/>
        <v>1</v>
      </c>
      <c r="J158" s="44">
        <f t="shared" si="16"/>
        <v>157</v>
      </c>
      <c r="K158" s="45">
        <f t="shared" si="17"/>
        <v>3551.8210000000004</v>
      </c>
    </row>
    <row r="159" spans="1:11" x14ac:dyDescent="0.2">
      <c r="A159" s="5">
        <v>41797</v>
      </c>
      <c r="C159" s="4">
        <f>MIN($B$2:B159)</f>
        <v>23.678999999999998</v>
      </c>
      <c r="D159" s="44">
        <f t="shared" si="12"/>
        <v>0</v>
      </c>
      <c r="E159" s="44">
        <f t="shared" si="13"/>
        <v>109</v>
      </c>
      <c r="F159" s="45">
        <f t="shared" si="14"/>
        <v>2694.208000000001</v>
      </c>
      <c r="G159" s="4"/>
      <c r="H159" s="4">
        <v>16.134</v>
      </c>
      <c r="I159" s="44">
        <f t="shared" si="15"/>
        <v>1</v>
      </c>
      <c r="J159" s="44">
        <f t="shared" si="16"/>
        <v>158</v>
      </c>
      <c r="K159" s="45">
        <f t="shared" si="17"/>
        <v>3567.9550000000004</v>
      </c>
    </row>
    <row r="160" spans="1:11" x14ac:dyDescent="0.2">
      <c r="A160" s="5">
        <v>41798</v>
      </c>
      <c r="C160" s="4">
        <f>MIN($B$2:B160)</f>
        <v>23.678999999999998</v>
      </c>
      <c r="D160" s="44">
        <f t="shared" si="12"/>
        <v>0</v>
      </c>
      <c r="E160" s="44">
        <f t="shared" si="13"/>
        <v>109</v>
      </c>
      <c r="F160" s="45">
        <f t="shared" si="14"/>
        <v>2694.208000000001</v>
      </c>
      <c r="G160" s="4"/>
      <c r="H160" s="4">
        <v>16.292999999999999</v>
      </c>
      <c r="I160" s="44">
        <f t="shared" si="15"/>
        <v>1</v>
      </c>
      <c r="J160" s="44">
        <f t="shared" si="16"/>
        <v>159</v>
      </c>
      <c r="K160" s="45">
        <f t="shared" si="17"/>
        <v>3584.2480000000005</v>
      </c>
    </row>
    <row r="161" spans="1:11" x14ac:dyDescent="0.2">
      <c r="A161" s="5">
        <v>41799</v>
      </c>
      <c r="B161" s="4">
        <v>24.855</v>
      </c>
      <c r="C161" s="4">
        <f>MIN($B$2:B161)</f>
        <v>23.678999999999998</v>
      </c>
      <c r="D161" s="44">
        <f t="shared" si="12"/>
        <v>1</v>
      </c>
      <c r="E161" s="44">
        <f t="shared" si="13"/>
        <v>110</v>
      </c>
      <c r="F161" s="45">
        <f t="shared" si="14"/>
        <v>2719.063000000001</v>
      </c>
      <c r="G161" s="4"/>
      <c r="H161" s="4">
        <v>16.199000000000002</v>
      </c>
      <c r="I161" s="44">
        <f t="shared" si="15"/>
        <v>1</v>
      </c>
      <c r="J161" s="44">
        <f t="shared" si="16"/>
        <v>160</v>
      </c>
      <c r="K161" s="45">
        <f t="shared" si="17"/>
        <v>3600.4470000000006</v>
      </c>
    </row>
    <row r="162" spans="1:11" x14ac:dyDescent="0.2">
      <c r="A162" s="5">
        <v>41800</v>
      </c>
      <c r="B162" s="4">
        <v>24.893999999999998</v>
      </c>
      <c r="C162" s="4">
        <f>MIN($B$2:B162)</f>
        <v>23.678999999999998</v>
      </c>
      <c r="D162" s="44">
        <f t="shared" si="12"/>
        <v>1</v>
      </c>
      <c r="E162" s="44">
        <f t="shared" si="13"/>
        <v>111</v>
      </c>
      <c r="F162" s="45">
        <f t="shared" si="14"/>
        <v>2743.9570000000008</v>
      </c>
      <c r="G162" s="4"/>
      <c r="H162" s="4">
        <v>16.965</v>
      </c>
      <c r="I162" s="44">
        <f t="shared" si="15"/>
        <v>1</v>
      </c>
      <c r="J162" s="44">
        <f t="shared" si="16"/>
        <v>161</v>
      </c>
      <c r="K162" s="45">
        <f t="shared" si="17"/>
        <v>3617.4120000000007</v>
      </c>
    </row>
    <row r="163" spans="1:11" x14ac:dyDescent="0.2">
      <c r="A163" s="5">
        <v>41801</v>
      </c>
      <c r="B163" s="4">
        <v>24.925000000000001</v>
      </c>
      <c r="C163" s="4">
        <f>MIN($B$2:B163)</f>
        <v>23.678999999999998</v>
      </c>
      <c r="D163" s="44">
        <f t="shared" si="12"/>
        <v>1</v>
      </c>
      <c r="E163" s="44">
        <f t="shared" si="13"/>
        <v>112</v>
      </c>
      <c r="F163" s="45">
        <f t="shared" si="14"/>
        <v>2768.882000000001</v>
      </c>
      <c r="G163" s="4"/>
      <c r="H163" s="4">
        <v>17.329999999999998</v>
      </c>
      <c r="I163" s="44">
        <f t="shared" si="15"/>
        <v>1</v>
      </c>
      <c r="J163" s="44">
        <f t="shared" si="16"/>
        <v>162</v>
      </c>
      <c r="K163" s="45">
        <f t="shared" si="17"/>
        <v>3634.7420000000006</v>
      </c>
    </row>
    <row r="164" spans="1:11" x14ac:dyDescent="0.2">
      <c r="A164" s="5">
        <v>41802</v>
      </c>
      <c r="B164" s="4">
        <v>24.972999999999999</v>
      </c>
      <c r="C164" s="4">
        <f>MIN($B$2:B164)</f>
        <v>23.678999999999998</v>
      </c>
      <c r="D164" s="44">
        <f t="shared" si="12"/>
        <v>1</v>
      </c>
      <c r="E164" s="44">
        <f t="shared" si="13"/>
        <v>113</v>
      </c>
      <c r="F164" s="45">
        <f t="shared" si="14"/>
        <v>2793.8550000000009</v>
      </c>
      <c r="G164" s="4"/>
      <c r="H164" s="4">
        <v>17.524999999999999</v>
      </c>
      <c r="I164" s="44">
        <f t="shared" si="15"/>
        <v>1</v>
      </c>
      <c r="J164" s="44">
        <f t="shared" si="16"/>
        <v>163</v>
      </c>
      <c r="K164" s="45">
        <f t="shared" si="17"/>
        <v>3652.2670000000007</v>
      </c>
    </row>
    <row r="165" spans="1:11" x14ac:dyDescent="0.2">
      <c r="A165" s="5">
        <v>41803</v>
      </c>
      <c r="B165" s="4">
        <v>25.099</v>
      </c>
      <c r="C165" s="4">
        <f>MIN($B$2:B165)</f>
        <v>23.678999999999998</v>
      </c>
      <c r="D165" s="44">
        <f t="shared" si="12"/>
        <v>1</v>
      </c>
      <c r="E165" s="44">
        <f t="shared" si="13"/>
        <v>114</v>
      </c>
      <c r="F165" s="45">
        <f t="shared" si="14"/>
        <v>2818.9540000000011</v>
      </c>
      <c r="G165" s="4"/>
      <c r="H165" s="4">
        <v>17.419</v>
      </c>
      <c r="I165" s="44">
        <f t="shared" si="15"/>
        <v>1</v>
      </c>
      <c r="J165" s="44">
        <f t="shared" si="16"/>
        <v>164</v>
      </c>
      <c r="K165" s="45">
        <f t="shared" si="17"/>
        <v>3669.6860000000006</v>
      </c>
    </row>
    <row r="166" spans="1:11" x14ac:dyDescent="0.2">
      <c r="A166" s="5">
        <v>41804</v>
      </c>
      <c r="C166" s="4">
        <f>MIN($B$2:B166)</f>
        <v>23.678999999999998</v>
      </c>
      <c r="D166" s="44">
        <f t="shared" si="12"/>
        <v>0</v>
      </c>
      <c r="E166" s="44">
        <f t="shared" si="13"/>
        <v>114</v>
      </c>
      <c r="F166" s="45">
        <f t="shared" si="14"/>
        <v>2818.9540000000011</v>
      </c>
      <c r="G166" s="4"/>
      <c r="H166" s="4">
        <v>17.417999999999999</v>
      </c>
      <c r="I166" s="44">
        <f t="shared" si="15"/>
        <v>1</v>
      </c>
      <c r="J166" s="44">
        <f t="shared" si="16"/>
        <v>165</v>
      </c>
      <c r="K166" s="45">
        <f t="shared" si="17"/>
        <v>3687.1040000000007</v>
      </c>
    </row>
    <row r="167" spans="1:11" x14ac:dyDescent="0.2">
      <c r="A167" s="5">
        <v>41805</v>
      </c>
      <c r="C167" s="4">
        <f>MIN($B$2:B167)</f>
        <v>23.678999999999998</v>
      </c>
      <c r="D167" s="44">
        <f t="shared" si="12"/>
        <v>0</v>
      </c>
      <c r="E167" s="44">
        <f t="shared" si="13"/>
        <v>114</v>
      </c>
      <c r="F167" s="45">
        <f t="shared" si="14"/>
        <v>2818.9540000000011</v>
      </c>
      <c r="G167" s="4"/>
      <c r="H167" s="4">
        <v>17.707999999999998</v>
      </c>
      <c r="I167" s="44">
        <f t="shared" si="15"/>
        <v>1</v>
      </c>
      <c r="J167" s="44">
        <f t="shared" si="16"/>
        <v>166</v>
      </c>
      <c r="K167" s="45">
        <f t="shared" si="17"/>
        <v>3704.8120000000008</v>
      </c>
    </row>
    <row r="168" spans="1:11" x14ac:dyDescent="0.2">
      <c r="A168" s="5">
        <v>41806</v>
      </c>
      <c r="B168" s="4">
        <v>25.09</v>
      </c>
      <c r="C168" s="4">
        <f>MIN($B$2:B168)</f>
        <v>23.678999999999998</v>
      </c>
      <c r="D168" s="44">
        <f t="shared" si="12"/>
        <v>1</v>
      </c>
      <c r="E168" s="44">
        <f t="shared" si="13"/>
        <v>115</v>
      </c>
      <c r="F168" s="45">
        <f t="shared" si="14"/>
        <v>2844.0440000000012</v>
      </c>
      <c r="G168" s="4"/>
      <c r="H168" s="4">
        <v>18.738</v>
      </c>
      <c r="I168" s="44">
        <f t="shared" si="15"/>
        <v>1</v>
      </c>
      <c r="J168" s="44">
        <f t="shared" si="16"/>
        <v>167</v>
      </c>
      <c r="K168" s="45">
        <f t="shared" si="17"/>
        <v>3723.5500000000006</v>
      </c>
    </row>
    <row r="169" spans="1:11" x14ac:dyDescent="0.2">
      <c r="A169" s="5">
        <v>41807</v>
      </c>
      <c r="B169" s="4">
        <v>25.100999999999999</v>
      </c>
      <c r="C169" s="4">
        <f>MIN($B$2:B169)</f>
        <v>23.678999999999998</v>
      </c>
      <c r="D169" s="44">
        <f t="shared" si="12"/>
        <v>1</v>
      </c>
      <c r="E169" s="44">
        <f t="shared" si="13"/>
        <v>116</v>
      </c>
      <c r="F169" s="45">
        <f t="shared" si="14"/>
        <v>2869.1450000000013</v>
      </c>
      <c r="G169" s="4"/>
      <c r="H169" s="4">
        <v>17.463999999999999</v>
      </c>
      <c r="I169" s="44">
        <f t="shared" si="15"/>
        <v>1</v>
      </c>
      <c r="J169" s="44">
        <f t="shared" si="16"/>
        <v>168</v>
      </c>
      <c r="K169" s="45">
        <f t="shared" si="17"/>
        <v>3741.0140000000006</v>
      </c>
    </row>
    <row r="170" spans="1:11" x14ac:dyDescent="0.2">
      <c r="A170" s="5">
        <v>41808</v>
      </c>
      <c r="B170" s="4">
        <v>24.99</v>
      </c>
      <c r="C170" s="4">
        <f>MIN($B$2:B170)</f>
        <v>23.678999999999998</v>
      </c>
      <c r="D170" s="44">
        <f t="shared" si="12"/>
        <v>1</v>
      </c>
      <c r="E170" s="44">
        <f t="shared" si="13"/>
        <v>117</v>
      </c>
      <c r="F170" s="45">
        <f t="shared" si="14"/>
        <v>2894.1350000000011</v>
      </c>
      <c r="G170" s="4"/>
      <c r="H170" s="4">
        <v>17.478999999999999</v>
      </c>
      <c r="I170" s="44">
        <f t="shared" si="15"/>
        <v>1</v>
      </c>
      <c r="J170" s="44">
        <f t="shared" si="16"/>
        <v>169</v>
      </c>
      <c r="K170" s="45">
        <f t="shared" si="17"/>
        <v>3758.4930000000004</v>
      </c>
    </row>
    <row r="171" spans="1:11" x14ac:dyDescent="0.2">
      <c r="A171" s="5">
        <v>41809</v>
      </c>
      <c r="B171" s="4">
        <v>24.824999999999999</v>
      </c>
      <c r="C171" s="4">
        <f>MIN($B$2:B171)</f>
        <v>23.678999999999998</v>
      </c>
      <c r="D171" s="44">
        <f t="shared" si="12"/>
        <v>1</v>
      </c>
      <c r="E171" s="44">
        <f t="shared" si="13"/>
        <v>118</v>
      </c>
      <c r="F171" s="45">
        <f t="shared" si="14"/>
        <v>2918.9600000000009</v>
      </c>
      <c r="G171" s="4"/>
      <c r="H171" s="4">
        <v>17.303000000000001</v>
      </c>
      <c r="I171" s="44">
        <f t="shared" si="15"/>
        <v>1</v>
      </c>
      <c r="J171" s="44">
        <f t="shared" si="16"/>
        <v>170</v>
      </c>
      <c r="K171" s="45">
        <f t="shared" si="17"/>
        <v>3775.7960000000003</v>
      </c>
    </row>
    <row r="172" spans="1:11" x14ac:dyDescent="0.2">
      <c r="A172" s="5">
        <v>41810</v>
      </c>
      <c r="B172" s="4">
        <v>24.85</v>
      </c>
      <c r="C172" s="4">
        <f>MIN($B$2:B172)</f>
        <v>23.678999999999998</v>
      </c>
      <c r="D172" s="44">
        <f t="shared" si="12"/>
        <v>1</v>
      </c>
      <c r="E172" s="44">
        <f t="shared" si="13"/>
        <v>119</v>
      </c>
      <c r="F172" s="45">
        <f t="shared" si="14"/>
        <v>2943.8100000000009</v>
      </c>
      <c r="G172" s="4"/>
      <c r="H172" s="4">
        <v>17.196000000000002</v>
      </c>
      <c r="I172" s="44">
        <f t="shared" si="15"/>
        <v>1</v>
      </c>
      <c r="J172" s="44">
        <f t="shared" si="16"/>
        <v>171</v>
      </c>
      <c r="K172" s="45">
        <f t="shared" si="17"/>
        <v>3792.9920000000002</v>
      </c>
    </row>
    <row r="173" spans="1:11" x14ac:dyDescent="0.2">
      <c r="A173" s="5">
        <v>41811</v>
      </c>
      <c r="C173" s="4">
        <f>MIN($B$2:B173)</f>
        <v>23.678999999999998</v>
      </c>
      <c r="D173" s="44">
        <f t="shared" si="12"/>
        <v>0</v>
      </c>
      <c r="E173" s="44">
        <f t="shared" si="13"/>
        <v>119</v>
      </c>
      <c r="F173" s="45">
        <f t="shared" si="14"/>
        <v>2943.8100000000009</v>
      </c>
      <c r="G173" s="4"/>
      <c r="H173" s="4">
        <v>17.138000000000002</v>
      </c>
      <c r="I173" s="44">
        <f t="shared" si="15"/>
        <v>1</v>
      </c>
      <c r="J173" s="44">
        <f t="shared" si="16"/>
        <v>172</v>
      </c>
      <c r="K173" s="45">
        <f t="shared" si="17"/>
        <v>3810.13</v>
      </c>
    </row>
    <row r="174" spans="1:11" x14ac:dyDescent="0.2">
      <c r="A174" s="5">
        <v>41812</v>
      </c>
      <c r="C174" s="4">
        <f>MIN($B$2:B174)</f>
        <v>23.678999999999998</v>
      </c>
      <c r="D174" s="44">
        <f t="shared" si="12"/>
        <v>0</v>
      </c>
      <c r="E174" s="44">
        <f t="shared" si="13"/>
        <v>119</v>
      </c>
      <c r="F174" s="45">
        <f t="shared" si="14"/>
        <v>2943.8100000000009</v>
      </c>
      <c r="G174" s="4"/>
      <c r="H174" s="4">
        <v>17.437999999999999</v>
      </c>
      <c r="I174" s="44">
        <f t="shared" si="15"/>
        <v>1</v>
      </c>
      <c r="J174" s="44">
        <f t="shared" si="16"/>
        <v>173</v>
      </c>
      <c r="K174" s="45">
        <f t="shared" si="17"/>
        <v>3827.5680000000002</v>
      </c>
    </row>
    <row r="175" spans="1:11" x14ac:dyDescent="0.2">
      <c r="A175" s="5">
        <v>41813</v>
      </c>
      <c r="B175" s="4">
        <v>24.875</v>
      </c>
      <c r="C175" s="4">
        <f>MIN($B$2:B175)</f>
        <v>23.678999999999998</v>
      </c>
      <c r="D175" s="44">
        <f t="shared" si="12"/>
        <v>1</v>
      </c>
      <c r="E175" s="44">
        <f t="shared" si="13"/>
        <v>120</v>
      </c>
      <c r="F175" s="45">
        <f t="shared" si="14"/>
        <v>2968.6850000000009</v>
      </c>
      <c r="G175" s="4"/>
      <c r="H175" s="4">
        <v>17.567</v>
      </c>
      <c r="I175" s="44">
        <f t="shared" si="15"/>
        <v>1</v>
      </c>
      <c r="J175" s="44">
        <f t="shared" si="16"/>
        <v>174</v>
      </c>
      <c r="K175" s="45">
        <f t="shared" si="17"/>
        <v>3845.1350000000002</v>
      </c>
    </row>
    <row r="176" spans="1:11" x14ac:dyDescent="0.2">
      <c r="A176" s="5">
        <v>41814</v>
      </c>
      <c r="B176" s="4">
        <v>24.875</v>
      </c>
      <c r="C176" s="4">
        <f>MIN($B$2:B176)</f>
        <v>23.678999999999998</v>
      </c>
      <c r="D176" s="44">
        <f t="shared" si="12"/>
        <v>1</v>
      </c>
      <c r="E176" s="44">
        <f t="shared" si="13"/>
        <v>121</v>
      </c>
      <c r="F176" s="45">
        <f t="shared" si="14"/>
        <v>2993.5600000000009</v>
      </c>
      <c r="G176" s="4"/>
      <c r="H176" s="4">
        <v>17.521000000000001</v>
      </c>
      <c r="I176" s="44">
        <f t="shared" si="15"/>
        <v>1</v>
      </c>
      <c r="J176" s="44">
        <f t="shared" si="16"/>
        <v>175</v>
      </c>
      <c r="K176" s="45">
        <f t="shared" si="17"/>
        <v>3862.6560000000004</v>
      </c>
    </row>
    <row r="177" spans="1:11" x14ac:dyDescent="0.2">
      <c r="A177" s="5">
        <v>41815</v>
      </c>
      <c r="B177" s="4">
        <v>24.576000000000001</v>
      </c>
      <c r="C177" s="4">
        <f>MIN($B$2:B177)</f>
        <v>23.678999999999998</v>
      </c>
      <c r="D177" s="44">
        <f t="shared" si="12"/>
        <v>1</v>
      </c>
      <c r="E177" s="44">
        <f t="shared" si="13"/>
        <v>122</v>
      </c>
      <c r="F177" s="45">
        <f t="shared" si="14"/>
        <v>3018.1360000000009</v>
      </c>
      <c r="G177" s="4"/>
      <c r="H177" s="4">
        <v>17.670000000000002</v>
      </c>
      <c r="I177" s="44">
        <f t="shared" si="15"/>
        <v>1</v>
      </c>
      <c r="J177" s="44">
        <f t="shared" si="16"/>
        <v>176</v>
      </c>
      <c r="K177" s="45">
        <f t="shared" si="17"/>
        <v>3880.3260000000005</v>
      </c>
    </row>
    <row r="178" spans="1:11" x14ac:dyDescent="0.2">
      <c r="A178" s="5">
        <v>41816</v>
      </c>
      <c r="B178" s="4">
        <v>24.616</v>
      </c>
      <c r="C178" s="4">
        <f>MIN($B$2:B178)</f>
        <v>23.678999999999998</v>
      </c>
      <c r="D178" s="44">
        <f t="shared" si="12"/>
        <v>1</v>
      </c>
      <c r="E178" s="44">
        <f t="shared" si="13"/>
        <v>123</v>
      </c>
      <c r="F178" s="45">
        <f t="shared" si="14"/>
        <v>3042.7520000000009</v>
      </c>
      <c r="G178" s="4"/>
      <c r="H178" s="4">
        <v>17.405000000000001</v>
      </c>
      <c r="I178" s="44">
        <f t="shared" si="15"/>
        <v>1</v>
      </c>
      <c r="J178" s="44">
        <f t="shared" si="16"/>
        <v>177</v>
      </c>
      <c r="K178" s="45">
        <f t="shared" si="17"/>
        <v>3897.7310000000007</v>
      </c>
    </row>
    <row r="179" spans="1:11" x14ac:dyDescent="0.2">
      <c r="A179" s="5">
        <v>41817</v>
      </c>
      <c r="B179" s="4">
        <v>24.585999999999999</v>
      </c>
      <c r="C179" s="4">
        <f>MIN($B$2:B179)</f>
        <v>23.678999999999998</v>
      </c>
      <c r="D179" s="44">
        <f t="shared" si="12"/>
        <v>1</v>
      </c>
      <c r="E179" s="44">
        <f t="shared" si="13"/>
        <v>124</v>
      </c>
      <c r="F179" s="45">
        <f t="shared" si="14"/>
        <v>3067.3380000000006</v>
      </c>
      <c r="G179" s="4"/>
      <c r="H179" s="4">
        <v>17.047000000000001</v>
      </c>
      <c r="I179" s="44">
        <f t="shared" si="15"/>
        <v>1</v>
      </c>
      <c r="J179" s="44">
        <f t="shared" si="16"/>
        <v>178</v>
      </c>
      <c r="K179" s="45">
        <f t="shared" si="17"/>
        <v>3914.7780000000007</v>
      </c>
    </row>
    <row r="180" spans="1:11" x14ac:dyDescent="0.2">
      <c r="A180" s="5">
        <v>41818</v>
      </c>
      <c r="C180" s="4">
        <f>MIN($B$2:B180)</f>
        <v>23.678999999999998</v>
      </c>
      <c r="D180" s="44">
        <f t="shared" si="12"/>
        <v>0</v>
      </c>
      <c r="E180" s="44">
        <f t="shared" si="13"/>
        <v>124</v>
      </c>
      <c r="F180" s="45">
        <f t="shared" si="14"/>
        <v>3067.3380000000006</v>
      </c>
      <c r="G180" s="4"/>
      <c r="H180" s="4">
        <v>17.033000000000001</v>
      </c>
      <c r="I180" s="44">
        <f t="shared" si="15"/>
        <v>1</v>
      </c>
      <c r="J180" s="44">
        <f t="shared" si="16"/>
        <v>179</v>
      </c>
      <c r="K180" s="45">
        <f t="shared" si="17"/>
        <v>3931.8110000000006</v>
      </c>
    </row>
    <row r="181" spans="1:11" x14ac:dyDescent="0.2">
      <c r="A181" s="5">
        <v>41819</v>
      </c>
      <c r="C181" s="4">
        <f>MIN($B$2:B181)</f>
        <v>23.678999999999998</v>
      </c>
      <c r="D181" s="44">
        <f t="shared" si="12"/>
        <v>0</v>
      </c>
      <c r="E181" s="44">
        <f t="shared" si="13"/>
        <v>124</v>
      </c>
      <c r="F181" s="45">
        <f t="shared" si="14"/>
        <v>3067.3380000000006</v>
      </c>
      <c r="G181" s="4"/>
      <c r="H181" s="4">
        <v>17.300999999999998</v>
      </c>
      <c r="I181" s="44">
        <f t="shared" si="15"/>
        <v>1</v>
      </c>
      <c r="J181" s="44">
        <f t="shared" si="16"/>
        <v>180</v>
      </c>
      <c r="K181" s="45">
        <f t="shared" si="17"/>
        <v>3949.1120000000005</v>
      </c>
    </row>
    <row r="182" spans="1:11" x14ac:dyDescent="0.2">
      <c r="A182" s="5">
        <v>41820</v>
      </c>
      <c r="B182" s="4">
        <v>24.434000000000001</v>
      </c>
      <c r="C182" s="4">
        <f>MIN($B$2:B182)</f>
        <v>23.678999999999998</v>
      </c>
      <c r="D182" s="44">
        <f t="shared" si="12"/>
        <v>1</v>
      </c>
      <c r="E182" s="44">
        <f t="shared" si="13"/>
        <v>125</v>
      </c>
      <c r="F182" s="45">
        <f t="shared" si="14"/>
        <v>3091.7720000000008</v>
      </c>
      <c r="G182" s="4"/>
      <c r="H182" s="4">
        <v>17.129000000000001</v>
      </c>
      <c r="I182" s="44">
        <f t="shared" si="15"/>
        <v>1</v>
      </c>
      <c r="J182" s="44">
        <f t="shared" si="16"/>
        <v>181</v>
      </c>
      <c r="K182" s="45">
        <f t="shared" si="17"/>
        <v>3966.2410000000004</v>
      </c>
    </row>
    <row r="183" spans="1:11" x14ac:dyDescent="0.2">
      <c r="A183" s="5">
        <v>41821</v>
      </c>
      <c r="B183" s="4">
        <v>24.55</v>
      </c>
      <c r="C183" s="4">
        <f>MIN($B$2:B183)</f>
        <v>23.678999999999998</v>
      </c>
      <c r="D183" s="44">
        <f t="shared" si="12"/>
        <v>1</v>
      </c>
      <c r="E183" s="44">
        <f t="shared" si="13"/>
        <v>126</v>
      </c>
      <c r="F183" s="45">
        <f t="shared" si="14"/>
        <v>3116.322000000001</v>
      </c>
      <c r="G183" s="4"/>
      <c r="H183" s="4">
        <v>16.706</v>
      </c>
      <c r="I183" s="44">
        <f t="shared" si="15"/>
        <v>1</v>
      </c>
      <c r="J183" s="44">
        <f t="shared" si="16"/>
        <v>182</v>
      </c>
      <c r="K183" s="45">
        <f t="shared" si="17"/>
        <v>3982.9470000000006</v>
      </c>
    </row>
    <row r="184" spans="1:11" x14ac:dyDescent="0.2">
      <c r="A184" s="5">
        <v>41822</v>
      </c>
      <c r="B184" s="4">
        <v>24.712</v>
      </c>
      <c r="C184" s="4">
        <f>MIN($B$2:B184)</f>
        <v>23.678999999999998</v>
      </c>
      <c r="D184" s="44">
        <f t="shared" si="12"/>
        <v>1</v>
      </c>
      <c r="E184" s="44">
        <f t="shared" si="13"/>
        <v>127</v>
      </c>
      <c r="F184" s="45">
        <f t="shared" si="14"/>
        <v>3141.034000000001</v>
      </c>
      <c r="G184" s="4"/>
      <c r="H184" s="4">
        <v>16.47</v>
      </c>
      <c r="I184" s="44">
        <f t="shared" si="15"/>
        <v>1</v>
      </c>
      <c r="J184" s="44">
        <f t="shared" si="16"/>
        <v>183</v>
      </c>
      <c r="K184" s="45">
        <f t="shared" si="17"/>
        <v>3999.4170000000004</v>
      </c>
    </row>
    <row r="185" spans="1:11" x14ac:dyDescent="0.2">
      <c r="A185" s="5">
        <v>41823</v>
      </c>
      <c r="B185" s="4">
        <v>24.65</v>
      </c>
      <c r="C185" s="4">
        <f>MIN($B$2:B185)</f>
        <v>23.678999999999998</v>
      </c>
      <c r="D185" s="44">
        <f t="shared" si="12"/>
        <v>1</v>
      </c>
      <c r="E185" s="44">
        <f t="shared" si="13"/>
        <v>128</v>
      </c>
      <c r="F185" s="45">
        <f t="shared" si="14"/>
        <v>3165.6840000000011</v>
      </c>
      <c r="G185" s="4"/>
      <c r="H185" s="4">
        <v>16.244</v>
      </c>
      <c r="I185" s="44">
        <f t="shared" si="15"/>
        <v>1</v>
      </c>
      <c r="J185" s="44">
        <f t="shared" si="16"/>
        <v>184</v>
      </c>
      <c r="K185" s="45">
        <f t="shared" si="17"/>
        <v>4015.6610000000005</v>
      </c>
    </row>
    <row r="186" spans="1:11" x14ac:dyDescent="0.2">
      <c r="A186" s="5">
        <v>41824</v>
      </c>
      <c r="B186" s="4">
        <v>24.6</v>
      </c>
      <c r="C186" s="4">
        <f>MIN($B$2:B186)</f>
        <v>23.678999999999998</v>
      </c>
      <c r="D186" s="44">
        <f t="shared" si="12"/>
        <v>1</v>
      </c>
      <c r="E186" s="44">
        <f t="shared" si="13"/>
        <v>129</v>
      </c>
      <c r="F186" s="45">
        <f t="shared" si="14"/>
        <v>3190.284000000001</v>
      </c>
      <c r="G186" s="4"/>
      <c r="H186" s="4">
        <v>15.843</v>
      </c>
      <c r="I186" s="44">
        <f t="shared" si="15"/>
        <v>1</v>
      </c>
      <c r="J186" s="44">
        <f t="shared" si="16"/>
        <v>185</v>
      </c>
      <c r="K186" s="45">
        <f t="shared" si="17"/>
        <v>4031.5040000000004</v>
      </c>
    </row>
    <row r="187" spans="1:11" x14ac:dyDescent="0.2">
      <c r="A187" s="5">
        <v>41825</v>
      </c>
      <c r="C187" s="4">
        <f>MIN($B$2:B187)</f>
        <v>23.678999999999998</v>
      </c>
      <c r="D187" s="44">
        <f t="shared" si="12"/>
        <v>0</v>
      </c>
      <c r="E187" s="44">
        <f t="shared" si="13"/>
        <v>129</v>
      </c>
      <c r="F187" s="45">
        <f t="shared" si="14"/>
        <v>3190.284000000001</v>
      </c>
      <c r="G187" s="4"/>
      <c r="H187" s="4">
        <v>15.782</v>
      </c>
      <c r="I187" s="44">
        <f t="shared" si="15"/>
        <v>1</v>
      </c>
      <c r="J187" s="44">
        <f t="shared" si="16"/>
        <v>186</v>
      </c>
      <c r="K187" s="45">
        <f t="shared" si="17"/>
        <v>4047.2860000000005</v>
      </c>
    </row>
    <row r="188" spans="1:11" x14ac:dyDescent="0.2">
      <c r="A188" s="5">
        <v>41826</v>
      </c>
      <c r="C188" s="4">
        <f>MIN($B$2:B188)</f>
        <v>23.678999999999998</v>
      </c>
      <c r="D188" s="44">
        <f t="shared" si="12"/>
        <v>0</v>
      </c>
      <c r="E188" s="44">
        <f t="shared" si="13"/>
        <v>129</v>
      </c>
      <c r="F188" s="45">
        <f t="shared" si="14"/>
        <v>3190.284000000001</v>
      </c>
      <c r="G188" s="4"/>
      <c r="H188" s="4">
        <v>15.879</v>
      </c>
      <c r="I188" s="44">
        <f t="shared" si="15"/>
        <v>1</v>
      </c>
      <c r="J188" s="44">
        <f t="shared" si="16"/>
        <v>187</v>
      </c>
      <c r="K188" s="45">
        <f t="shared" si="17"/>
        <v>4063.1650000000004</v>
      </c>
    </row>
    <row r="189" spans="1:11" x14ac:dyDescent="0.2">
      <c r="A189" s="5">
        <v>41827</v>
      </c>
      <c r="B189" s="4">
        <v>24.53</v>
      </c>
      <c r="C189" s="4">
        <f>MIN($B$2:B189)</f>
        <v>23.678999999999998</v>
      </c>
      <c r="D189" s="44">
        <f t="shared" si="12"/>
        <v>1</v>
      </c>
      <c r="E189" s="44">
        <f t="shared" si="13"/>
        <v>130</v>
      </c>
      <c r="F189" s="45">
        <f t="shared" si="14"/>
        <v>3214.8140000000012</v>
      </c>
      <c r="G189" s="4"/>
      <c r="H189" s="4">
        <v>15.461</v>
      </c>
      <c r="I189" s="44">
        <f t="shared" si="15"/>
        <v>1</v>
      </c>
      <c r="J189" s="44">
        <f t="shared" si="16"/>
        <v>188</v>
      </c>
      <c r="K189" s="45">
        <f t="shared" si="17"/>
        <v>4078.6260000000002</v>
      </c>
    </row>
    <row r="190" spans="1:11" x14ac:dyDescent="0.2">
      <c r="A190" s="5">
        <v>41828</v>
      </c>
      <c r="B190" s="4">
        <v>24.65</v>
      </c>
      <c r="C190" s="4">
        <f>MIN($B$2:B190)</f>
        <v>23.678999999999998</v>
      </c>
      <c r="D190" s="44">
        <f t="shared" si="12"/>
        <v>1</v>
      </c>
      <c r="E190" s="44">
        <f t="shared" si="13"/>
        <v>131</v>
      </c>
      <c r="F190" s="45">
        <f t="shared" si="14"/>
        <v>3239.4640000000013</v>
      </c>
      <c r="G190" s="4"/>
      <c r="H190" s="4">
        <v>16.024000000000001</v>
      </c>
      <c r="I190" s="44">
        <f t="shared" si="15"/>
        <v>1</v>
      </c>
      <c r="J190" s="44">
        <f t="shared" si="16"/>
        <v>189</v>
      </c>
      <c r="K190" s="45">
        <f t="shared" si="17"/>
        <v>4094.65</v>
      </c>
    </row>
    <row r="191" spans="1:11" x14ac:dyDescent="0.2">
      <c r="A191" s="5">
        <v>41829</v>
      </c>
      <c r="B191" s="4">
        <v>24.65</v>
      </c>
      <c r="C191" s="4">
        <f>MIN($B$2:B191)</f>
        <v>23.678999999999998</v>
      </c>
      <c r="D191" s="44">
        <f t="shared" si="12"/>
        <v>1</v>
      </c>
      <c r="E191" s="44">
        <f t="shared" si="13"/>
        <v>132</v>
      </c>
      <c r="F191" s="45">
        <f t="shared" si="14"/>
        <v>3264.1140000000014</v>
      </c>
      <c r="G191" s="4"/>
      <c r="H191" s="4">
        <v>15.776999999999999</v>
      </c>
      <c r="I191" s="44">
        <f t="shared" si="15"/>
        <v>1</v>
      </c>
      <c r="J191" s="44">
        <f t="shared" si="16"/>
        <v>190</v>
      </c>
      <c r="K191" s="45">
        <f t="shared" si="17"/>
        <v>4110.4269999999997</v>
      </c>
    </row>
    <row r="192" spans="1:11" x14ac:dyDescent="0.2">
      <c r="A192" s="5">
        <v>41830</v>
      </c>
      <c r="B192" s="4">
        <v>24.574999999999999</v>
      </c>
      <c r="C192" s="4">
        <f>MIN($B$2:B192)</f>
        <v>23.678999999999998</v>
      </c>
      <c r="D192" s="44">
        <f t="shared" si="12"/>
        <v>1</v>
      </c>
      <c r="E192" s="44">
        <f t="shared" si="13"/>
        <v>133</v>
      </c>
      <c r="F192" s="45">
        <f t="shared" si="14"/>
        <v>3288.6890000000012</v>
      </c>
      <c r="G192" s="4"/>
      <c r="H192" s="4">
        <v>15.602</v>
      </c>
      <c r="I192" s="44">
        <f t="shared" si="15"/>
        <v>1</v>
      </c>
      <c r="J192" s="44">
        <f t="shared" si="16"/>
        <v>191</v>
      </c>
      <c r="K192" s="45">
        <f t="shared" si="17"/>
        <v>4126.0289999999995</v>
      </c>
    </row>
    <row r="193" spans="1:12" x14ac:dyDescent="0.2">
      <c r="A193" s="5">
        <v>41831</v>
      </c>
      <c r="B193" s="4">
        <v>24.625</v>
      </c>
      <c r="C193" s="4">
        <f>MIN($B$2:B193)</f>
        <v>23.678999999999998</v>
      </c>
      <c r="D193" s="44">
        <f t="shared" si="12"/>
        <v>1</v>
      </c>
      <c r="E193" s="44">
        <f t="shared" si="13"/>
        <v>134</v>
      </c>
      <c r="F193" s="45">
        <f t="shared" si="14"/>
        <v>3313.3140000000012</v>
      </c>
      <c r="G193" s="4"/>
      <c r="H193" s="4">
        <v>15.34</v>
      </c>
      <c r="I193" s="44">
        <f t="shared" si="15"/>
        <v>1</v>
      </c>
      <c r="J193" s="44">
        <f t="shared" si="16"/>
        <v>192</v>
      </c>
      <c r="K193" s="45">
        <f t="shared" si="17"/>
        <v>4141.3689999999997</v>
      </c>
    </row>
    <row r="194" spans="1:12" x14ac:dyDescent="0.2">
      <c r="A194" s="5">
        <v>41832</v>
      </c>
      <c r="C194" s="4">
        <f>MIN($B$2:B194)</f>
        <v>23.678999999999998</v>
      </c>
      <c r="D194" s="44">
        <f t="shared" si="12"/>
        <v>0</v>
      </c>
      <c r="E194" s="44">
        <f t="shared" si="13"/>
        <v>134</v>
      </c>
      <c r="F194" s="45">
        <f t="shared" si="14"/>
        <v>3313.3140000000012</v>
      </c>
      <c r="G194" s="4"/>
      <c r="H194" s="4">
        <v>15.340999999999999</v>
      </c>
      <c r="I194" s="44">
        <f t="shared" si="15"/>
        <v>1</v>
      </c>
      <c r="J194" s="44">
        <f t="shared" si="16"/>
        <v>193</v>
      </c>
      <c r="K194" s="45">
        <f t="shared" si="17"/>
        <v>4156.71</v>
      </c>
    </row>
    <row r="195" spans="1:12" x14ac:dyDescent="0.2">
      <c r="A195" s="5">
        <v>41833</v>
      </c>
      <c r="C195" s="4">
        <f>MIN($B$2:B195)</f>
        <v>23.678999999999998</v>
      </c>
      <c r="D195" s="44">
        <f t="shared" ref="D195:D258" si="18">IF(B195&gt;0,1,0)</f>
        <v>0</v>
      </c>
      <c r="E195" s="44">
        <f t="shared" si="13"/>
        <v>134</v>
      </c>
      <c r="F195" s="45">
        <f t="shared" si="14"/>
        <v>3313.3140000000012</v>
      </c>
      <c r="G195" s="4"/>
      <c r="H195" s="4">
        <v>15.500999999999999</v>
      </c>
      <c r="I195" s="44">
        <f t="shared" si="15"/>
        <v>1</v>
      </c>
      <c r="J195" s="44">
        <f t="shared" si="16"/>
        <v>194</v>
      </c>
      <c r="K195" s="45">
        <f t="shared" si="17"/>
        <v>4172.2110000000002</v>
      </c>
    </row>
    <row r="196" spans="1:12" x14ac:dyDescent="0.2">
      <c r="A196" s="5">
        <v>41834</v>
      </c>
      <c r="B196" s="4">
        <v>24.888000000000002</v>
      </c>
      <c r="C196" s="4">
        <f>MIN($B$2:B196)</f>
        <v>23.678999999999998</v>
      </c>
      <c r="D196" s="44">
        <f t="shared" si="18"/>
        <v>1</v>
      </c>
      <c r="E196" s="44">
        <f t="shared" ref="E196:E259" si="19">E195+D196</f>
        <v>135</v>
      </c>
      <c r="F196" s="45">
        <f t="shared" ref="F196:F259" si="20">IF(D196=1,B196+F195,F195)</f>
        <v>3338.2020000000011</v>
      </c>
      <c r="G196" s="4"/>
      <c r="H196" s="4">
        <v>16.405000000000001</v>
      </c>
      <c r="I196" s="44">
        <f t="shared" ref="I196:I259" si="21">IF(H196&lt;&gt;0,1,0)</f>
        <v>1</v>
      </c>
      <c r="J196" s="44">
        <f t="shared" ref="J196:J259" si="22">I196+J195</f>
        <v>195</v>
      </c>
      <c r="K196" s="45">
        <f t="shared" ref="K196:K259" si="23">IF(I196=1,H196+K195,K195)</f>
        <v>4188.616</v>
      </c>
    </row>
    <row r="197" spans="1:12" x14ac:dyDescent="0.2">
      <c r="A197" s="5">
        <v>41835</v>
      </c>
      <c r="B197" s="4">
        <v>24.9</v>
      </c>
      <c r="C197" s="4">
        <f>MIN($B$2:B197)</f>
        <v>23.678999999999998</v>
      </c>
      <c r="D197" s="44">
        <f t="shared" si="18"/>
        <v>1</v>
      </c>
      <c r="E197" s="44">
        <f t="shared" si="19"/>
        <v>136</v>
      </c>
      <c r="F197" s="45">
        <f t="shared" si="20"/>
        <v>3363.1020000000012</v>
      </c>
      <c r="G197" s="4"/>
      <c r="H197" s="4">
        <v>16.161999999999999</v>
      </c>
      <c r="I197" s="44">
        <f t="shared" si="21"/>
        <v>1</v>
      </c>
      <c r="J197" s="44">
        <f t="shared" si="22"/>
        <v>196</v>
      </c>
      <c r="K197" s="45">
        <f t="shared" si="23"/>
        <v>4204.7780000000002</v>
      </c>
    </row>
    <row r="198" spans="1:12" x14ac:dyDescent="0.2">
      <c r="A198" s="5">
        <v>41836</v>
      </c>
      <c r="B198" s="4">
        <v>24.975000000000001</v>
      </c>
      <c r="C198" s="4">
        <f>MIN($B$2:B198)</f>
        <v>23.678999999999998</v>
      </c>
      <c r="D198" s="44">
        <f t="shared" si="18"/>
        <v>1</v>
      </c>
      <c r="E198" s="44">
        <f t="shared" si="19"/>
        <v>137</v>
      </c>
      <c r="F198" s="45">
        <f t="shared" si="20"/>
        <v>3388.0770000000011</v>
      </c>
      <c r="G198" s="4"/>
      <c r="H198" s="4">
        <v>16.576000000000001</v>
      </c>
      <c r="I198" s="44">
        <f t="shared" si="21"/>
        <v>1</v>
      </c>
      <c r="J198" s="44">
        <f t="shared" si="22"/>
        <v>197</v>
      </c>
      <c r="K198" s="45">
        <f t="shared" si="23"/>
        <v>4221.3540000000003</v>
      </c>
    </row>
    <row r="199" spans="1:12" x14ac:dyDescent="0.2">
      <c r="A199" s="5">
        <v>41837</v>
      </c>
      <c r="B199" s="4">
        <v>25</v>
      </c>
      <c r="C199" s="4">
        <f>MIN($B$2:B199)</f>
        <v>23.678999999999998</v>
      </c>
      <c r="D199" s="44">
        <f t="shared" si="18"/>
        <v>1</v>
      </c>
      <c r="E199" s="44">
        <f t="shared" si="19"/>
        <v>138</v>
      </c>
      <c r="F199" s="45">
        <f t="shared" si="20"/>
        <v>3413.0770000000011</v>
      </c>
      <c r="G199" s="4"/>
      <c r="H199" s="4">
        <v>17.053000000000001</v>
      </c>
      <c r="I199" s="44">
        <f t="shared" si="21"/>
        <v>1</v>
      </c>
      <c r="J199" s="44">
        <f t="shared" si="22"/>
        <v>198</v>
      </c>
      <c r="K199" s="45">
        <f t="shared" si="23"/>
        <v>4238.4070000000002</v>
      </c>
    </row>
    <row r="200" spans="1:12" x14ac:dyDescent="0.2">
      <c r="A200" s="5">
        <v>41838</v>
      </c>
      <c r="B200" s="4">
        <v>25.024999999999999</v>
      </c>
      <c r="C200" s="4">
        <f>MIN($B$2:B200)</f>
        <v>23.678999999999998</v>
      </c>
      <c r="D200" s="44">
        <f t="shared" si="18"/>
        <v>1</v>
      </c>
      <c r="E200" s="44">
        <f t="shared" si="19"/>
        <v>139</v>
      </c>
      <c r="F200" s="45">
        <f t="shared" si="20"/>
        <v>3438.1020000000012</v>
      </c>
      <c r="G200" s="4"/>
      <c r="H200" s="4">
        <v>16.974</v>
      </c>
      <c r="I200" s="44">
        <f t="shared" si="21"/>
        <v>1</v>
      </c>
      <c r="J200" s="44">
        <f t="shared" si="22"/>
        <v>199</v>
      </c>
      <c r="K200" s="45">
        <f t="shared" si="23"/>
        <v>4255.3810000000003</v>
      </c>
    </row>
    <row r="201" spans="1:12" x14ac:dyDescent="0.2">
      <c r="A201" s="5">
        <v>41839</v>
      </c>
      <c r="C201" s="4">
        <f>MIN($B$2:B201)</f>
        <v>23.678999999999998</v>
      </c>
      <c r="D201" s="44">
        <f t="shared" si="18"/>
        <v>0</v>
      </c>
      <c r="E201" s="44">
        <f t="shared" si="19"/>
        <v>139</v>
      </c>
      <c r="F201" s="45">
        <f t="shared" si="20"/>
        <v>3438.1020000000012</v>
      </c>
      <c r="G201" s="4"/>
      <c r="H201" s="4">
        <v>16.963999999999999</v>
      </c>
      <c r="I201" s="44">
        <f t="shared" si="21"/>
        <v>1</v>
      </c>
      <c r="J201" s="44">
        <f t="shared" si="22"/>
        <v>200</v>
      </c>
      <c r="K201" s="45">
        <f t="shared" si="23"/>
        <v>4272.3450000000003</v>
      </c>
      <c r="L201" s="4">
        <f>K201/J201</f>
        <v>21.361725</v>
      </c>
    </row>
    <row r="202" spans="1:12" x14ac:dyDescent="0.2">
      <c r="A202" s="5">
        <v>41840</v>
      </c>
      <c r="C202" s="4">
        <f>MIN($B$2:B202)</f>
        <v>23.678999999999998</v>
      </c>
      <c r="D202" s="44">
        <f t="shared" si="18"/>
        <v>0</v>
      </c>
      <c r="E202" s="44">
        <f t="shared" si="19"/>
        <v>139</v>
      </c>
      <c r="F202" s="45">
        <f t="shared" si="20"/>
        <v>3438.1020000000012</v>
      </c>
      <c r="G202" s="4"/>
      <c r="H202" s="4">
        <v>17.195</v>
      </c>
      <c r="I202" s="44">
        <f t="shared" si="21"/>
        <v>1</v>
      </c>
      <c r="J202" s="44">
        <f t="shared" si="22"/>
        <v>201</v>
      </c>
      <c r="K202" s="45">
        <f t="shared" si="23"/>
        <v>4289.54</v>
      </c>
      <c r="L202" s="4">
        <f>(K202-K2)/(J202-J2)</f>
        <v>21.311844999999998</v>
      </c>
    </row>
    <row r="203" spans="1:12" x14ac:dyDescent="0.2">
      <c r="A203" s="5">
        <v>41841</v>
      </c>
      <c r="B203" s="4">
        <v>24.9</v>
      </c>
      <c r="C203" s="4">
        <f>MIN($B$2:B203)</f>
        <v>23.678999999999998</v>
      </c>
      <c r="D203" s="44">
        <f t="shared" si="18"/>
        <v>1</v>
      </c>
      <c r="E203" s="44">
        <f t="shared" si="19"/>
        <v>140</v>
      </c>
      <c r="F203" s="45">
        <f t="shared" si="20"/>
        <v>3463.0020000000013</v>
      </c>
      <c r="G203" s="4"/>
      <c r="H203" s="4">
        <v>16.687999999999999</v>
      </c>
      <c r="I203" s="44">
        <f t="shared" si="21"/>
        <v>1</v>
      </c>
      <c r="J203" s="44">
        <f t="shared" si="22"/>
        <v>202</v>
      </c>
      <c r="K203" s="45">
        <f t="shared" si="23"/>
        <v>4306.2280000000001</v>
      </c>
      <c r="L203" s="4">
        <f t="shared" ref="L203:L266" si="24">(K203-K3)/(J203-J3)</f>
        <v>21.260855000000003</v>
      </c>
    </row>
    <row r="204" spans="1:12" x14ac:dyDescent="0.2">
      <c r="A204" s="5">
        <v>41842</v>
      </c>
      <c r="B204" s="4">
        <v>24.975000000000001</v>
      </c>
      <c r="C204" s="4">
        <f>MIN($B$2:B204)</f>
        <v>23.678999999999998</v>
      </c>
      <c r="D204" s="44">
        <f t="shared" si="18"/>
        <v>1</v>
      </c>
      <c r="E204" s="44">
        <f t="shared" si="19"/>
        <v>141</v>
      </c>
      <c r="F204" s="45">
        <f t="shared" si="20"/>
        <v>3487.9770000000012</v>
      </c>
      <c r="G204" s="4"/>
      <c r="H204" s="4">
        <v>16.632000000000001</v>
      </c>
      <c r="I204" s="44">
        <f t="shared" si="21"/>
        <v>1</v>
      </c>
      <c r="J204" s="44">
        <f t="shared" si="22"/>
        <v>203</v>
      </c>
      <c r="K204" s="45">
        <f t="shared" si="23"/>
        <v>4322.8599999999997</v>
      </c>
      <c r="L204" s="4">
        <f t="shared" si="24"/>
        <v>21.211679999999998</v>
      </c>
    </row>
    <row r="205" spans="1:12" x14ac:dyDescent="0.2">
      <c r="A205" s="5">
        <v>41843</v>
      </c>
      <c r="B205" s="4">
        <v>25.1</v>
      </c>
      <c r="C205" s="4">
        <f>MIN($B$2:B205)</f>
        <v>23.678999999999998</v>
      </c>
      <c r="D205" s="44">
        <f t="shared" si="18"/>
        <v>1</v>
      </c>
      <c r="E205" s="44">
        <f t="shared" si="19"/>
        <v>142</v>
      </c>
      <c r="F205" s="45">
        <f t="shared" si="20"/>
        <v>3513.0770000000011</v>
      </c>
      <c r="G205" s="4"/>
      <c r="H205" s="4">
        <v>16.984000000000002</v>
      </c>
      <c r="I205" s="44">
        <f t="shared" si="21"/>
        <v>1</v>
      </c>
      <c r="J205" s="44">
        <f t="shared" si="22"/>
        <v>204</v>
      </c>
      <c r="K205" s="45">
        <f t="shared" si="23"/>
        <v>4339.8440000000001</v>
      </c>
      <c r="L205" s="4">
        <f t="shared" si="24"/>
        <v>21.164755</v>
      </c>
    </row>
    <row r="206" spans="1:12" x14ac:dyDescent="0.2">
      <c r="A206" s="5">
        <v>41844</v>
      </c>
      <c r="B206" s="4">
        <v>25.175000000000001</v>
      </c>
      <c r="C206" s="4">
        <f>MIN($B$2:B206)</f>
        <v>23.678999999999998</v>
      </c>
      <c r="D206" s="44">
        <f t="shared" si="18"/>
        <v>1</v>
      </c>
      <c r="E206" s="44">
        <f t="shared" si="19"/>
        <v>143</v>
      </c>
      <c r="F206" s="45">
        <f t="shared" si="20"/>
        <v>3538.2520000000013</v>
      </c>
      <c r="G206" s="4"/>
      <c r="H206" s="4">
        <v>17.231000000000002</v>
      </c>
      <c r="I206" s="44">
        <f t="shared" si="21"/>
        <v>1</v>
      </c>
      <c r="J206" s="44">
        <f t="shared" si="22"/>
        <v>205</v>
      </c>
      <c r="K206" s="45">
        <f t="shared" si="23"/>
        <v>4357.0749999999998</v>
      </c>
      <c r="L206" s="4">
        <f t="shared" si="24"/>
        <v>21.11844</v>
      </c>
    </row>
    <row r="207" spans="1:12" x14ac:dyDescent="0.2">
      <c r="A207" s="5">
        <v>41845</v>
      </c>
      <c r="B207" s="4">
        <v>25.268000000000001</v>
      </c>
      <c r="C207" s="4">
        <f>MIN($B$2:B207)</f>
        <v>23.678999999999998</v>
      </c>
      <c r="D207" s="44">
        <f t="shared" si="18"/>
        <v>1</v>
      </c>
      <c r="E207" s="44">
        <f t="shared" si="19"/>
        <v>144</v>
      </c>
      <c r="F207" s="45">
        <f t="shared" si="20"/>
        <v>3563.5200000000013</v>
      </c>
      <c r="G207" s="4"/>
      <c r="H207" s="4">
        <v>17.751999999999999</v>
      </c>
      <c r="I207" s="44">
        <f t="shared" si="21"/>
        <v>1</v>
      </c>
      <c r="J207" s="44">
        <f t="shared" si="22"/>
        <v>206</v>
      </c>
      <c r="K207" s="45">
        <f t="shared" si="23"/>
        <v>4374.8270000000002</v>
      </c>
      <c r="L207" s="4">
        <f t="shared" si="24"/>
        <v>21.072915000000002</v>
      </c>
    </row>
    <row r="208" spans="1:12" x14ac:dyDescent="0.2">
      <c r="A208" s="5">
        <v>41846</v>
      </c>
      <c r="C208" s="4">
        <f>MIN($B$2:B208)</f>
        <v>23.678999999999998</v>
      </c>
      <c r="D208" s="44">
        <f t="shared" si="18"/>
        <v>0</v>
      </c>
      <c r="E208" s="44">
        <f t="shared" si="19"/>
        <v>144</v>
      </c>
      <c r="F208" s="45">
        <f t="shared" si="20"/>
        <v>3563.5200000000013</v>
      </c>
      <c r="G208" s="4"/>
      <c r="H208" s="4">
        <v>17.806000000000001</v>
      </c>
      <c r="I208" s="44">
        <f t="shared" si="21"/>
        <v>1</v>
      </c>
      <c r="J208" s="44">
        <f t="shared" si="22"/>
        <v>207</v>
      </c>
      <c r="K208" s="45">
        <f t="shared" si="23"/>
        <v>4392.6329999999998</v>
      </c>
      <c r="L208" s="4">
        <f t="shared" si="24"/>
        <v>21.027894999999997</v>
      </c>
    </row>
    <row r="209" spans="1:12" x14ac:dyDescent="0.2">
      <c r="A209" s="5">
        <v>41847</v>
      </c>
      <c r="C209" s="4">
        <f>MIN($B$2:B209)</f>
        <v>23.678999999999998</v>
      </c>
      <c r="D209" s="44">
        <f t="shared" si="18"/>
        <v>0</v>
      </c>
      <c r="E209" s="44">
        <f t="shared" si="19"/>
        <v>144</v>
      </c>
      <c r="F209" s="45">
        <f t="shared" si="20"/>
        <v>3563.5200000000013</v>
      </c>
      <c r="G209" s="4"/>
      <c r="H209" s="4">
        <v>17.97</v>
      </c>
      <c r="I209" s="44">
        <f t="shared" si="21"/>
        <v>1</v>
      </c>
      <c r="J209" s="44">
        <f t="shared" si="22"/>
        <v>208</v>
      </c>
      <c r="K209" s="45">
        <f t="shared" si="23"/>
        <v>4410.6030000000001</v>
      </c>
      <c r="L209" s="4">
        <f t="shared" si="24"/>
        <v>20.98283</v>
      </c>
    </row>
    <row r="210" spans="1:12" x14ac:dyDescent="0.2">
      <c r="A210" s="5">
        <v>41848</v>
      </c>
      <c r="B210" s="4">
        <v>25.324999999999999</v>
      </c>
      <c r="C210" s="4">
        <f>MIN($B$2:B210)</f>
        <v>23.678999999999998</v>
      </c>
      <c r="D210" s="44">
        <f t="shared" si="18"/>
        <v>1</v>
      </c>
      <c r="E210" s="44">
        <f t="shared" si="19"/>
        <v>145</v>
      </c>
      <c r="F210" s="45">
        <f t="shared" si="20"/>
        <v>3588.8450000000012</v>
      </c>
      <c r="G210" s="4"/>
      <c r="H210" s="4">
        <v>18.460999999999999</v>
      </c>
      <c r="I210" s="44">
        <f t="shared" si="21"/>
        <v>1</v>
      </c>
      <c r="J210" s="44">
        <f t="shared" si="22"/>
        <v>209</v>
      </c>
      <c r="K210" s="45">
        <f t="shared" si="23"/>
        <v>4429.0640000000003</v>
      </c>
      <c r="L210" s="4">
        <f t="shared" si="24"/>
        <v>20.940355</v>
      </c>
    </row>
    <row r="211" spans="1:12" x14ac:dyDescent="0.2">
      <c r="A211" s="5">
        <v>41849</v>
      </c>
      <c r="B211" s="4">
        <v>25.183</v>
      </c>
      <c r="C211" s="4">
        <f>MIN($B$2:B211)</f>
        <v>23.678999999999998</v>
      </c>
      <c r="D211" s="44">
        <f t="shared" si="18"/>
        <v>1</v>
      </c>
      <c r="E211" s="44">
        <f t="shared" si="19"/>
        <v>146</v>
      </c>
      <c r="F211" s="45">
        <f t="shared" si="20"/>
        <v>3614.0280000000012</v>
      </c>
      <c r="G211" s="4"/>
      <c r="H211" s="4">
        <v>18.498000000000001</v>
      </c>
      <c r="I211" s="44">
        <f t="shared" si="21"/>
        <v>1</v>
      </c>
      <c r="J211" s="44">
        <f t="shared" si="22"/>
        <v>210</v>
      </c>
      <c r="K211" s="45">
        <f t="shared" si="23"/>
        <v>4447.5619999999999</v>
      </c>
      <c r="L211" s="4">
        <f t="shared" si="24"/>
        <v>20.89968</v>
      </c>
    </row>
    <row r="212" spans="1:12" x14ac:dyDescent="0.2">
      <c r="A212" s="5">
        <v>41850</v>
      </c>
      <c r="B212" s="4">
        <v>25.225000000000001</v>
      </c>
      <c r="C212" s="4">
        <f>MIN($B$2:B212)</f>
        <v>23.678999999999998</v>
      </c>
      <c r="D212" s="44">
        <f t="shared" si="18"/>
        <v>1</v>
      </c>
      <c r="E212" s="44">
        <f t="shared" si="19"/>
        <v>147</v>
      </c>
      <c r="F212" s="45">
        <f t="shared" si="20"/>
        <v>3639.2530000000011</v>
      </c>
      <c r="G212" s="4"/>
      <c r="H212" s="4">
        <v>17.849</v>
      </c>
      <c r="I212" s="44">
        <f t="shared" si="21"/>
        <v>1</v>
      </c>
      <c r="J212" s="44">
        <f t="shared" si="22"/>
        <v>211</v>
      </c>
      <c r="K212" s="45">
        <f t="shared" si="23"/>
        <v>4465.4110000000001</v>
      </c>
      <c r="L212" s="4">
        <f t="shared" si="24"/>
        <v>20.852305000000001</v>
      </c>
    </row>
    <row r="213" spans="1:12" x14ac:dyDescent="0.2">
      <c r="A213" s="5">
        <v>41851</v>
      </c>
      <c r="B213" s="4">
        <v>25.172999999999998</v>
      </c>
      <c r="C213" s="4">
        <f>MIN($B$2:B213)</f>
        <v>23.678999999999998</v>
      </c>
      <c r="D213" s="44">
        <f t="shared" si="18"/>
        <v>1</v>
      </c>
      <c r="E213" s="44">
        <f t="shared" si="19"/>
        <v>148</v>
      </c>
      <c r="F213" s="45">
        <f t="shared" si="20"/>
        <v>3664.4260000000008</v>
      </c>
      <c r="G213" s="4"/>
      <c r="H213" s="4">
        <v>17.277999999999999</v>
      </c>
      <c r="I213" s="44">
        <f t="shared" si="21"/>
        <v>1</v>
      </c>
      <c r="J213" s="44">
        <f t="shared" si="22"/>
        <v>212</v>
      </c>
      <c r="K213" s="45">
        <f t="shared" si="23"/>
        <v>4482.6890000000003</v>
      </c>
      <c r="L213" s="4">
        <f t="shared" si="24"/>
        <v>20.793720000000004</v>
      </c>
    </row>
    <row r="214" spans="1:12" x14ac:dyDescent="0.2">
      <c r="A214" s="5">
        <v>41852</v>
      </c>
      <c r="B214" s="4">
        <v>25.055</v>
      </c>
      <c r="C214" s="4">
        <f>MIN($B$2:B214)</f>
        <v>23.678999999999998</v>
      </c>
      <c r="D214" s="44">
        <f t="shared" si="18"/>
        <v>1</v>
      </c>
      <c r="E214" s="44">
        <f t="shared" si="19"/>
        <v>149</v>
      </c>
      <c r="F214" s="45">
        <f t="shared" si="20"/>
        <v>3689.4810000000007</v>
      </c>
      <c r="G214" s="4"/>
      <c r="H214" s="4">
        <v>16.888999999999999</v>
      </c>
      <c r="I214" s="44">
        <f t="shared" si="21"/>
        <v>1</v>
      </c>
      <c r="J214" s="44">
        <f t="shared" si="22"/>
        <v>213</v>
      </c>
      <c r="K214" s="45">
        <f t="shared" si="23"/>
        <v>4499.5780000000004</v>
      </c>
      <c r="L214" s="4">
        <f t="shared" si="24"/>
        <v>20.745485000000002</v>
      </c>
    </row>
    <row r="215" spans="1:12" x14ac:dyDescent="0.2">
      <c r="A215" s="5">
        <v>41853</v>
      </c>
      <c r="C215" s="4">
        <f>MIN($B$2:B215)</f>
        <v>23.678999999999998</v>
      </c>
      <c r="D215" s="44">
        <f t="shared" si="18"/>
        <v>0</v>
      </c>
      <c r="E215" s="44">
        <f t="shared" si="19"/>
        <v>149</v>
      </c>
      <c r="F215" s="45">
        <f t="shared" si="20"/>
        <v>3689.4810000000007</v>
      </c>
      <c r="G215" s="4"/>
      <c r="H215" s="4">
        <v>16.785</v>
      </c>
      <c r="I215" s="44">
        <f t="shared" si="21"/>
        <v>1</v>
      </c>
      <c r="J215" s="44">
        <f t="shared" si="22"/>
        <v>214</v>
      </c>
      <c r="K215" s="45">
        <f t="shared" si="23"/>
        <v>4516.3630000000003</v>
      </c>
      <c r="L215" s="4">
        <f t="shared" si="24"/>
        <v>20.697434999999999</v>
      </c>
    </row>
    <row r="216" spans="1:12" x14ac:dyDescent="0.2">
      <c r="A216" s="5">
        <v>41854</v>
      </c>
      <c r="C216" s="4">
        <f>MIN($B$2:B216)</f>
        <v>23.678999999999998</v>
      </c>
      <c r="D216" s="44">
        <f t="shared" si="18"/>
        <v>0</v>
      </c>
      <c r="E216" s="44">
        <f t="shared" si="19"/>
        <v>149</v>
      </c>
      <c r="F216" s="45">
        <f t="shared" si="20"/>
        <v>3689.4810000000007</v>
      </c>
      <c r="G216" s="4"/>
      <c r="H216" s="4">
        <v>17.225000000000001</v>
      </c>
      <c r="I216" s="44">
        <f t="shared" si="21"/>
        <v>1</v>
      </c>
      <c r="J216" s="44">
        <f t="shared" si="22"/>
        <v>215</v>
      </c>
      <c r="K216" s="45">
        <f t="shared" si="23"/>
        <v>4533.5880000000006</v>
      </c>
      <c r="L216" s="4">
        <f t="shared" si="24"/>
        <v>20.652055000000004</v>
      </c>
    </row>
    <row r="217" spans="1:12" x14ac:dyDescent="0.2">
      <c r="A217" s="5">
        <v>41855</v>
      </c>
      <c r="B217" s="4">
        <v>25</v>
      </c>
      <c r="C217" s="4">
        <f>MIN($B$2:B217)</f>
        <v>23.678999999999998</v>
      </c>
      <c r="D217" s="44">
        <f t="shared" si="18"/>
        <v>1</v>
      </c>
      <c r="E217" s="44">
        <f t="shared" si="19"/>
        <v>150</v>
      </c>
      <c r="F217" s="45">
        <f t="shared" si="20"/>
        <v>3714.4810000000007</v>
      </c>
      <c r="G217" s="4"/>
      <c r="H217" s="4">
        <v>16.305</v>
      </c>
      <c r="I217" s="44">
        <f t="shared" si="21"/>
        <v>1</v>
      </c>
      <c r="J217" s="44">
        <f t="shared" si="22"/>
        <v>216</v>
      </c>
      <c r="K217" s="45">
        <f t="shared" si="23"/>
        <v>4549.8930000000009</v>
      </c>
      <c r="L217" s="4">
        <f t="shared" si="24"/>
        <v>20.601410000000005</v>
      </c>
    </row>
    <row r="218" spans="1:12" x14ac:dyDescent="0.2">
      <c r="A218" s="5">
        <v>41856</v>
      </c>
      <c r="B218" s="4">
        <v>25.074999999999999</v>
      </c>
      <c r="C218" s="4">
        <f>MIN($B$2:B218)</f>
        <v>23.678999999999998</v>
      </c>
      <c r="D218" s="44">
        <f t="shared" si="18"/>
        <v>1</v>
      </c>
      <c r="E218" s="44">
        <f t="shared" si="19"/>
        <v>151</v>
      </c>
      <c r="F218" s="45">
        <f t="shared" si="20"/>
        <v>3739.5560000000005</v>
      </c>
      <c r="G218" s="4"/>
      <c r="H218" s="4">
        <v>16.597999999999999</v>
      </c>
      <c r="I218" s="44">
        <f t="shared" si="21"/>
        <v>1</v>
      </c>
      <c r="J218" s="44">
        <f t="shared" si="22"/>
        <v>217</v>
      </c>
      <c r="K218" s="45">
        <f t="shared" si="23"/>
        <v>4566.4910000000009</v>
      </c>
      <c r="L218" s="4">
        <f t="shared" si="24"/>
        <v>20.553085000000006</v>
      </c>
    </row>
    <row r="219" spans="1:12" x14ac:dyDescent="0.2">
      <c r="A219" s="5">
        <v>41857</v>
      </c>
      <c r="B219" s="4">
        <v>25.356000000000002</v>
      </c>
      <c r="C219" s="4">
        <f>MIN($B$2:B219)</f>
        <v>23.678999999999998</v>
      </c>
      <c r="D219" s="44">
        <f t="shared" si="18"/>
        <v>1</v>
      </c>
      <c r="E219" s="44">
        <f t="shared" si="19"/>
        <v>152</v>
      </c>
      <c r="F219" s="45">
        <f t="shared" si="20"/>
        <v>3764.9120000000007</v>
      </c>
      <c r="G219" s="4"/>
      <c r="H219" s="4">
        <v>16.818999999999999</v>
      </c>
      <c r="I219" s="44">
        <f t="shared" si="21"/>
        <v>1</v>
      </c>
      <c r="J219" s="44">
        <f t="shared" si="22"/>
        <v>218</v>
      </c>
      <c r="K219" s="45">
        <f t="shared" si="23"/>
        <v>4583.3100000000013</v>
      </c>
      <c r="L219" s="4">
        <f t="shared" si="24"/>
        <v>20.506055000000007</v>
      </c>
    </row>
    <row r="220" spans="1:12" x14ac:dyDescent="0.2">
      <c r="A220" s="5">
        <v>41858</v>
      </c>
      <c r="B220" s="4">
        <v>25.606000000000002</v>
      </c>
      <c r="C220" s="4">
        <f>MIN($B$2:B220)</f>
        <v>23.678999999999998</v>
      </c>
      <c r="D220" s="44">
        <f t="shared" si="18"/>
        <v>1</v>
      </c>
      <c r="E220" s="44">
        <f t="shared" si="19"/>
        <v>153</v>
      </c>
      <c r="F220" s="45">
        <f t="shared" si="20"/>
        <v>3790.5180000000009</v>
      </c>
      <c r="G220" s="4"/>
      <c r="H220" s="4">
        <v>16.814</v>
      </c>
      <c r="I220" s="44">
        <f t="shared" si="21"/>
        <v>1</v>
      </c>
      <c r="J220" s="44">
        <f t="shared" si="22"/>
        <v>219</v>
      </c>
      <c r="K220" s="45">
        <f t="shared" si="23"/>
        <v>4600.1240000000016</v>
      </c>
      <c r="L220" s="4">
        <f t="shared" si="24"/>
        <v>20.45763500000001</v>
      </c>
    </row>
    <row r="221" spans="1:12" x14ac:dyDescent="0.2">
      <c r="A221" s="5">
        <v>41859</v>
      </c>
      <c r="B221" s="4">
        <v>25.375</v>
      </c>
      <c r="C221" s="4">
        <f>MIN($B$2:B221)</f>
        <v>23.678999999999998</v>
      </c>
      <c r="D221" s="44">
        <f t="shared" si="18"/>
        <v>1</v>
      </c>
      <c r="E221" s="44">
        <f t="shared" si="19"/>
        <v>154</v>
      </c>
      <c r="F221" s="45">
        <f t="shared" si="20"/>
        <v>3815.8930000000009</v>
      </c>
      <c r="G221" s="4"/>
      <c r="H221" s="4">
        <v>16.184000000000001</v>
      </c>
      <c r="I221" s="44">
        <f t="shared" si="21"/>
        <v>1</v>
      </c>
      <c r="J221" s="44">
        <f t="shared" si="22"/>
        <v>220</v>
      </c>
      <c r="K221" s="45">
        <f t="shared" si="23"/>
        <v>4616.3080000000018</v>
      </c>
      <c r="L221" s="4">
        <f t="shared" si="24"/>
        <v>20.404505000000007</v>
      </c>
    </row>
    <row r="222" spans="1:12" x14ac:dyDescent="0.2">
      <c r="A222" s="5">
        <v>41860</v>
      </c>
      <c r="C222" s="4">
        <f>MIN($B$2:B222)</f>
        <v>23.678999999999998</v>
      </c>
      <c r="D222" s="44">
        <f t="shared" si="18"/>
        <v>0</v>
      </c>
      <c r="E222" s="44">
        <f t="shared" si="19"/>
        <v>154</v>
      </c>
      <c r="F222" s="45">
        <f t="shared" si="20"/>
        <v>3815.8930000000009</v>
      </c>
      <c r="G222" s="4"/>
      <c r="H222" s="4">
        <v>16.193999999999999</v>
      </c>
      <c r="I222" s="44">
        <f t="shared" si="21"/>
        <v>1</v>
      </c>
      <c r="J222" s="44">
        <f t="shared" si="22"/>
        <v>221</v>
      </c>
      <c r="K222" s="45">
        <f t="shared" si="23"/>
        <v>4632.5020000000022</v>
      </c>
      <c r="L222" s="4">
        <f t="shared" si="24"/>
        <v>20.351900000000011</v>
      </c>
    </row>
    <row r="223" spans="1:12" x14ac:dyDescent="0.2">
      <c r="A223" s="5">
        <v>41861</v>
      </c>
      <c r="C223" s="4">
        <f>MIN($B$2:B223)</f>
        <v>23.678999999999998</v>
      </c>
      <c r="D223" s="44">
        <f t="shared" si="18"/>
        <v>0</v>
      </c>
      <c r="E223" s="44">
        <f t="shared" si="19"/>
        <v>154</v>
      </c>
      <c r="F223" s="45">
        <f t="shared" si="20"/>
        <v>3815.8930000000009</v>
      </c>
      <c r="G223" s="4"/>
      <c r="H223" s="4">
        <v>16.457999999999998</v>
      </c>
      <c r="I223" s="44">
        <f t="shared" si="21"/>
        <v>1</v>
      </c>
      <c r="J223" s="44">
        <f t="shared" si="22"/>
        <v>222</v>
      </c>
      <c r="K223" s="45">
        <f t="shared" si="23"/>
        <v>4648.9600000000019</v>
      </c>
      <c r="L223" s="4">
        <f t="shared" si="24"/>
        <v>20.302310000000009</v>
      </c>
    </row>
    <row r="224" spans="1:12" x14ac:dyDescent="0.2">
      <c r="A224" s="5">
        <v>41862</v>
      </c>
      <c r="B224" s="4">
        <v>25.3</v>
      </c>
      <c r="C224" s="4">
        <f>MIN($B$2:B224)</f>
        <v>23.678999999999998</v>
      </c>
      <c r="D224" s="44">
        <f t="shared" si="18"/>
        <v>1</v>
      </c>
      <c r="E224" s="44">
        <f t="shared" si="19"/>
        <v>155</v>
      </c>
      <c r="F224" s="45">
        <f t="shared" si="20"/>
        <v>3841.1930000000011</v>
      </c>
      <c r="G224" s="4"/>
      <c r="H224" s="4">
        <v>16.646000000000001</v>
      </c>
      <c r="I224" s="44">
        <f t="shared" si="21"/>
        <v>1</v>
      </c>
      <c r="J224" s="44">
        <f t="shared" si="22"/>
        <v>223</v>
      </c>
      <c r="K224" s="45">
        <f t="shared" si="23"/>
        <v>4665.6060000000016</v>
      </c>
      <c r="L224" s="4">
        <f t="shared" si="24"/>
        <v>20.252960000000009</v>
      </c>
    </row>
    <row r="225" spans="1:12" x14ac:dyDescent="0.2">
      <c r="A225" s="5">
        <v>41863</v>
      </c>
      <c r="B225" s="4">
        <v>25.274999999999999</v>
      </c>
      <c r="C225" s="4">
        <f>MIN($B$2:B225)</f>
        <v>23.678999999999998</v>
      </c>
      <c r="D225" s="44">
        <f t="shared" si="18"/>
        <v>1</v>
      </c>
      <c r="E225" s="44">
        <f t="shared" si="19"/>
        <v>156</v>
      </c>
      <c r="F225" s="45">
        <f t="shared" si="20"/>
        <v>3866.4680000000012</v>
      </c>
      <c r="G225" s="4"/>
      <c r="H225" s="4">
        <v>16.634</v>
      </c>
      <c r="I225" s="44">
        <f t="shared" si="21"/>
        <v>1</v>
      </c>
      <c r="J225" s="44">
        <f t="shared" si="22"/>
        <v>224</v>
      </c>
      <c r="K225" s="45">
        <f t="shared" si="23"/>
        <v>4682.2400000000016</v>
      </c>
      <c r="L225" s="4">
        <f t="shared" si="24"/>
        <v>20.203285000000008</v>
      </c>
    </row>
    <row r="226" spans="1:12" x14ac:dyDescent="0.2">
      <c r="A226" s="5">
        <v>41864</v>
      </c>
      <c r="B226" s="4">
        <v>25.35</v>
      </c>
      <c r="C226" s="4">
        <f>MIN($B$2:B226)</f>
        <v>23.678999999999998</v>
      </c>
      <c r="D226" s="44">
        <f t="shared" si="18"/>
        <v>1</v>
      </c>
      <c r="E226" s="44">
        <f t="shared" si="19"/>
        <v>157</v>
      </c>
      <c r="F226" s="45">
        <f t="shared" si="20"/>
        <v>3891.8180000000011</v>
      </c>
      <c r="G226" s="4"/>
      <c r="H226" s="4">
        <v>16.684000000000001</v>
      </c>
      <c r="I226" s="44">
        <f t="shared" si="21"/>
        <v>1</v>
      </c>
      <c r="J226" s="44">
        <f t="shared" si="22"/>
        <v>225</v>
      </c>
      <c r="K226" s="45">
        <f t="shared" si="23"/>
        <v>4698.9240000000018</v>
      </c>
      <c r="L226" s="4">
        <f t="shared" si="24"/>
        <v>20.154900000000008</v>
      </c>
    </row>
    <row r="227" spans="1:12" x14ac:dyDescent="0.2">
      <c r="A227" s="5">
        <v>41865</v>
      </c>
      <c r="B227" s="4">
        <v>25.45</v>
      </c>
      <c r="C227" s="4">
        <f>MIN($B$2:B227)</f>
        <v>23.678999999999998</v>
      </c>
      <c r="D227" s="44">
        <f t="shared" si="18"/>
        <v>1</v>
      </c>
      <c r="E227" s="44">
        <f t="shared" si="19"/>
        <v>158</v>
      </c>
      <c r="F227" s="45">
        <f t="shared" si="20"/>
        <v>3917.2680000000009</v>
      </c>
      <c r="G227" s="4"/>
      <c r="H227" s="4">
        <v>17.567</v>
      </c>
      <c r="I227" s="44">
        <f t="shared" si="21"/>
        <v>1</v>
      </c>
      <c r="J227" s="44">
        <f t="shared" si="22"/>
        <v>226</v>
      </c>
      <c r="K227" s="45">
        <f t="shared" si="23"/>
        <v>4716.4910000000018</v>
      </c>
      <c r="L227" s="4">
        <f t="shared" si="24"/>
        <v>20.109615000000009</v>
      </c>
    </row>
    <row r="228" spans="1:12" x14ac:dyDescent="0.2">
      <c r="A228" s="5">
        <v>41866</v>
      </c>
      <c r="B228" s="4">
        <v>25.5</v>
      </c>
      <c r="C228" s="4">
        <f>MIN($B$2:B228)</f>
        <v>23.678999999999998</v>
      </c>
      <c r="D228" s="44">
        <f t="shared" si="18"/>
        <v>1</v>
      </c>
      <c r="E228" s="44">
        <f t="shared" si="19"/>
        <v>159</v>
      </c>
      <c r="F228" s="45">
        <f t="shared" si="20"/>
        <v>3942.7680000000009</v>
      </c>
      <c r="G228" s="4"/>
      <c r="H228" s="4">
        <v>18.379000000000001</v>
      </c>
      <c r="I228" s="44">
        <f t="shared" si="21"/>
        <v>1</v>
      </c>
      <c r="J228" s="44">
        <f t="shared" si="22"/>
        <v>227</v>
      </c>
      <c r="K228" s="45">
        <f t="shared" si="23"/>
        <v>4734.8700000000017</v>
      </c>
      <c r="L228" s="4">
        <f t="shared" si="24"/>
        <v>20.070610000000009</v>
      </c>
    </row>
    <row r="229" spans="1:12" x14ac:dyDescent="0.2">
      <c r="A229" s="5">
        <v>41867</v>
      </c>
      <c r="C229" s="4">
        <f>MIN($B$2:B229)</f>
        <v>23.678999999999998</v>
      </c>
      <c r="D229" s="44">
        <f t="shared" si="18"/>
        <v>0</v>
      </c>
      <c r="E229" s="44">
        <f t="shared" si="19"/>
        <v>159</v>
      </c>
      <c r="F229" s="45">
        <f t="shared" si="20"/>
        <v>3942.7680000000009</v>
      </c>
      <c r="G229" s="4"/>
      <c r="H229" s="4">
        <v>18.376000000000001</v>
      </c>
      <c r="I229" s="44">
        <f t="shared" si="21"/>
        <v>1</v>
      </c>
      <c r="J229" s="44">
        <f t="shared" si="22"/>
        <v>228</v>
      </c>
      <c r="K229" s="45">
        <f t="shared" si="23"/>
        <v>4753.2460000000019</v>
      </c>
      <c r="L229" s="4">
        <f t="shared" si="24"/>
        <v>20.032405000000011</v>
      </c>
    </row>
    <row r="230" spans="1:12" x14ac:dyDescent="0.2">
      <c r="A230" s="5">
        <v>41868</v>
      </c>
      <c r="C230" s="4">
        <f>MIN($B$2:B230)</f>
        <v>23.678999999999998</v>
      </c>
      <c r="D230" s="44">
        <f t="shared" si="18"/>
        <v>0</v>
      </c>
      <c r="E230" s="44">
        <f t="shared" si="19"/>
        <v>159</v>
      </c>
      <c r="F230" s="45">
        <f t="shared" si="20"/>
        <v>3942.7680000000009</v>
      </c>
      <c r="G230" s="4"/>
      <c r="H230" s="4">
        <v>18.427</v>
      </c>
      <c r="I230" s="44">
        <f t="shared" si="21"/>
        <v>1</v>
      </c>
      <c r="J230" s="44">
        <f t="shared" si="22"/>
        <v>229</v>
      </c>
      <c r="K230" s="45">
        <f t="shared" si="23"/>
        <v>4771.6730000000016</v>
      </c>
      <c r="L230" s="4">
        <f t="shared" si="24"/>
        <v>19.994275000000009</v>
      </c>
    </row>
    <row r="231" spans="1:12" x14ac:dyDescent="0.2">
      <c r="A231" s="5">
        <v>41869</v>
      </c>
      <c r="B231" s="4">
        <v>25.15</v>
      </c>
      <c r="C231" s="4">
        <f>MIN($B$2:B231)</f>
        <v>23.678999999999998</v>
      </c>
      <c r="D231" s="44">
        <f t="shared" si="18"/>
        <v>1</v>
      </c>
      <c r="E231" s="44">
        <f t="shared" si="19"/>
        <v>160</v>
      </c>
      <c r="F231" s="45">
        <f t="shared" si="20"/>
        <v>3967.918000000001</v>
      </c>
      <c r="G231" s="4"/>
      <c r="H231" s="4">
        <v>18.221</v>
      </c>
      <c r="I231" s="44">
        <f t="shared" si="21"/>
        <v>1</v>
      </c>
      <c r="J231" s="44">
        <f t="shared" si="22"/>
        <v>230</v>
      </c>
      <c r="K231" s="45">
        <f t="shared" si="23"/>
        <v>4789.8940000000011</v>
      </c>
      <c r="L231" s="4">
        <f t="shared" si="24"/>
        <v>19.956775000000007</v>
      </c>
    </row>
    <row r="232" spans="1:12" x14ac:dyDescent="0.2">
      <c r="A232" s="5">
        <v>41870</v>
      </c>
      <c r="B232" s="4">
        <v>25.08</v>
      </c>
      <c r="C232" s="4">
        <f>MIN($B$2:B232)</f>
        <v>23.678999999999998</v>
      </c>
      <c r="D232" s="44">
        <f t="shared" si="18"/>
        <v>1</v>
      </c>
      <c r="E232" s="44">
        <f t="shared" si="19"/>
        <v>161</v>
      </c>
      <c r="F232" s="45">
        <f t="shared" si="20"/>
        <v>3992.998000000001</v>
      </c>
      <c r="G232" s="4"/>
      <c r="H232" s="4">
        <v>18.111000000000001</v>
      </c>
      <c r="I232" s="44">
        <f t="shared" si="21"/>
        <v>1</v>
      </c>
      <c r="J232" s="44">
        <f t="shared" si="22"/>
        <v>231</v>
      </c>
      <c r="K232" s="45">
        <f t="shared" si="23"/>
        <v>4808.005000000001</v>
      </c>
      <c r="L232" s="4">
        <f t="shared" si="24"/>
        <v>19.921140000000005</v>
      </c>
    </row>
    <row r="233" spans="1:12" x14ac:dyDescent="0.2">
      <c r="A233" s="5">
        <v>41871</v>
      </c>
      <c r="B233" s="4">
        <v>24.975000000000001</v>
      </c>
      <c r="C233" s="4">
        <f>MIN($B$2:B233)</f>
        <v>23.678999999999998</v>
      </c>
      <c r="D233" s="44">
        <f t="shared" si="18"/>
        <v>1</v>
      </c>
      <c r="E233" s="44">
        <f t="shared" si="19"/>
        <v>162</v>
      </c>
      <c r="F233" s="45">
        <f t="shared" si="20"/>
        <v>4017.9730000000009</v>
      </c>
      <c r="G233" s="4"/>
      <c r="H233" s="4">
        <v>17.763999999999999</v>
      </c>
      <c r="I233" s="44">
        <f t="shared" si="21"/>
        <v>1</v>
      </c>
      <c r="J233" s="44">
        <f t="shared" si="22"/>
        <v>232</v>
      </c>
      <c r="K233" s="45">
        <f t="shared" si="23"/>
        <v>4825.7690000000011</v>
      </c>
      <c r="L233" s="4">
        <f t="shared" si="24"/>
        <v>19.883755000000004</v>
      </c>
    </row>
    <row r="234" spans="1:12" x14ac:dyDescent="0.2">
      <c r="A234" s="5">
        <v>41872</v>
      </c>
      <c r="B234" s="4">
        <v>25</v>
      </c>
      <c r="C234" s="4">
        <f>MIN($B$2:B234)</f>
        <v>23.678999999999998</v>
      </c>
      <c r="D234" s="44">
        <f t="shared" si="18"/>
        <v>1</v>
      </c>
      <c r="E234" s="44">
        <f t="shared" si="19"/>
        <v>163</v>
      </c>
      <c r="F234" s="45">
        <f t="shared" si="20"/>
        <v>4042.9730000000009</v>
      </c>
      <c r="G234" s="4"/>
      <c r="H234" s="4">
        <v>17.465</v>
      </c>
      <c r="I234" s="44">
        <f t="shared" si="21"/>
        <v>1</v>
      </c>
      <c r="J234" s="44">
        <f t="shared" si="22"/>
        <v>233</v>
      </c>
      <c r="K234" s="45">
        <f t="shared" si="23"/>
        <v>4843.2340000000013</v>
      </c>
      <c r="L234" s="4">
        <f t="shared" si="24"/>
        <v>19.844405000000005</v>
      </c>
    </row>
    <row r="235" spans="1:12" x14ac:dyDescent="0.2">
      <c r="A235" s="5">
        <v>41873</v>
      </c>
      <c r="B235" s="4">
        <v>25.125</v>
      </c>
      <c r="C235" s="4">
        <f>MIN($B$2:B235)</f>
        <v>23.678999999999998</v>
      </c>
      <c r="D235" s="44">
        <f t="shared" si="18"/>
        <v>1</v>
      </c>
      <c r="E235" s="44">
        <f t="shared" si="19"/>
        <v>164</v>
      </c>
      <c r="F235" s="45">
        <f t="shared" si="20"/>
        <v>4068.0980000000009</v>
      </c>
      <c r="G235" s="4"/>
      <c r="H235" s="4">
        <v>18.071000000000002</v>
      </c>
      <c r="I235" s="44">
        <f t="shared" si="21"/>
        <v>1</v>
      </c>
      <c r="J235" s="44">
        <f t="shared" si="22"/>
        <v>234</v>
      </c>
      <c r="K235" s="45">
        <f t="shared" si="23"/>
        <v>4861.3050000000012</v>
      </c>
      <c r="L235" s="4">
        <f t="shared" si="24"/>
        <v>19.810225000000006</v>
      </c>
    </row>
    <row r="236" spans="1:12" x14ac:dyDescent="0.2">
      <c r="A236" s="5">
        <v>41874</v>
      </c>
      <c r="C236" s="4">
        <f>MIN($B$2:B236)</f>
        <v>23.678999999999998</v>
      </c>
      <c r="D236" s="44">
        <f t="shared" si="18"/>
        <v>0</v>
      </c>
      <c r="E236" s="44">
        <f t="shared" si="19"/>
        <v>164</v>
      </c>
      <c r="F236" s="45">
        <f t="shared" si="20"/>
        <v>4068.0980000000009</v>
      </c>
      <c r="G236" s="4"/>
      <c r="H236" s="4">
        <v>17.908000000000001</v>
      </c>
      <c r="I236" s="44">
        <f t="shared" si="21"/>
        <v>1</v>
      </c>
      <c r="J236" s="44">
        <f t="shared" si="22"/>
        <v>235</v>
      </c>
      <c r="K236" s="45">
        <f t="shared" si="23"/>
        <v>4879.2130000000016</v>
      </c>
      <c r="L236" s="4">
        <f t="shared" si="24"/>
        <v>19.774210000000007</v>
      </c>
    </row>
    <row r="237" spans="1:12" x14ac:dyDescent="0.2">
      <c r="A237" s="5">
        <v>41875</v>
      </c>
      <c r="C237" s="4">
        <f>MIN($B$2:B237)</f>
        <v>23.678999999999998</v>
      </c>
      <c r="D237" s="44">
        <f t="shared" si="18"/>
        <v>0</v>
      </c>
      <c r="E237" s="44">
        <f t="shared" si="19"/>
        <v>164</v>
      </c>
      <c r="F237" s="45">
        <f t="shared" si="20"/>
        <v>4068.0980000000009</v>
      </c>
      <c r="G237" s="4"/>
      <c r="H237" s="4">
        <v>18.161999999999999</v>
      </c>
      <c r="I237" s="44">
        <f t="shared" si="21"/>
        <v>1</v>
      </c>
      <c r="J237" s="44">
        <f t="shared" si="22"/>
        <v>236</v>
      </c>
      <c r="K237" s="45">
        <f t="shared" si="23"/>
        <v>4897.3750000000018</v>
      </c>
      <c r="L237" s="4">
        <f t="shared" si="24"/>
        <v>19.74289000000001</v>
      </c>
    </row>
    <row r="238" spans="1:12" x14ac:dyDescent="0.2">
      <c r="A238" s="5">
        <v>41876</v>
      </c>
      <c r="B238" s="4">
        <v>25.125</v>
      </c>
      <c r="C238" s="4">
        <f>MIN($B$2:B238)</f>
        <v>23.678999999999998</v>
      </c>
      <c r="D238" s="44">
        <f t="shared" si="18"/>
        <v>1</v>
      </c>
      <c r="E238" s="44">
        <f t="shared" si="19"/>
        <v>165</v>
      </c>
      <c r="F238" s="45">
        <f t="shared" si="20"/>
        <v>4093.2230000000009</v>
      </c>
      <c r="G238" s="4"/>
      <c r="H238" s="4">
        <v>18.248999999999999</v>
      </c>
      <c r="I238" s="44">
        <f t="shared" si="21"/>
        <v>1</v>
      </c>
      <c r="J238" s="44">
        <f t="shared" si="22"/>
        <v>237</v>
      </c>
      <c r="K238" s="45">
        <f t="shared" si="23"/>
        <v>4915.6240000000016</v>
      </c>
      <c r="L238" s="4">
        <f t="shared" si="24"/>
        <v>19.711725000000008</v>
      </c>
    </row>
    <row r="239" spans="1:12" x14ac:dyDescent="0.2">
      <c r="A239" s="5">
        <v>41877</v>
      </c>
      <c r="B239" s="4">
        <v>25.117999999999999</v>
      </c>
      <c r="C239" s="4">
        <f>MIN($B$2:B239)</f>
        <v>23.678999999999998</v>
      </c>
      <c r="D239" s="44">
        <f t="shared" si="18"/>
        <v>1</v>
      </c>
      <c r="E239" s="44">
        <f t="shared" si="19"/>
        <v>166</v>
      </c>
      <c r="F239" s="45">
        <f t="shared" si="20"/>
        <v>4118.3410000000013</v>
      </c>
      <c r="G239" s="4"/>
      <c r="H239" s="4">
        <v>18.829000000000001</v>
      </c>
      <c r="I239" s="44">
        <f t="shared" si="21"/>
        <v>1</v>
      </c>
      <c r="J239" s="44">
        <f t="shared" si="22"/>
        <v>238</v>
      </c>
      <c r="K239" s="45">
        <f t="shared" si="23"/>
        <v>4934.4530000000013</v>
      </c>
      <c r="L239" s="4">
        <f t="shared" si="24"/>
        <v>19.682155000000009</v>
      </c>
    </row>
    <row r="240" spans="1:12" x14ac:dyDescent="0.2">
      <c r="A240" s="5">
        <v>41878</v>
      </c>
      <c r="B240" s="4">
        <v>25</v>
      </c>
      <c r="C240" s="4">
        <f>MIN($B$2:B240)</f>
        <v>23.678999999999998</v>
      </c>
      <c r="D240" s="44">
        <f t="shared" si="18"/>
        <v>1</v>
      </c>
      <c r="E240" s="44">
        <f t="shared" si="19"/>
        <v>167</v>
      </c>
      <c r="F240" s="45">
        <f t="shared" si="20"/>
        <v>4143.3410000000013</v>
      </c>
      <c r="G240" s="4"/>
      <c r="H240" s="4">
        <v>18.329000000000001</v>
      </c>
      <c r="I240" s="44">
        <f t="shared" si="21"/>
        <v>1</v>
      </c>
      <c r="J240" s="44">
        <f t="shared" si="22"/>
        <v>239</v>
      </c>
      <c r="K240" s="45">
        <f t="shared" si="23"/>
        <v>4952.7820000000011</v>
      </c>
      <c r="L240" s="4">
        <f t="shared" si="24"/>
        <v>19.649080000000005</v>
      </c>
    </row>
    <row r="241" spans="1:12" x14ac:dyDescent="0.2">
      <c r="A241" s="5">
        <v>41879</v>
      </c>
      <c r="B241" s="4">
        <v>25.15</v>
      </c>
      <c r="C241" s="4">
        <f>MIN($B$2:B241)</f>
        <v>23.678999999999998</v>
      </c>
      <c r="D241" s="44">
        <f t="shared" si="18"/>
        <v>1</v>
      </c>
      <c r="E241" s="44">
        <f t="shared" si="19"/>
        <v>168</v>
      </c>
      <c r="F241" s="45">
        <f t="shared" si="20"/>
        <v>4168.4910000000009</v>
      </c>
      <c r="G241" s="4"/>
      <c r="H241" s="4">
        <v>19.151</v>
      </c>
      <c r="I241" s="44">
        <f t="shared" si="21"/>
        <v>1</v>
      </c>
      <c r="J241" s="44">
        <f t="shared" si="22"/>
        <v>240</v>
      </c>
      <c r="K241" s="45">
        <f t="shared" si="23"/>
        <v>4971.9330000000009</v>
      </c>
      <c r="L241" s="4">
        <f t="shared" si="24"/>
        <v>19.620235000000005</v>
      </c>
    </row>
    <row r="242" spans="1:12" x14ac:dyDescent="0.2">
      <c r="A242" s="5">
        <v>41880</v>
      </c>
      <c r="B242" s="4">
        <v>25.125</v>
      </c>
      <c r="C242" s="4">
        <f>MIN($B$2:B242)</f>
        <v>23.678999999999998</v>
      </c>
      <c r="D242" s="44">
        <f t="shared" si="18"/>
        <v>1</v>
      </c>
      <c r="E242" s="44">
        <f t="shared" si="19"/>
        <v>169</v>
      </c>
      <c r="F242" s="45">
        <f t="shared" si="20"/>
        <v>4193.6160000000009</v>
      </c>
      <c r="G242" s="4"/>
      <c r="H242" s="4">
        <v>19.158000000000001</v>
      </c>
      <c r="I242" s="44">
        <f t="shared" si="21"/>
        <v>1</v>
      </c>
      <c r="J242" s="44">
        <f t="shared" si="22"/>
        <v>241</v>
      </c>
      <c r="K242" s="45">
        <f t="shared" si="23"/>
        <v>4991.0910000000013</v>
      </c>
      <c r="L242" s="4">
        <f t="shared" si="24"/>
        <v>19.592125000000006</v>
      </c>
    </row>
    <row r="243" spans="1:12" x14ac:dyDescent="0.2">
      <c r="A243" s="5">
        <v>41881</v>
      </c>
      <c r="C243" s="4">
        <f>MIN($B$2:B243)</f>
        <v>23.678999999999998</v>
      </c>
      <c r="D243" s="44">
        <f t="shared" si="18"/>
        <v>0</v>
      </c>
      <c r="E243" s="44">
        <f t="shared" si="19"/>
        <v>169</v>
      </c>
      <c r="F243" s="45">
        <f t="shared" si="20"/>
        <v>4193.6160000000009</v>
      </c>
      <c r="G243" s="4"/>
      <c r="H243" s="4">
        <v>19.379000000000001</v>
      </c>
      <c r="I243" s="44">
        <f t="shared" si="21"/>
        <v>1</v>
      </c>
      <c r="J243" s="44">
        <f t="shared" si="22"/>
        <v>242</v>
      </c>
      <c r="K243" s="45">
        <f t="shared" si="23"/>
        <v>5010.4700000000012</v>
      </c>
      <c r="L243" s="4">
        <f t="shared" si="24"/>
        <v>19.564535000000006</v>
      </c>
    </row>
    <row r="244" spans="1:12" x14ac:dyDescent="0.2">
      <c r="A244" s="5">
        <v>41882</v>
      </c>
      <c r="C244" s="4">
        <f>MIN($B$2:B244)</f>
        <v>23.678999999999998</v>
      </c>
      <c r="D244" s="44">
        <f t="shared" si="18"/>
        <v>0</v>
      </c>
      <c r="E244" s="44">
        <f t="shared" si="19"/>
        <v>169</v>
      </c>
      <c r="F244" s="45">
        <f t="shared" si="20"/>
        <v>4193.6160000000009</v>
      </c>
      <c r="G244" s="4"/>
      <c r="H244" s="4">
        <v>19.635999999999999</v>
      </c>
      <c r="I244" s="44">
        <f t="shared" si="21"/>
        <v>1</v>
      </c>
      <c r="J244" s="44">
        <f t="shared" si="22"/>
        <v>243</v>
      </c>
      <c r="K244" s="45">
        <f t="shared" si="23"/>
        <v>5030.1060000000016</v>
      </c>
      <c r="L244" s="4">
        <f t="shared" si="24"/>
        <v>19.537975000000007</v>
      </c>
    </row>
    <row r="245" spans="1:12" x14ac:dyDescent="0.2">
      <c r="A245" s="5">
        <v>41883</v>
      </c>
      <c r="B245" s="4">
        <v>25.375</v>
      </c>
      <c r="C245" s="4">
        <f>MIN($B$2:B245)</f>
        <v>23.678999999999998</v>
      </c>
      <c r="D245" s="44">
        <f t="shared" si="18"/>
        <v>1</v>
      </c>
      <c r="E245" s="44">
        <f t="shared" si="19"/>
        <v>170</v>
      </c>
      <c r="F245" s="45">
        <f t="shared" si="20"/>
        <v>4218.9910000000009</v>
      </c>
      <c r="G245" s="4"/>
      <c r="H245" s="4">
        <v>20.9</v>
      </c>
      <c r="I245" s="44">
        <f t="shared" si="21"/>
        <v>1</v>
      </c>
      <c r="J245" s="44">
        <f t="shared" si="22"/>
        <v>244</v>
      </c>
      <c r="K245" s="45">
        <f t="shared" si="23"/>
        <v>5051.0060000000012</v>
      </c>
      <c r="L245" s="4">
        <f t="shared" si="24"/>
        <v>19.519115000000006</v>
      </c>
    </row>
    <row r="246" spans="1:12" x14ac:dyDescent="0.2">
      <c r="A246" s="5">
        <v>41884</v>
      </c>
      <c r="B246" s="4">
        <v>25.274999999999999</v>
      </c>
      <c r="C246" s="4">
        <f>MIN($B$2:B246)</f>
        <v>23.678999999999998</v>
      </c>
      <c r="D246" s="44">
        <f t="shared" si="18"/>
        <v>1</v>
      </c>
      <c r="E246" s="44">
        <f t="shared" si="19"/>
        <v>171</v>
      </c>
      <c r="F246" s="45">
        <f t="shared" si="20"/>
        <v>4244.2660000000005</v>
      </c>
      <c r="G246" s="4"/>
      <c r="H246" s="4">
        <v>20.872</v>
      </c>
      <c r="I246" s="44">
        <f t="shared" si="21"/>
        <v>1</v>
      </c>
      <c r="J246" s="44">
        <f t="shared" si="22"/>
        <v>245</v>
      </c>
      <c r="K246" s="45">
        <f t="shared" si="23"/>
        <v>5071.8780000000015</v>
      </c>
      <c r="L246" s="4">
        <f t="shared" si="24"/>
        <v>19.50401500000001</v>
      </c>
    </row>
    <row r="247" spans="1:12" x14ac:dyDescent="0.2">
      <c r="A247" s="5">
        <v>41885</v>
      </c>
      <c r="B247" s="4">
        <v>25.175000000000001</v>
      </c>
      <c r="C247" s="4">
        <f>MIN($B$2:B247)</f>
        <v>23.678999999999998</v>
      </c>
      <c r="D247" s="44">
        <f t="shared" si="18"/>
        <v>1</v>
      </c>
      <c r="E247" s="44">
        <f t="shared" si="19"/>
        <v>172</v>
      </c>
      <c r="F247" s="45">
        <f t="shared" si="20"/>
        <v>4269.4410000000007</v>
      </c>
      <c r="G247" s="4"/>
      <c r="H247" s="4">
        <v>19.986999999999998</v>
      </c>
      <c r="I247" s="44">
        <f t="shared" si="21"/>
        <v>1</v>
      </c>
      <c r="J247" s="44">
        <f t="shared" si="22"/>
        <v>246</v>
      </c>
      <c r="K247" s="45">
        <f t="shared" si="23"/>
        <v>5091.8650000000016</v>
      </c>
      <c r="L247" s="4">
        <f t="shared" si="24"/>
        <v>19.484420000000011</v>
      </c>
    </row>
    <row r="248" spans="1:12" x14ac:dyDescent="0.2">
      <c r="A248" s="5">
        <v>41886</v>
      </c>
      <c r="B248" s="4">
        <v>25.375</v>
      </c>
      <c r="C248" s="4">
        <f>MIN($B$2:B248)</f>
        <v>23.678999999999998</v>
      </c>
      <c r="D248" s="44">
        <f t="shared" si="18"/>
        <v>1</v>
      </c>
      <c r="E248" s="44">
        <f t="shared" si="19"/>
        <v>173</v>
      </c>
      <c r="F248" s="45">
        <f t="shared" si="20"/>
        <v>4294.8160000000007</v>
      </c>
      <c r="G248" s="4"/>
      <c r="H248" s="4">
        <v>20.55</v>
      </c>
      <c r="I248" s="44">
        <f t="shared" si="21"/>
        <v>1</v>
      </c>
      <c r="J248" s="44">
        <f t="shared" si="22"/>
        <v>247</v>
      </c>
      <c r="K248" s="45">
        <f t="shared" si="23"/>
        <v>5112.4150000000018</v>
      </c>
      <c r="L248" s="4">
        <f t="shared" si="24"/>
        <v>19.46666500000001</v>
      </c>
    </row>
    <row r="249" spans="1:12" x14ac:dyDescent="0.2">
      <c r="A249" s="5">
        <v>41887</v>
      </c>
      <c r="B249" s="4">
        <v>25.32</v>
      </c>
      <c r="C249" s="4">
        <f>MIN($B$2:B249)</f>
        <v>23.678999999999998</v>
      </c>
      <c r="D249" s="44">
        <f t="shared" si="18"/>
        <v>1</v>
      </c>
      <c r="E249" s="44">
        <f t="shared" si="19"/>
        <v>174</v>
      </c>
      <c r="F249" s="45">
        <f t="shared" si="20"/>
        <v>4320.1360000000004</v>
      </c>
      <c r="G249" s="4"/>
      <c r="H249" s="4">
        <v>20.102</v>
      </c>
      <c r="I249" s="44">
        <f t="shared" si="21"/>
        <v>1</v>
      </c>
      <c r="J249" s="44">
        <f t="shared" si="22"/>
        <v>248</v>
      </c>
      <c r="K249" s="45">
        <f t="shared" si="23"/>
        <v>5132.5170000000016</v>
      </c>
      <c r="L249" s="4">
        <f t="shared" si="24"/>
        <v>19.446775000000009</v>
      </c>
    </row>
    <row r="250" spans="1:12" x14ac:dyDescent="0.2">
      <c r="A250" s="5">
        <v>41888</v>
      </c>
      <c r="C250" s="4">
        <f>MIN($B$2:B250)</f>
        <v>23.678999999999998</v>
      </c>
      <c r="D250" s="44">
        <f t="shared" si="18"/>
        <v>0</v>
      </c>
      <c r="E250" s="44">
        <f t="shared" si="19"/>
        <v>174</v>
      </c>
      <c r="F250" s="45">
        <f t="shared" si="20"/>
        <v>4320.1360000000004</v>
      </c>
      <c r="G250" s="4"/>
      <c r="H250" s="4">
        <v>20.129000000000001</v>
      </c>
      <c r="I250" s="44">
        <f t="shared" si="21"/>
        <v>1</v>
      </c>
      <c r="J250" s="44">
        <f t="shared" si="22"/>
        <v>249</v>
      </c>
      <c r="K250" s="45">
        <f t="shared" si="23"/>
        <v>5152.6460000000015</v>
      </c>
      <c r="L250" s="4">
        <f t="shared" si="24"/>
        <v>19.426680000000012</v>
      </c>
    </row>
    <row r="251" spans="1:12" x14ac:dyDescent="0.2">
      <c r="A251" s="5">
        <v>41889</v>
      </c>
      <c r="C251" s="4">
        <f>MIN($B$2:B251)</f>
        <v>23.678999999999998</v>
      </c>
      <c r="D251" s="44">
        <f t="shared" si="18"/>
        <v>0</v>
      </c>
      <c r="E251" s="44">
        <f t="shared" si="19"/>
        <v>174</v>
      </c>
      <c r="F251" s="45">
        <f t="shared" si="20"/>
        <v>4320.1360000000004</v>
      </c>
      <c r="G251" s="4"/>
      <c r="H251" s="4">
        <v>20.266999999999999</v>
      </c>
      <c r="I251" s="44">
        <f t="shared" si="21"/>
        <v>1</v>
      </c>
      <c r="J251" s="44">
        <f t="shared" si="22"/>
        <v>250</v>
      </c>
      <c r="K251" s="45">
        <f t="shared" si="23"/>
        <v>5172.9130000000014</v>
      </c>
      <c r="L251" s="4">
        <f t="shared" si="24"/>
        <v>19.408370000000009</v>
      </c>
    </row>
    <row r="252" spans="1:12" x14ac:dyDescent="0.2">
      <c r="A252" s="5">
        <v>41890</v>
      </c>
      <c r="B252" s="4">
        <v>25.423999999999999</v>
      </c>
      <c r="C252" s="4">
        <f>MIN($B$2:B252)</f>
        <v>23.678999999999998</v>
      </c>
      <c r="D252" s="44">
        <f t="shared" si="18"/>
        <v>1</v>
      </c>
      <c r="E252" s="44">
        <f t="shared" si="19"/>
        <v>175</v>
      </c>
      <c r="F252" s="45">
        <f t="shared" si="20"/>
        <v>4345.5600000000004</v>
      </c>
      <c r="G252" s="4"/>
      <c r="H252" s="4">
        <v>21.72</v>
      </c>
      <c r="I252" s="44">
        <f t="shared" si="21"/>
        <v>1</v>
      </c>
      <c r="J252" s="44">
        <f t="shared" si="22"/>
        <v>251</v>
      </c>
      <c r="K252" s="45">
        <f t="shared" si="23"/>
        <v>5194.6330000000016</v>
      </c>
      <c r="L252" s="4">
        <f t="shared" si="24"/>
        <v>19.399055000000008</v>
      </c>
    </row>
    <row r="253" spans="1:12" x14ac:dyDescent="0.2">
      <c r="A253" s="5">
        <v>41891</v>
      </c>
      <c r="B253" s="4">
        <v>25.234999999999999</v>
      </c>
      <c r="C253" s="4">
        <f>MIN($B$2:B253)</f>
        <v>23.678999999999998</v>
      </c>
      <c r="D253" s="44">
        <f t="shared" si="18"/>
        <v>1</v>
      </c>
      <c r="E253" s="44">
        <f t="shared" si="19"/>
        <v>176</v>
      </c>
      <c r="F253" s="45">
        <f t="shared" si="20"/>
        <v>4370.7950000000001</v>
      </c>
      <c r="G253" s="4"/>
      <c r="H253" s="4">
        <v>20.135999999999999</v>
      </c>
      <c r="I253" s="44">
        <f t="shared" si="21"/>
        <v>1</v>
      </c>
      <c r="J253" s="44">
        <f t="shared" si="22"/>
        <v>252</v>
      </c>
      <c r="K253" s="45">
        <f t="shared" si="23"/>
        <v>5214.7690000000021</v>
      </c>
      <c r="L253" s="4">
        <f t="shared" si="24"/>
        <v>19.38225000000001</v>
      </c>
    </row>
    <row r="254" spans="1:12" x14ac:dyDescent="0.2">
      <c r="A254" s="5">
        <v>41892</v>
      </c>
      <c r="B254" s="4">
        <v>25.388000000000002</v>
      </c>
      <c r="C254" s="4">
        <f>MIN($B$2:B254)</f>
        <v>23.678999999999998</v>
      </c>
      <c r="D254" s="44">
        <f t="shared" si="18"/>
        <v>1</v>
      </c>
      <c r="E254" s="44">
        <f t="shared" si="19"/>
        <v>177</v>
      </c>
      <c r="F254" s="45">
        <f t="shared" si="20"/>
        <v>4396.183</v>
      </c>
      <c r="G254" s="4"/>
      <c r="H254" s="4">
        <v>19.87</v>
      </c>
      <c r="I254" s="44">
        <f t="shared" si="21"/>
        <v>1</v>
      </c>
      <c r="J254" s="44">
        <f t="shared" si="22"/>
        <v>253</v>
      </c>
      <c r="K254" s="45">
        <f t="shared" si="23"/>
        <v>5234.6390000000019</v>
      </c>
      <c r="L254" s="4">
        <f t="shared" si="24"/>
        <v>19.364020000000011</v>
      </c>
    </row>
    <row r="255" spans="1:12" x14ac:dyDescent="0.2">
      <c r="A255" s="5">
        <v>41893</v>
      </c>
      <c r="B255" s="4">
        <v>25.65</v>
      </c>
      <c r="C255" s="4">
        <f>MIN($B$2:B255)</f>
        <v>23.678999999999998</v>
      </c>
      <c r="D255" s="44">
        <f t="shared" si="18"/>
        <v>1</v>
      </c>
      <c r="E255" s="44">
        <f t="shared" si="19"/>
        <v>178</v>
      </c>
      <c r="F255" s="45">
        <f t="shared" si="20"/>
        <v>4421.8329999999996</v>
      </c>
      <c r="G255" s="4"/>
      <c r="H255" s="4">
        <v>20.042000000000002</v>
      </c>
      <c r="I255" s="44">
        <f t="shared" si="21"/>
        <v>1</v>
      </c>
      <c r="J255" s="44">
        <f t="shared" si="22"/>
        <v>254</v>
      </c>
      <c r="K255" s="45">
        <f t="shared" si="23"/>
        <v>5254.6810000000023</v>
      </c>
      <c r="L255" s="4">
        <f t="shared" si="24"/>
        <v>19.344100000000012</v>
      </c>
    </row>
    <row r="256" spans="1:12" x14ac:dyDescent="0.2">
      <c r="A256" s="5">
        <v>41894</v>
      </c>
      <c r="B256" s="4">
        <v>25.5</v>
      </c>
      <c r="C256" s="4">
        <f>MIN($B$2:B256)</f>
        <v>23.678999999999998</v>
      </c>
      <c r="D256" s="44">
        <f t="shared" si="18"/>
        <v>1</v>
      </c>
      <c r="E256" s="44">
        <f t="shared" si="19"/>
        <v>179</v>
      </c>
      <c r="F256" s="45">
        <f t="shared" si="20"/>
        <v>4447.3329999999996</v>
      </c>
      <c r="G256" s="4"/>
      <c r="H256" s="4">
        <v>19.565999999999999</v>
      </c>
      <c r="I256" s="44">
        <f t="shared" si="21"/>
        <v>1</v>
      </c>
      <c r="J256" s="44">
        <f t="shared" si="22"/>
        <v>255</v>
      </c>
      <c r="K256" s="45">
        <f t="shared" si="23"/>
        <v>5274.2470000000021</v>
      </c>
      <c r="L256" s="4">
        <f t="shared" si="24"/>
        <v>19.326340000000009</v>
      </c>
    </row>
    <row r="257" spans="1:12" x14ac:dyDescent="0.2">
      <c r="A257" s="5">
        <v>41895</v>
      </c>
      <c r="C257" s="4">
        <f>MIN($B$2:B257)</f>
        <v>23.678999999999998</v>
      </c>
      <c r="D257" s="44">
        <f t="shared" si="18"/>
        <v>0</v>
      </c>
      <c r="E257" s="44">
        <f t="shared" si="19"/>
        <v>179</v>
      </c>
      <c r="F257" s="45">
        <f t="shared" si="20"/>
        <v>4447.3329999999996</v>
      </c>
      <c r="G257" s="4"/>
      <c r="H257" s="4">
        <v>19.629000000000001</v>
      </c>
      <c r="I257" s="44">
        <f t="shared" si="21"/>
        <v>1</v>
      </c>
      <c r="J257" s="44">
        <f t="shared" si="22"/>
        <v>256</v>
      </c>
      <c r="K257" s="45">
        <f t="shared" si="23"/>
        <v>5293.876000000002</v>
      </c>
      <c r="L257" s="4">
        <f t="shared" si="24"/>
        <v>19.308500000000009</v>
      </c>
    </row>
    <row r="258" spans="1:12" x14ac:dyDescent="0.2">
      <c r="A258" s="5">
        <v>41896</v>
      </c>
      <c r="C258" s="4">
        <f>MIN($B$2:B258)</f>
        <v>23.678999999999998</v>
      </c>
      <c r="D258" s="44">
        <f t="shared" si="18"/>
        <v>0</v>
      </c>
      <c r="E258" s="44">
        <f t="shared" si="19"/>
        <v>179</v>
      </c>
      <c r="F258" s="45">
        <f t="shared" si="20"/>
        <v>4447.3329999999996</v>
      </c>
      <c r="G258" s="4"/>
      <c r="H258" s="4">
        <v>20.096</v>
      </c>
      <c r="I258" s="44">
        <f t="shared" si="21"/>
        <v>1</v>
      </c>
      <c r="J258" s="44">
        <f t="shared" si="22"/>
        <v>257</v>
      </c>
      <c r="K258" s="45">
        <f t="shared" si="23"/>
        <v>5313.9720000000016</v>
      </c>
      <c r="L258" s="4">
        <f t="shared" si="24"/>
        <v>19.293320000000008</v>
      </c>
    </row>
    <row r="259" spans="1:12" x14ac:dyDescent="0.2">
      <c r="A259" s="5">
        <v>41897</v>
      </c>
      <c r="B259" s="4">
        <v>25.760999999999999</v>
      </c>
      <c r="C259" s="4">
        <f>MIN($B$2:B259)</f>
        <v>23.678999999999998</v>
      </c>
      <c r="D259" s="44">
        <f t="shared" ref="D259:D322" si="25">IF(B259&gt;0,1,0)</f>
        <v>1</v>
      </c>
      <c r="E259" s="44">
        <f t="shared" si="19"/>
        <v>180</v>
      </c>
      <c r="F259" s="45">
        <f t="shared" si="20"/>
        <v>4473.0940000000001</v>
      </c>
      <c r="G259" s="4"/>
      <c r="H259" s="4">
        <v>21.013000000000002</v>
      </c>
      <c r="I259" s="44">
        <f t="shared" si="21"/>
        <v>1</v>
      </c>
      <c r="J259" s="44">
        <f t="shared" si="22"/>
        <v>258</v>
      </c>
      <c r="K259" s="45">
        <f t="shared" si="23"/>
        <v>5334.9850000000015</v>
      </c>
      <c r="L259" s="4">
        <f t="shared" si="24"/>
        <v>19.280875000000009</v>
      </c>
    </row>
    <row r="260" spans="1:12" x14ac:dyDescent="0.2">
      <c r="A260" s="5">
        <v>41898</v>
      </c>
      <c r="B260" s="4">
        <v>25.6</v>
      </c>
      <c r="C260" s="4">
        <f>MIN($B$2:B260)</f>
        <v>23.678999999999998</v>
      </c>
      <c r="D260" s="44">
        <f t="shared" si="25"/>
        <v>1</v>
      </c>
      <c r="E260" s="44">
        <f t="shared" ref="E260:E323" si="26">E259+D260</f>
        <v>181</v>
      </c>
      <c r="F260" s="45">
        <f t="shared" ref="F260:F323" si="27">IF(D260=1,B260+F259,F259)</f>
        <v>4498.6940000000004</v>
      </c>
      <c r="G260" s="4"/>
      <c r="H260" s="4">
        <v>21.756</v>
      </c>
      <c r="I260" s="44">
        <f t="shared" ref="I260:I323" si="28">IF(H260&lt;&gt;0,1,0)</f>
        <v>1</v>
      </c>
      <c r="J260" s="44">
        <f t="shared" ref="J260:J323" si="29">I260+J259</f>
        <v>259</v>
      </c>
      <c r="K260" s="45">
        <f t="shared" ref="K260:K323" si="30">IF(I260=1,H260+K259,K259)</f>
        <v>5356.7410000000018</v>
      </c>
      <c r="L260" s="4">
        <f t="shared" si="24"/>
        <v>19.271955000000009</v>
      </c>
    </row>
    <row r="261" spans="1:12" x14ac:dyDescent="0.2">
      <c r="A261" s="5">
        <v>41899</v>
      </c>
      <c r="B261" s="4">
        <v>25.675000000000001</v>
      </c>
      <c r="C261" s="4">
        <f>MIN($B$2:B261)</f>
        <v>23.678999999999998</v>
      </c>
      <c r="D261" s="44">
        <f t="shared" si="25"/>
        <v>1</v>
      </c>
      <c r="E261" s="44">
        <f t="shared" si="26"/>
        <v>182</v>
      </c>
      <c r="F261" s="45">
        <f t="shared" si="27"/>
        <v>4524.3690000000006</v>
      </c>
      <c r="G261" s="4"/>
      <c r="H261" s="4">
        <v>21.628</v>
      </c>
      <c r="I261" s="44">
        <f t="shared" si="28"/>
        <v>1</v>
      </c>
      <c r="J261" s="44">
        <f t="shared" si="29"/>
        <v>260</v>
      </c>
      <c r="K261" s="45">
        <f t="shared" si="30"/>
        <v>5378.3690000000015</v>
      </c>
      <c r="L261" s="4">
        <f t="shared" si="24"/>
        <v>19.262985000000008</v>
      </c>
    </row>
    <row r="262" spans="1:12" x14ac:dyDescent="0.2">
      <c r="A262" s="5">
        <v>41900</v>
      </c>
      <c r="B262" s="4">
        <v>25.55</v>
      </c>
      <c r="C262" s="4">
        <f>MIN($B$2:B262)</f>
        <v>23.678999999999998</v>
      </c>
      <c r="D262" s="44">
        <f t="shared" si="25"/>
        <v>1</v>
      </c>
      <c r="E262" s="44">
        <f t="shared" si="26"/>
        <v>183</v>
      </c>
      <c r="F262" s="45">
        <f t="shared" si="27"/>
        <v>4549.9190000000008</v>
      </c>
      <c r="G262" s="4"/>
      <c r="H262" s="4">
        <v>21.738</v>
      </c>
      <c r="I262" s="44">
        <f t="shared" si="28"/>
        <v>1</v>
      </c>
      <c r="J262" s="44">
        <f t="shared" si="29"/>
        <v>261</v>
      </c>
      <c r="K262" s="45">
        <f t="shared" si="30"/>
        <v>5400.1070000000018</v>
      </c>
      <c r="L262" s="4">
        <f t="shared" si="24"/>
        <v>19.25423000000001</v>
      </c>
    </row>
    <row r="263" spans="1:12" x14ac:dyDescent="0.2">
      <c r="A263" s="5">
        <v>41901</v>
      </c>
      <c r="B263" s="4">
        <v>25.454000000000001</v>
      </c>
      <c r="C263" s="4">
        <f>MIN($B$2:B263)</f>
        <v>23.678999999999998</v>
      </c>
      <c r="D263" s="44">
        <f t="shared" si="25"/>
        <v>1</v>
      </c>
      <c r="E263" s="44">
        <f t="shared" si="26"/>
        <v>184</v>
      </c>
      <c r="F263" s="45">
        <f t="shared" si="27"/>
        <v>4575.3730000000005</v>
      </c>
      <c r="G263" s="4"/>
      <c r="H263" s="4">
        <v>21.263000000000002</v>
      </c>
      <c r="I263" s="44">
        <f t="shared" si="28"/>
        <v>1</v>
      </c>
      <c r="J263" s="44">
        <f t="shared" si="29"/>
        <v>262</v>
      </c>
      <c r="K263" s="45">
        <f t="shared" si="30"/>
        <v>5421.3700000000017</v>
      </c>
      <c r="L263" s="4">
        <f t="shared" si="24"/>
        <v>19.236550000000008</v>
      </c>
    </row>
    <row r="264" spans="1:12" x14ac:dyDescent="0.2">
      <c r="A264" s="5">
        <v>41902</v>
      </c>
      <c r="C264" s="4">
        <f>MIN($B$2:B264)</f>
        <v>23.678999999999998</v>
      </c>
      <c r="D264" s="44">
        <f t="shared" si="25"/>
        <v>0</v>
      </c>
      <c r="E264" s="44">
        <f t="shared" si="26"/>
        <v>184</v>
      </c>
      <c r="F264" s="45">
        <f t="shared" si="27"/>
        <v>4575.3730000000005</v>
      </c>
      <c r="G264" s="4"/>
      <c r="H264" s="4">
        <v>21.164999999999999</v>
      </c>
      <c r="I264" s="44">
        <f t="shared" si="28"/>
        <v>1</v>
      </c>
      <c r="J264" s="44">
        <f t="shared" si="29"/>
        <v>263</v>
      </c>
      <c r="K264" s="45">
        <f t="shared" si="30"/>
        <v>5442.5350000000017</v>
      </c>
      <c r="L264" s="4">
        <f t="shared" si="24"/>
        <v>19.221220000000006</v>
      </c>
    </row>
    <row r="265" spans="1:12" x14ac:dyDescent="0.2">
      <c r="A265" s="5">
        <v>41903</v>
      </c>
      <c r="C265" s="4">
        <f>MIN($B$2:B265)</f>
        <v>23.678999999999998</v>
      </c>
      <c r="D265" s="44">
        <f t="shared" si="25"/>
        <v>0</v>
      </c>
      <c r="E265" s="44">
        <f t="shared" si="26"/>
        <v>184</v>
      </c>
      <c r="F265" s="45">
        <f t="shared" si="27"/>
        <v>4575.3730000000005</v>
      </c>
      <c r="G265" s="4"/>
      <c r="H265" s="4">
        <v>21.593</v>
      </c>
      <c r="I265" s="44">
        <f t="shared" si="28"/>
        <v>1</v>
      </c>
      <c r="J265" s="44">
        <f t="shared" si="29"/>
        <v>264</v>
      </c>
      <c r="K265" s="45">
        <f t="shared" si="30"/>
        <v>5464.1280000000015</v>
      </c>
      <c r="L265" s="4">
        <f t="shared" si="24"/>
        <v>19.210785000000008</v>
      </c>
    </row>
    <row r="266" spans="1:12" x14ac:dyDescent="0.2">
      <c r="A266" s="5">
        <v>41904</v>
      </c>
      <c r="B266" s="4">
        <v>25.369</v>
      </c>
      <c r="C266" s="4">
        <f>MIN($B$2:B266)</f>
        <v>23.678999999999998</v>
      </c>
      <c r="D266" s="44">
        <f t="shared" si="25"/>
        <v>1</v>
      </c>
      <c r="E266" s="44">
        <f t="shared" si="26"/>
        <v>185</v>
      </c>
      <c r="F266" s="45">
        <f t="shared" si="27"/>
        <v>4600.7420000000002</v>
      </c>
      <c r="G266" s="4"/>
      <c r="H266" s="4">
        <v>21.917999999999999</v>
      </c>
      <c r="I266" s="44">
        <f t="shared" si="28"/>
        <v>1</v>
      </c>
      <c r="J266" s="44">
        <f t="shared" si="29"/>
        <v>265</v>
      </c>
      <c r="K266" s="45">
        <f t="shared" si="30"/>
        <v>5486.0460000000012</v>
      </c>
      <c r="L266" s="4">
        <f t="shared" si="24"/>
        <v>19.200555000000005</v>
      </c>
    </row>
    <row r="267" spans="1:12" x14ac:dyDescent="0.2">
      <c r="A267" s="5">
        <v>41905</v>
      </c>
      <c r="B267" s="4">
        <v>25.25</v>
      </c>
      <c r="C267" s="4">
        <f>MIN($B$2:B267)</f>
        <v>23.678999999999998</v>
      </c>
      <c r="D267" s="44">
        <f t="shared" si="25"/>
        <v>1</v>
      </c>
      <c r="E267" s="44">
        <f t="shared" si="26"/>
        <v>186</v>
      </c>
      <c r="F267" s="45">
        <f t="shared" si="27"/>
        <v>4625.9920000000002</v>
      </c>
      <c r="G267" s="4"/>
      <c r="H267" s="4">
        <v>21.890999999999998</v>
      </c>
      <c r="I267" s="44">
        <f t="shared" si="28"/>
        <v>1</v>
      </c>
      <c r="J267" s="44">
        <f t="shared" si="29"/>
        <v>266</v>
      </c>
      <c r="K267" s="45">
        <f t="shared" si="30"/>
        <v>5507.9370000000008</v>
      </c>
      <c r="L267" s="4">
        <f t="shared" ref="L267:L330" si="31">(K267-K67)/(J267-J67)</f>
        <v>19.190195000000003</v>
      </c>
    </row>
    <row r="268" spans="1:12" x14ac:dyDescent="0.2">
      <c r="A268" s="5">
        <v>41906</v>
      </c>
      <c r="B268" s="4">
        <v>25.2</v>
      </c>
      <c r="C268" s="4">
        <f>MIN($B$2:B268)</f>
        <v>23.678999999999998</v>
      </c>
      <c r="D268" s="44">
        <f t="shared" si="25"/>
        <v>1</v>
      </c>
      <c r="E268" s="44">
        <f t="shared" si="26"/>
        <v>187</v>
      </c>
      <c r="F268" s="45">
        <f t="shared" si="27"/>
        <v>4651.192</v>
      </c>
      <c r="G268" s="4"/>
      <c r="H268" s="4">
        <v>21.838999999999999</v>
      </c>
      <c r="I268" s="44">
        <f t="shared" si="28"/>
        <v>1</v>
      </c>
      <c r="J268" s="44">
        <f t="shared" si="29"/>
        <v>267</v>
      </c>
      <c r="K268" s="45">
        <f t="shared" si="30"/>
        <v>5529.7760000000007</v>
      </c>
      <c r="L268" s="4">
        <f t="shared" si="31"/>
        <v>19.181940000000004</v>
      </c>
    </row>
    <row r="269" spans="1:12" x14ac:dyDescent="0.2">
      <c r="A269" s="5">
        <v>41907</v>
      </c>
      <c r="B269" s="4">
        <v>25.193999999999999</v>
      </c>
      <c r="C269" s="4">
        <f>MIN($B$2:B269)</f>
        <v>23.678999999999998</v>
      </c>
      <c r="D269" s="44">
        <f t="shared" si="25"/>
        <v>1</v>
      </c>
      <c r="E269" s="44">
        <f t="shared" si="26"/>
        <v>188</v>
      </c>
      <c r="F269" s="45">
        <f t="shared" si="27"/>
        <v>4676.3860000000004</v>
      </c>
      <c r="G269" s="4"/>
      <c r="H269" s="4">
        <v>22.411999999999999</v>
      </c>
      <c r="I269" s="44">
        <f t="shared" si="28"/>
        <v>1</v>
      </c>
      <c r="J269" s="44">
        <f t="shared" si="29"/>
        <v>268</v>
      </c>
      <c r="K269" s="45">
        <f t="shared" si="30"/>
        <v>5552.188000000001</v>
      </c>
      <c r="L269" s="4">
        <f t="shared" si="31"/>
        <v>19.174515000000007</v>
      </c>
    </row>
    <row r="270" spans="1:12" x14ac:dyDescent="0.2">
      <c r="A270" s="5">
        <v>41908</v>
      </c>
      <c r="B270" s="4">
        <v>25.05</v>
      </c>
      <c r="C270" s="4">
        <f>MIN($B$2:B270)</f>
        <v>23.678999999999998</v>
      </c>
      <c r="D270" s="44">
        <f t="shared" si="25"/>
        <v>1</v>
      </c>
      <c r="E270" s="44">
        <f t="shared" si="26"/>
        <v>189</v>
      </c>
      <c r="F270" s="45">
        <f t="shared" si="27"/>
        <v>4701.4360000000006</v>
      </c>
      <c r="G270" s="4"/>
      <c r="H270" s="4">
        <v>21.936</v>
      </c>
      <c r="I270" s="44">
        <f t="shared" si="28"/>
        <v>1</v>
      </c>
      <c r="J270" s="44">
        <f t="shared" si="29"/>
        <v>269</v>
      </c>
      <c r="K270" s="45">
        <f t="shared" si="30"/>
        <v>5574.1240000000007</v>
      </c>
      <c r="L270" s="4">
        <f t="shared" si="31"/>
        <v>19.164765000000003</v>
      </c>
    </row>
    <row r="271" spans="1:12" x14ac:dyDescent="0.2">
      <c r="A271" s="5">
        <v>41909</v>
      </c>
      <c r="C271" s="4">
        <f>MIN($B$2:B271)</f>
        <v>23.678999999999998</v>
      </c>
      <c r="D271" s="44">
        <f t="shared" si="25"/>
        <v>0</v>
      </c>
      <c r="E271" s="44">
        <f t="shared" si="26"/>
        <v>189</v>
      </c>
      <c r="F271" s="45">
        <f t="shared" si="27"/>
        <v>4701.4360000000006</v>
      </c>
      <c r="G271" s="4"/>
      <c r="H271" s="4">
        <v>21.808</v>
      </c>
      <c r="I271" s="44">
        <f t="shared" si="28"/>
        <v>1</v>
      </c>
      <c r="J271" s="44">
        <f t="shared" si="29"/>
        <v>270</v>
      </c>
      <c r="K271" s="45">
        <f t="shared" si="30"/>
        <v>5595.9320000000007</v>
      </c>
      <c r="L271" s="4">
        <f t="shared" si="31"/>
        <v>19.155550000000002</v>
      </c>
    </row>
    <row r="272" spans="1:12" x14ac:dyDescent="0.2">
      <c r="A272" s="5">
        <v>41910</v>
      </c>
      <c r="C272" s="4">
        <f>MIN($B$2:B272)</f>
        <v>23.678999999999998</v>
      </c>
      <c r="D272" s="44">
        <f t="shared" si="25"/>
        <v>0</v>
      </c>
      <c r="E272" s="44">
        <f t="shared" si="26"/>
        <v>189</v>
      </c>
      <c r="F272" s="45">
        <f t="shared" si="27"/>
        <v>4701.4360000000006</v>
      </c>
      <c r="G272" s="4"/>
      <c r="H272" s="4">
        <v>22.2</v>
      </c>
      <c r="I272" s="44">
        <f t="shared" si="28"/>
        <v>1</v>
      </c>
      <c r="J272" s="44">
        <f t="shared" si="29"/>
        <v>271</v>
      </c>
      <c r="K272" s="45">
        <f t="shared" si="30"/>
        <v>5618.1320000000005</v>
      </c>
      <c r="L272" s="4">
        <f t="shared" si="31"/>
        <v>19.149405000000002</v>
      </c>
    </row>
    <row r="273" spans="1:12" x14ac:dyDescent="0.2">
      <c r="A273" s="5">
        <v>41911</v>
      </c>
      <c r="B273" s="4">
        <v>25.225000000000001</v>
      </c>
      <c r="C273" s="4">
        <f>MIN($B$2:B273)</f>
        <v>23.678999999999998</v>
      </c>
      <c r="D273" s="44">
        <f t="shared" si="25"/>
        <v>1</v>
      </c>
      <c r="E273" s="44">
        <f t="shared" si="26"/>
        <v>190</v>
      </c>
      <c r="F273" s="45">
        <f t="shared" si="27"/>
        <v>4726.661000000001</v>
      </c>
      <c r="G273" s="4"/>
      <c r="H273" s="4">
        <v>22.146000000000001</v>
      </c>
      <c r="I273" s="44">
        <f t="shared" si="28"/>
        <v>1</v>
      </c>
      <c r="J273" s="44">
        <f t="shared" si="29"/>
        <v>272</v>
      </c>
      <c r="K273" s="45">
        <f t="shared" si="30"/>
        <v>5640.2780000000002</v>
      </c>
      <c r="L273" s="4">
        <f t="shared" si="31"/>
        <v>19.142215</v>
      </c>
    </row>
    <row r="274" spans="1:12" x14ac:dyDescent="0.2">
      <c r="A274" s="5">
        <v>41912</v>
      </c>
      <c r="B274" s="4">
        <v>25.25</v>
      </c>
      <c r="C274" s="4">
        <f>MIN($B$2:B274)</f>
        <v>23.678999999999998</v>
      </c>
      <c r="D274" s="44">
        <f t="shared" si="25"/>
        <v>1</v>
      </c>
      <c r="E274" s="44">
        <f t="shared" si="26"/>
        <v>191</v>
      </c>
      <c r="F274" s="45">
        <f t="shared" si="27"/>
        <v>4751.911000000001</v>
      </c>
      <c r="G274" s="4"/>
      <c r="H274" s="4">
        <v>22.437000000000001</v>
      </c>
      <c r="I274" s="44">
        <f t="shared" si="28"/>
        <v>1</v>
      </c>
      <c r="J274" s="44">
        <f t="shared" si="29"/>
        <v>273</v>
      </c>
      <c r="K274" s="45">
        <f t="shared" si="30"/>
        <v>5662.7150000000001</v>
      </c>
      <c r="L274" s="4">
        <f t="shared" si="31"/>
        <v>19.138020000000001</v>
      </c>
    </row>
    <row r="275" spans="1:12" x14ac:dyDescent="0.2">
      <c r="A275" s="5">
        <v>41913</v>
      </c>
      <c r="B275" s="4">
        <v>25.225000000000001</v>
      </c>
      <c r="C275" s="4">
        <f>MIN($B$2:B275)</f>
        <v>23.678999999999998</v>
      </c>
      <c r="D275" s="44">
        <f t="shared" si="25"/>
        <v>1</v>
      </c>
      <c r="E275" s="44">
        <f t="shared" si="26"/>
        <v>192</v>
      </c>
      <c r="F275" s="45">
        <f t="shared" si="27"/>
        <v>4777.1360000000013</v>
      </c>
      <c r="G275" s="4"/>
      <c r="H275" s="4">
        <v>22.741</v>
      </c>
      <c r="I275" s="44">
        <f t="shared" si="28"/>
        <v>1</v>
      </c>
      <c r="J275" s="44">
        <f t="shared" si="29"/>
        <v>274</v>
      </c>
      <c r="K275" s="45">
        <f t="shared" si="30"/>
        <v>5685.4560000000001</v>
      </c>
      <c r="L275" s="4">
        <f t="shared" si="31"/>
        <v>19.13541</v>
      </c>
    </row>
    <row r="276" spans="1:12" x14ac:dyDescent="0.2">
      <c r="A276" s="5">
        <v>41914</v>
      </c>
      <c r="B276" s="4">
        <v>25.175999999999998</v>
      </c>
      <c r="C276" s="4">
        <f>MIN($B$2:B276)</f>
        <v>23.678999999999998</v>
      </c>
      <c r="D276" s="44">
        <f t="shared" si="25"/>
        <v>1</v>
      </c>
      <c r="E276" s="44">
        <f t="shared" si="26"/>
        <v>193</v>
      </c>
      <c r="F276" s="45">
        <f t="shared" si="27"/>
        <v>4802.3120000000017</v>
      </c>
      <c r="G276" s="4"/>
      <c r="H276" s="4">
        <v>22.11</v>
      </c>
      <c r="I276" s="44">
        <f t="shared" si="28"/>
        <v>1</v>
      </c>
      <c r="J276" s="44">
        <f t="shared" si="29"/>
        <v>275</v>
      </c>
      <c r="K276" s="45">
        <f t="shared" si="30"/>
        <v>5707.5659999999998</v>
      </c>
      <c r="L276" s="4">
        <f t="shared" si="31"/>
        <v>19.128039999999999</v>
      </c>
    </row>
    <row r="277" spans="1:12" x14ac:dyDescent="0.2">
      <c r="A277" s="5">
        <v>41915</v>
      </c>
      <c r="B277" s="4">
        <v>24.975000000000001</v>
      </c>
      <c r="C277" s="4">
        <f>MIN($B$2:B277)</f>
        <v>23.678999999999998</v>
      </c>
      <c r="D277" s="44">
        <f t="shared" si="25"/>
        <v>1</v>
      </c>
      <c r="E277" s="44">
        <f t="shared" si="26"/>
        <v>194</v>
      </c>
      <c r="F277" s="45">
        <f t="shared" si="27"/>
        <v>4827.2870000000021</v>
      </c>
      <c r="G277" s="4"/>
      <c r="H277" s="4">
        <v>21.484999999999999</v>
      </c>
      <c r="I277" s="44">
        <f t="shared" si="28"/>
        <v>1</v>
      </c>
      <c r="J277" s="44">
        <f t="shared" si="29"/>
        <v>276</v>
      </c>
      <c r="K277" s="45">
        <f t="shared" si="30"/>
        <v>5729.0509999999995</v>
      </c>
      <c r="L277" s="4">
        <f t="shared" si="31"/>
        <v>19.117799999999999</v>
      </c>
    </row>
    <row r="278" spans="1:12" x14ac:dyDescent="0.2">
      <c r="A278" s="5">
        <v>41916</v>
      </c>
      <c r="C278" s="4">
        <f>MIN($B$2:B278)</f>
        <v>23.678999999999998</v>
      </c>
      <c r="D278" s="44">
        <f t="shared" si="25"/>
        <v>0</v>
      </c>
      <c r="E278" s="44">
        <f t="shared" si="26"/>
        <v>194</v>
      </c>
      <c r="F278" s="45">
        <f t="shared" si="27"/>
        <v>4827.2870000000021</v>
      </c>
      <c r="G278" s="4"/>
      <c r="H278" s="4">
        <v>21.553999999999998</v>
      </c>
      <c r="I278" s="44">
        <f t="shared" si="28"/>
        <v>1</v>
      </c>
      <c r="J278" s="44">
        <f t="shared" si="29"/>
        <v>277</v>
      </c>
      <c r="K278" s="45">
        <f t="shared" si="30"/>
        <v>5750.6049999999996</v>
      </c>
      <c r="L278" s="4">
        <f t="shared" si="31"/>
        <v>19.108894999999997</v>
      </c>
    </row>
    <row r="279" spans="1:12" x14ac:dyDescent="0.2">
      <c r="A279" s="5">
        <v>41917</v>
      </c>
      <c r="C279" s="4">
        <f>MIN($B$2:B279)</f>
        <v>23.678999999999998</v>
      </c>
      <c r="D279" s="44">
        <f t="shared" si="25"/>
        <v>0</v>
      </c>
      <c r="E279" s="44">
        <f t="shared" si="26"/>
        <v>194</v>
      </c>
      <c r="F279" s="45">
        <f t="shared" si="27"/>
        <v>4827.2870000000021</v>
      </c>
      <c r="G279" s="4"/>
      <c r="H279" s="4">
        <v>21.515000000000001</v>
      </c>
      <c r="I279" s="44">
        <f t="shared" si="28"/>
        <v>1</v>
      </c>
      <c r="J279" s="44">
        <f t="shared" si="29"/>
        <v>278</v>
      </c>
      <c r="K279" s="45">
        <f t="shared" si="30"/>
        <v>5772.12</v>
      </c>
      <c r="L279" s="4">
        <f t="shared" si="31"/>
        <v>19.102294999999998</v>
      </c>
    </row>
    <row r="280" spans="1:12" x14ac:dyDescent="0.2">
      <c r="A280" s="5">
        <v>41918</v>
      </c>
      <c r="B280" s="4">
        <v>25</v>
      </c>
      <c r="C280" s="4">
        <f>MIN($B$2:B280)</f>
        <v>23.678999999999998</v>
      </c>
      <c r="D280" s="44">
        <f t="shared" si="25"/>
        <v>1</v>
      </c>
      <c r="E280" s="44">
        <f t="shared" si="26"/>
        <v>195</v>
      </c>
      <c r="F280" s="45">
        <f t="shared" si="27"/>
        <v>4852.2870000000021</v>
      </c>
      <c r="G280" s="4"/>
      <c r="H280" s="4">
        <v>21.375</v>
      </c>
      <c r="I280" s="44">
        <f t="shared" si="28"/>
        <v>1</v>
      </c>
      <c r="J280" s="44">
        <f t="shared" si="29"/>
        <v>279</v>
      </c>
      <c r="K280" s="45">
        <f t="shared" si="30"/>
        <v>5793.4949999999999</v>
      </c>
      <c r="L280" s="4">
        <f t="shared" si="31"/>
        <v>19.096974999999997</v>
      </c>
    </row>
    <row r="281" spans="1:12" x14ac:dyDescent="0.2">
      <c r="A281" s="5">
        <v>41919</v>
      </c>
      <c r="B281" s="4">
        <v>24.96</v>
      </c>
      <c r="C281" s="4">
        <f>MIN($B$2:B281)</f>
        <v>23.678999999999998</v>
      </c>
      <c r="D281" s="44">
        <f t="shared" si="25"/>
        <v>1</v>
      </c>
      <c r="E281" s="44">
        <f t="shared" si="26"/>
        <v>196</v>
      </c>
      <c r="F281" s="45">
        <f t="shared" si="27"/>
        <v>4877.2470000000021</v>
      </c>
      <c r="G281" s="4"/>
      <c r="H281" s="4">
        <v>21.181999999999999</v>
      </c>
      <c r="I281" s="44">
        <f t="shared" si="28"/>
        <v>1</v>
      </c>
      <c r="J281" s="44">
        <f t="shared" si="29"/>
        <v>280</v>
      </c>
      <c r="K281" s="45">
        <f t="shared" si="30"/>
        <v>5814.6769999999997</v>
      </c>
      <c r="L281" s="4">
        <f t="shared" si="31"/>
        <v>19.091859999999997</v>
      </c>
    </row>
    <row r="282" spans="1:12" x14ac:dyDescent="0.2">
      <c r="A282" s="5">
        <v>41920</v>
      </c>
      <c r="B282" s="4">
        <v>24.93</v>
      </c>
      <c r="C282" s="4">
        <f>MIN($B$2:B282)</f>
        <v>23.678999999999998</v>
      </c>
      <c r="D282" s="44">
        <f t="shared" si="25"/>
        <v>1</v>
      </c>
      <c r="E282" s="44">
        <f t="shared" si="26"/>
        <v>197</v>
      </c>
      <c r="F282" s="45">
        <f t="shared" si="27"/>
        <v>4902.1770000000024</v>
      </c>
      <c r="G282" s="4"/>
      <c r="H282" s="4">
        <v>20.774000000000001</v>
      </c>
      <c r="I282" s="44">
        <f t="shared" si="28"/>
        <v>1</v>
      </c>
      <c r="J282" s="44">
        <f t="shared" si="29"/>
        <v>281</v>
      </c>
      <c r="K282" s="45">
        <f t="shared" si="30"/>
        <v>5835.451</v>
      </c>
      <c r="L282" s="4">
        <f t="shared" si="31"/>
        <v>19.083825000000001</v>
      </c>
    </row>
    <row r="283" spans="1:12" x14ac:dyDescent="0.2">
      <c r="A283" s="5">
        <v>41921</v>
      </c>
      <c r="B283" s="4">
        <v>24.824999999999999</v>
      </c>
      <c r="C283" s="4">
        <f>MIN($B$2:B283)</f>
        <v>23.678999999999998</v>
      </c>
      <c r="D283" s="44">
        <f t="shared" si="25"/>
        <v>1</v>
      </c>
      <c r="E283" s="44">
        <f t="shared" si="26"/>
        <v>198</v>
      </c>
      <c r="F283" s="45">
        <f t="shared" si="27"/>
        <v>4927.0020000000022</v>
      </c>
      <c r="G283" s="4"/>
      <c r="H283" s="4">
        <v>21.318000000000001</v>
      </c>
      <c r="I283" s="44">
        <f t="shared" si="28"/>
        <v>1</v>
      </c>
      <c r="J283" s="44">
        <f t="shared" si="29"/>
        <v>282</v>
      </c>
      <c r="K283" s="45">
        <f t="shared" si="30"/>
        <v>5856.7690000000002</v>
      </c>
      <c r="L283" s="4">
        <f t="shared" si="31"/>
        <v>19.07591</v>
      </c>
    </row>
    <row r="284" spans="1:12" x14ac:dyDescent="0.2">
      <c r="A284" s="5">
        <v>41922</v>
      </c>
      <c r="B284" s="4">
        <v>24.699000000000002</v>
      </c>
      <c r="C284" s="4">
        <f>MIN($B$2:B284)</f>
        <v>23.678999999999998</v>
      </c>
      <c r="D284" s="44">
        <f t="shared" si="25"/>
        <v>1</v>
      </c>
      <c r="E284" s="44">
        <f t="shared" si="26"/>
        <v>199</v>
      </c>
      <c r="F284" s="45">
        <f t="shared" si="27"/>
        <v>4951.7010000000018</v>
      </c>
      <c r="G284" s="4"/>
      <c r="H284" s="4">
        <v>21.55</v>
      </c>
      <c r="I284" s="44">
        <f t="shared" si="28"/>
        <v>1</v>
      </c>
      <c r="J284" s="44">
        <f t="shared" si="29"/>
        <v>283</v>
      </c>
      <c r="K284" s="45">
        <f t="shared" si="30"/>
        <v>5878.3190000000004</v>
      </c>
      <c r="L284" s="4">
        <f t="shared" si="31"/>
        <v>19.070715</v>
      </c>
    </row>
    <row r="285" spans="1:12" x14ac:dyDescent="0.2">
      <c r="A285" s="5">
        <v>41923</v>
      </c>
      <c r="C285" s="4">
        <f>MIN($B$2:B285)</f>
        <v>23.678999999999998</v>
      </c>
      <c r="D285" s="44">
        <f t="shared" si="25"/>
        <v>0</v>
      </c>
      <c r="E285" s="44">
        <f t="shared" si="26"/>
        <v>199</v>
      </c>
      <c r="F285" s="45">
        <f t="shared" si="27"/>
        <v>4951.7010000000018</v>
      </c>
      <c r="G285" s="4"/>
      <c r="H285" s="4">
        <v>21.536000000000001</v>
      </c>
      <c r="I285" s="44">
        <f t="shared" si="28"/>
        <v>1</v>
      </c>
      <c r="J285" s="44">
        <f t="shared" si="29"/>
        <v>284</v>
      </c>
      <c r="K285" s="45">
        <f t="shared" si="30"/>
        <v>5899.8550000000005</v>
      </c>
      <c r="L285" s="4">
        <f t="shared" si="31"/>
        <v>19.065670000000001</v>
      </c>
    </row>
    <row r="286" spans="1:12" x14ac:dyDescent="0.2">
      <c r="A286" s="5">
        <v>41924</v>
      </c>
      <c r="C286" s="4">
        <f>MIN($B$2:B286)</f>
        <v>23.678999999999998</v>
      </c>
      <c r="D286" s="44">
        <f t="shared" si="25"/>
        <v>0</v>
      </c>
      <c r="E286" s="44">
        <f t="shared" si="26"/>
        <v>199</v>
      </c>
      <c r="F286" s="45">
        <f t="shared" si="27"/>
        <v>4951.7010000000018</v>
      </c>
      <c r="G286" s="4"/>
      <c r="H286" s="4">
        <v>21.780999999999999</v>
      </c>
      <c r="I286" s="44">
        <f t="shared" si="28"/>
        <v>1</v>
      </c>
      <c r="J286" s="44">
        <f t="shared" si="29"/>
        <v>285</v>
      </c>
      <c r="K286" s="45">
        <f t="shared" si="30"/>
        <v>5921.6360000000004</v>
      </c>
      <c r="L286" s="4">
        <f t="shared" si="31"/>
        <v>19.062184999999999</v>
      </c>
    </row>
    <row r="287" spans="1:12" x14ac:dyDescent="0.2">
      <c r="A287" s="5">
        <v>41925</v>
      </c>
      <c r="B287" s="4">
        <v>24.45</v>
      </c>
      <c r="C287" s="4">
        <f>MIN($B$2:B287)</f>
        <v>23.678999999999998</v>
      </c>
      <c r="D287" s="44">
        <f t="shared" si="25"/>
        <v>1</v>
      </c>
      <c r="E287" s="44">
        <f t="shared" si="26"/>
        <v>200</v>
      </c>
      <c r="F287" s="45">
        <f t="shared" si="27"/>
        <v>4976.1510000000017</v>
      </c>
      <c r="G287" s="4">
        <f>F287/E287</f>
        <v>24.880755000000008</v>
      </c>
      <c r="H287" s="4">
        <v>21.233000000000001</v>
      </c>
      <c r="I287" s="44">
        <f t="shared" si="28"/>
        <v>1</v>
      </c>
      <c r="J287" s="44">
        <f t="shared" si="29"/>
        <v>286</v>
      </c>
      <c r="K287" s="45">
        <f t="shared" si="30"/>
        <v>5942.8690000000006</v>
      </c>
      <c r="L287" s="4">
        <f t="shared" si="31"/>
        <v>19.057465000000001</v>
      </c>
    </row>
    <row r="288" spans="1:12" x14ac:dyDescent="0.2">
      <c r="A288" s="5">
        <v>41926</v>
      </c>
      <c r="B288" s="4">
        <v>24.324999999999999</v>
      </c>
      <c r="C288" s="4">
        <f>MIN($B$2:B288)</f>
        <v>23.678999999999998</v>
      </c>
      <c r="D288" s="44">
        <f t="shared" si="25"/>
        <v>1</v>
      </c>
      <c r="E288" s="44">
        <f t="shared" si="26"/>
        <v>201</v>
      </c>
      <c r="F288" s="45">
        <f t="shared" si="27"/>
        <v>5000.4760000000015</v>
      </c>
      <c r="G288" s="4">
        <f>(F288-F2)/(E288-E2)</f>
        <v>24.876130000000007</v>
      </c>
      <c r="H288" s="4">
        <v>21.553999999999998</v>
      </c>
      <c r="I288" s="44">
        <f t="shared" si="28"/>
        <v>1</v>
      </c>
      <c r="J288" s="44">
        <f t="shared" si="29"/>
        <v>287</v>
      </c>
      <c r="K288" s="45">
        <f t="shared" si="30"/>
        <v>5964.4230000000007</v>
      </c>
      <c r="L288" s="4">
        <f t="shared" si="31"/>
        <v>19.058515</v>
      </c>
    </row>
    <row r="289" spans="1:12" x14ac:dyDescent="0.2">
      <c r="A289" s="5">
        <v>41927</v>
      </c>
      <c r="B289" s="4">
        <v>24.181999999999999</v>
      </c>
      <c r="C289" s="4">
        <f>MIN($B$2:B289)</f>
        <v>23.678999999999998</v>
      </c>
      <c r="D289" s="44">
        <f t="shared" si="25"/>
        <v>1</v>
      </c>
      <c r="E289" s="44">
        <f t="shared" si="26"/>
        <v>202</v>
      </c>
      <c r="F289" s="45">
        <f t="shared" si="27"/>
        <v>5024.6580000000013</v>
      </c>
      <c r="G289" s="4">
        <f t="shared" ref="G289:G352" si="32">(F289-F3)/(E289-E3)</f>
        <v>24.87066500000001</v>
      </c>
      <c r="H289" s="4">
        <v>21.32</v>
      </c>
      <c r="I289" s="44">
        <f t="shared" si="28"/>
        <v>1</v>
      </c>
      <c r="J289" s="44">
        <f t="shared" si="29"/>
        <v>288</v>
      </c>
      <c r="K289" s="45">
        <f t="shared" si="30"/>
        <v>5985.7430000000004</v>
      </c>
      <c r="L289" s="4">
        <f t="shared" si="31"/>
        <v>19.058229999999998</v>
      </c>
    </row>
    <row r="290" spans="1:12" x14ac:dyDescent="0.2">
      <c r="A290" s="5">
        <v>41928</v>
      </c>
      <c r="B290" s="4">
        <v>24.215</v>
      </c>
      <c r="C290" s="4">
        <f>MIN($B$2:B290)</f>
        <v>23.678999999999998</v>
      </c>
      <c r="D290" s="44">
        <f t="shared" si="25"/>
        <v>1</v>
      </c>
      <c r="E290" s="44">
        <f t="shared" si="26"/>
        <v>203</v>
      </c>
      <c r="F290" s="45">
        <f t="shared" si="27"/>
        <v>5048.8730000000014</v>
      </c>
      <c r="G290" s="4">
        <f t="shared" si="32"/>
        <v>24.865990000000007</v>
      </c>
      <c r="H290" s="4">
        <v>21.463999999999999</v>
      </c>
      <c r="I290" s="44">
        <f t="shared" si="28"/>
        <v>1</v>
      </c>
      <c r="J290" s="44">
        <f t="shared" si="29"/>
        <v>289</v>
      </c>
      <c r="K290" s="45">
        <f t="shared" si="30"/>
        <v>6007.2070000000003</v>
      </c>
      <c r="L290" s="4">
        <f t="shared" si="31"/>
        <v>19.058489999999999</v>
      </c>
    </row>
    <row r="291" spans="1:12" x14ac:dyDescent="0.2">
      <c r="A291" s="5">
        <v>41929</v>
      </c>
      <c r="B291" s="4">
        <v>24.1</v>
      </c>
      <c r="C291" s="4">
        <f>MIN($B$2:B291)</f>
        <v>23.678999999999998</v>
      </c>
      <c r="D291" s="44">
        <f t="shared" si="25"/>
        <v>1</v>
      </c>
      <c r="E291" s="44">
        <f t="shared" si="26"/>
        <v>204</v>
      </c>
      <c r="F291" s="45">
        <f t="shared" si="27"/>
        <v>5072.9730000000018</v>
      </c>
      <c r="G291" s="4">
        <f t="shared" si="32"/>
        <v>24.862179104477619</v>
      </c>
      <c r="H291" s="4">
        <v>20.626999999999999</v>
      </c>
      <c r="I291" s="44">
        <f t="shared" si="28"/>
        <v>1</v>
      </c>
      <c r="J291" s="44">
        <f t="shared" si="29"/>
        <v>290</v>
      </c>
      <c r="K291" s="45">
        <f t="shared" si="30"/>
        <v>6027.8340000000007</v>
      </c>
      <c r="L291" s="4">
        <f t="shared" si="31"/>
        <v>19.056319999999999</v>
      </c>
    </row>
    <row r="292" spans="1:12" x14ac:dyDescent="0.2">
      <c r="A292" s="5">
        <v>41930</v>
      </c>
      <c r="C292" s="4">
        <f>MIN($B$2:B292)</f>
        <v>23.678999999999998</v>
      </c>
      <c r="D292" s="44">
        <f t="shared" si="25"/>
        <v>0</v>
      </c>
      <c r="E292" s="44">
        <f t="shared" si="26"/>
        <v>204</v>
      </c>
      <c r="F292" s="45">
        <f t="shared" si="27"/>
        <v>5072.9730000000018</v>
      </c>
      <c r="G292" s="4">
        <f t="shared" si="32"/>
        <v>24.862179104477619</v>
      </c>
      <c r="H292" s="4">
        <v>20.562999999999999</v>
      </c>
      <c r="I292" s="44">
        <f t="shared" si="28"/>
        <v>1</v>
      </c>
      <c r="J292" s="44">
        <f t="shared" si="29"/>
        <v>291</v>
      </c>
      <c r="K292" s="45">
        <f t="shared" si="30"/>
        <v>6048.3970000000008</v>
      </c>
      <c r="L292" s="4">
        <f t="shared" si="31"/>
        <v>19.052125</v>
      </c>
    </row>
    <row r="293" spans="1:12" x14ac:dyDescent="0.2">
      <c r="A293" s="5">
        <v>41931</v>
      </c>
      <c r="C293" s="4">
        <f>MIN($B$2:B293)</f>
        <v>23.678999999999998</v>
      </c>
      <c r="D293" s="44">
        <f t="shared" si="25"/>
        <v>0</v>
      </c>
      <c r="E293" s="44">
        <f t="shared" si="26"/>
        <v>204</v>
      </c>
      <c r="F293" s="45">
        <f t="shared" si="27"/>
        <v>5072.9730000000018</v>
      </c>
      <c r="G293" s="4">
        <f t="shared" si="32"/>
        <v>24.859990000000007</v>
      </c>
      <c r="H293" s="4">
        <v>21.661000000000001</v>
      </c>
      <c r="I293" s="44">
        <f t="shared" si="28"/>
        <v>1</v>
      </c>
      <c r="J293" s="44">
        <f t="shared" si="29"/>
        <v>292</v>
      </c>
      <c r="K293" s="45">
        <f t="shared" si="30"/>
        <v>6070.0580000000009</v>
      </c>
      <c r="L293" s="4">
        <f t="shared" si="31"/>
        <v>19.059395000000002</v>
      </c>
    </row>
    <row r="294" spans="1:12" x14ac:dyDescent="0.2">
      <c r="A294" s="5">
        <v>41932</v>
      </c>
      <c r="B294" s="4">
        <v>23.925000000000001</v>
      </c>
      <c r="C294" s="4">
        <f>MIN($B$2:B294)</f>
        <v>23.678999999999998</v>
      </c>
      <c r="D294" s="44">
        <f t="shared" si="25"/>
        <v>1</v>
      </c>
      <c r="E294" s="44">
        <f t="shared" si="26"/>
        <v>205</v>
      </c>
      <c r="F294" s="45">
        <f t="shared" si="27"/>
        <v>5096.898000000002</v>
      </c>
      <c r="G294" s="4">
        <f t="shared" si="32"/>
        <v>24.854365000000012</v>
      </c>
      <c r="H294" s="4">
        <v>20.835999999999999</v>
      </c>
      <c r="I294" s="44">
        <f t="shared" si="28"/>
        <v>1</v>
      </c>
      <c r="J294" s="44">
        <f t="shared" si="29"/>
        <v>293</v>
      </c>
      <c r="K294" s="45">
        <f t="shared" si="30"/>
        <v>6090.8940000000011</v>
      </c>
      <c r="L294" s="4">
        <f t="shared" si="31"/>
        <v>19.063210000000005</v>
      </c>
    </row>
    <row r="295" spans="1:12" x14ac:dyDescent="0.2">
      <c r="A295" s="5">
        <v>41933</v>
      </c>
      <c r="B295" s="4">
        <v>24.513000000000002</v>
      </c>
      <c r="C295" s="4">
        <f>MIN($B$2:B295)</f>
        <v>23.678999999999998</v>
      </c>
      <c r="D295" s="44">
        <f t="shared" si="25"/>
        <v>1</v>
      </c>
      <c r="E295" s="44">
        <f t="shared" si="26"/>
        <v>206</v>
      </c>
      <c r="F295" s="45">
        <f t="shared" si="27"/>
        <v>5121.4110000000019</v>
      </c>
      <c r="G295" s="4">
        <f t="shared" si="32"/>
        <v>24.85128000000001</v>
      </c>
      <c r="H295" s="4">
        <v>21.986000000000001</v>
      </c>
      <c r="I295" s="44">
        <f t="shared" si="28"/>
        <v>1</v>
      </c>
      <c r="J295" s="44">
        <f t="shared" si="29"/>
        <v>294</v>
      </c>
      <c r="K295" s="45">
        <f t="shared" si="30"/>
        <v>6112.880000000001</v>
      </c>
      <c r="L295" s="4">
        <f t="shared" si="31"/>
        <v>19.073975000000004</v>
      </c>
    </row>
    <row r="296" spans="1:12" x14ac:dyDescent="0.2">
      <c r="A296" s="5">
        <v>41934</v>
      </c>
      <c r="B296" s="4">
        <v>24.6</v>
      </c>
      <c r="C296" s="4">
        <f>MIN($B$2:B296)</f>
        <v>23.678999999999998</v>
      </c>
      <c r="D296" s="44">
        <f t="shared" si="25"/>
        <v>1</v>
      </c>
      <c r="E296" s="44">
        <f t="shared" si="26"/>
        <v>207</v>
      </c>
      <c r="F296" s="45">
        <f t="shared" si="27"/>
        <v>5146.0110000000022</v>
      </c>
      <c r="G296" s="4">
        <f t="shared" si="32"/>
        <v>24.848655000000011</v>
      </c>
      <c r="H296" s="4">
        <v>22.870999999999999</v>
      </c>
      <c r="I296" s="44">
        <f t="shared" si="28"/>
        <v>1</v>
      </c>
      <c r="J296" s="44">
        <f t="shared" si="29"/>
        <v>295</v>
      </c>
      <c r="K296" s="45">
        <f t="shared" si="30"/>
        <v>6135.7510000000011</v>
      </c>
      <c r="L296" s="4">
        <f t="shared" si="31"/>
        <v>19.087410000000002</v>
      </c>
    </row>
    <row r="297" spans="1:12" x14ac:dyDescent="0.2">
      <c r="A297" s="5">
        <v>41935</v>
      </c>
      <c r="B297" s="4">
        <v>24.225000000000001</v>
      </c>
      <c r="C297" s="4">
        <f>MIN($B$2:B297)</f>
        <v>23.678999999999998</v>
      </c>
      <c r="D297" s="44">
        <f t="shared" si="25"/>
        <v>1</v>
      </c>
      <c r="E297" s="44">
        <f t="shared" si="26"/>
        <v>208</v>
      </c>
      <c r="F297" s="45">
        <f t="shared" si="27"/>
        <v>5170.2360000000026</v>
      </c>
      <c r="G297" s="4">
        <f t="shared" si="32"/>
        <v>24.844480000000011</v>
      </c>
      <c r="H297" s="4">
        <v>22.855</v>
      </c>
      <c r="I297" s="44">
        <f t="shared" si="28"/>
        <v>1</v>
      </c>
      <c r="J297" s="44">
        <f t="shared" si="29"/>
        <v>296</v>
      </c>
      <c r="K297" s="45">
        <f t="shared" si="30"/>
        <v>6158.6060000000007</v>
      </c>
      <c r="L297" s="4">
        <f t="shared" si="31"/>
        <v>19.098945000000001</v>
      </c>
    </row>
    <row r="298" spans="1:12" x14ac:dyDescent="0.2">
      <c r="A298" s="5">
        <v>41936</v>
      </c>
      <c r="B298" s="4">
        <v>24.251000000000001</v>
      </c>
      <c r="C298" s="4">
        <f>MIN($B$2:B298)</f>
        <v>23.678999999999998</v>
      </c>
      <c r="D298" s="44">
        <f t="shared" si="25"/>
        <v>1</v>
      </c>
      <c r="E298" s="44">
        <f t="shared" si="26"/>
        <v>209</v>
      </c>
      <c r="F298" s="45">
        <f t="shared" si="27"/>
        <v>5194.4870000000028</v>
      </c>
      <c r="G298" s="4">
        <f t="shared" si="32"/>
        <v>24.841527363184092</v>
      </c>
      <c r="H298" s="4">
        <v>22.131</v>
      </c>
      <c r="I298" s="44">
        <f t="shared" si="28"/>
        <v>1</v>
      </c>
      <c r="J298" s="44">
        <f t="shared" si="29"/>
        <v>297</v>
      </c>
      <c r="K298" s="45">
        <f t="shared" si="30"/>
        <v>6180.737000000001</v>
      </c>
      <c r="L298" s="4">
        <f t="shared" si="31"/>
        <v>19.104915000000002</v>
      </c>
    </row>
    <row r="299" spans="1:12" x14ac:dyDescent="0.2">
      <c r="A299" s="5">
        <v>41937</v>
      </c>
      <c r="C299" s="4">
        <f>MIN($B$2:B299)</f>
        <v>23.678999999999998</v>
      </c>
      <c r="D299" s="44">
        <f t="shared" si="25"/>
        <v>0</v>
      </c>
      <c r="E299" s="44">
        <f t="shared" si="26"/>
        <v>209</v>
      </c>
      <c r="F299" s="45">
        <f t="shared" si="27"/>
        <v>5194.4870000000028</v>
      </c>
      <c r="G299" s="4">
        <f t="shared" si="32"/>
        <v>24.841527363184092</v>
      </c>
      <c r="H299" s="4">
        <v>22.03</v>
      </c>
      <c r="I299" s="44">
        <f t="shared" si="28"/>
        <v>1</v>
      </c>
      <c r="J299" s="44">
        <f t="shared" si="29"/>
        <v>298</v>
      </c>
      <c r="K299" s="45">
        <f t="shared" si="30"/>
        <v>6202.7670000000007</v>
      </c>
      <c r="L299" s="4">
        <f t="shared" si="31"/>
        <v>19.108415000000001</v>
      </c>
    </row>
    <row r="300" spans="1:12" x14ac:dyDescent="0.2">
      <c r="A300" s="5">
        <v>41938</v>
      </c>
      <c r="C300" s="4">
        <f>MIN($B$2:B300)</f>
        <v>23.678999999999998</v>
      </c>
      <c r="D300" s="44">
        <f t="shared" si="25"/>
        <v>0</v>
      </c>
      <c r="E300" s="44">
        <f t="shared" si="26"/>
        <v>209</v>
      </c>
      <c r="F300" s="45">
        <f t="shared" si="27"/>
        <v>5194.4870000000028</v>
      </c>
      <c r="G300" s="4">
        <f t="shared" si="32"/>
        <v>24.841380000000012</v>
      </c>
      <c r="H300" s="4">
        <v>22.314</v>
      </c>
      <c r="I300" s="44">
        <f t="shared" si="28"/>
        <v>1</v>
      </c>
      <c r="J300" s="44">
        <f t="shared" si="29"/>
        <v>299</v>
      </c>
      <c r="K300" s="45">
        <f t="shared" si="30"/>
        <v>6225.081000000001</v>
      </c>
      <c r="L300" s="4">
        <f t="shared" si="31"/>
        <v>19.112445000000005</v>
      </c>
    </row>
    <row r="301" spans="1:12" x14ac:dyDescent="0.2">
      <c r="A301" s="5">
        <v>41939</v>
      </c>
      <c r="B301" s="4">
        <v>23.975000000000001</v>
      </c>
      <c r="C301" s="4">
        <f>MIN($B$2:B301)</f>
        <v>23.678999999999998</v>
      </c>
      <c r="D301" s="44">
        <f t="shared" si="25"/>
        <v>1</v>
      </c>
      <c r="E301" s="44">
        <f t="shared" si="26"/>
        <v>210</v>
      </c>
      <c r="F301" s="45">
        <f t="shared" si="27"/>
        <v>5218.4620000000032</v>
      </c>
      <c r="G301" s="4">
        <f t="shared" si="32"/>
        <v>24.836630000000014</v>
      </c>
      <c r="H301" s="4">
        <v>22.427</v>
      </c>
      <c r="I301" s="44">
        <f t="shared" si="28"/>
        <v>1</v>
      </c>
      <c r="J301" s="44">
        <f t="shared" si="29"/>
        <v>300</v>
      </c>
      <c r="K301" s="45">
        <f t="shared" si="30"/>
        <v>6247.5080000000007</v>
      </c>
      <c r="L301" s="4">
        <f t="shared" si="31"/>
        <v>19.118225000000002</v>
      </c>
    </row>
    <row r="302" spans="1:12" x14ac:dyDescent="0.2">
      <c r="A302" s="5">
        <v>41940</v>
      </c>
      <c r="B302" s="4">
        <v>24.309000000000001</v>
      </c>
      <c r="C302" s="4">
        <f>MIN($B$2:B302)</f>
        <v>23.678999999999998</v>
      </c>
      <c r="D302" s="44">
        <f t="shared" si="25"/>
        <v>1</v>
      </c>
      <c r="E302" s="44">
        <f t="shared" si="26"/>
        <v>211</v>
      </c>
      <c r="F302" s="45">
        <f t="shared" si="27"/>
        <v>5242.7710000000034</v>
      </c>
      <c r="G302" s="4">
        <f t="shared" si="32"/>
        <v>24.833300000000019</v>
      </c>
      <c r="H302" s="4">
        <v>22.606000000000002</v>
      </c>
      <c r="I302" s="44">
        <f t="shared" si="28"/>
        <v>1</v>
      </c>
      <c r="J302" s="44">
        <f t="shared" si="29"/>
        <v>301</v>
      </c>
      <c r="K302" s="45">
        <f t="shared" si="30"/>
        <v>6270.1140000000005</v>
      </c>
      <c r="L302" s="4">
        <f t="shared" si="31"/>
        <v>19.123560000000001</v>
      </c>
    </row>
    <row r="303" spans="1:12" x14ac:dyDescent="0.2">
      <c r="A303" s="5">
        <v>41941</v>
      </c>
      <c r="B303" s="4">
        <v>24.175000000000001</v>
      </c>
      <c r="C303" s="4">
        <f>MIN($B$2:B303)</f>
        <v>23.678999999999998</v>
      </c>
      <c r="D303" s="44">
        <f t="shared" si="25"/>
        <v>1</v>
      </c>
      <c r="E303" s="44">
        <f t="shared" si="26"/>
        <v>212</v>
      </c>
      <c r="F303" s="45">
        <f t="shared" si="27"/>
        <v>5266.9460000000036</v>
      </c>
      <c r="G303" s="4">
        <f t="shared" si="32"/>
        <v>24.827180000000016</v>
      </c>
      <c r="H303" s="4">
        <v>22.907</v>
      </c>
      <c r="I303" s="44">
        <f t="shared" si="28"/>
        <v>1</v>
      </c>
      <c r="J303" s="44">
        <f t="shared" si="29"/>
        <v>302</v>
      </c>
      <c r="K303" s="45">
        <f t="shared" si="30"/>
        <v>6293.0210000000006</v>
      </c>
      <c r="L303" s="4">
        <f t="shared" si="31"/>
        <v>19.130355000000002</v>
      </c>
    </row>
    <row r="304" spans="1:12" x14ac:dyDescent="0.2">
      <c r="A304" s="5">
        <v>41942</v>
      </c>
      <c r="B304" s="4">
        <v>24.15</v>
      </c>
      <c r="C304" s="4">
        <f>MIN($B$2:B304)</f>
        <v>23.678999999999998</v>
      </c>
      <c r="D304" s="44">
        <f t="shared" si="25"/>
        <v>1</v>
      </c>
      <c r="E304" s="44">
        <f t="shared" si="26"/>
        <v>213</v>
      </c>
      <c r="F304" s="45">
        <f t="shared" si="27"/>
        <v>5291.0960000000032</v>
      </c>
      <c r="G304" s="4">
        <f t="shared" si="32"/>
        <v>24.820940000000014</v>
      </c>
      <c r="H304" s="4">
        <v>22.221</v>
      </c>
      <c r="I304" s="44">
        <f t="shared" si="28"/>
        <v>1</v>
      </c>
      <c r="J304" s="44">
        <f t="shared" si="29"/>
        <v>303</v>
      </c>
      <c r="K304" s="45">
        <f t="shared" si="30"/>
        <v>6315.2420000000002</v>
      </c>
      <c r="L304" s="4">
        <f t="shared" si="31"/>
        <v>19.132090000000002</v>
      </c>
    </row>
    <row r="305" spans="1:12" x14ac:dyDescent="0.2">
      <c r="A305" s="5">
        <v>41943</v>
      </c>
      <c r="B305" s="4">
        <v>24.082000000000001</v>
      </c>
      <c r="C305" s="4">
        <f>MIN($B$2:B305)</f>
        <v>23.678999999999998</v>
      </c>
      <c r="D305" s="44">
        <f t="shared" si="25"/>
        <v>1</v>
      </c>
      <c r="E305" s="44">
        <f t="shared" si="26"/>
        <v>214</v>
      </c>
      <c r="F305" s="45">
        <f t="shared" si="27"/>
        <v>5315.1780000000035</v>
      </c>
      <c r="G305" s="4">
        <f t="shared" si="32"/>
        <v>24.817263681592056</v>
      </c>
      <c r="H305" s="4">
        <v>19.998000000000001</v>
      </c>
      <c r="I305" s="44">
        <f t="shared" si="28"/>
        <v>1</v>
      </c>
      <c r="J305" s="44">
        <f t="shared" si="29"/>
        <v>304</v>
      </c>
      <c r="K305" s="45">
        <f t="shared" si="30"/>
        <v>6335.24</v>
      </c>
      <c r="L305" s="4">
        <f t="shared" si="31"/>
        <v>19.121124999999999</v>
      </c>
    </row>
    <row r="306" spans="1:12" x14ac:dyDescent="0.2">
      <c r="A306" s="5">
        <v>41944</v>
      </c>
      <c r="C306" s="4">
        <f>MIN($B$2:B306)</f>
        <v>23.678999999999998</v>
      </c>
      <c r="D306" s="44">
        <f t="shared" si="25"/>
        <v>0</v>
      </c>
      <c r="E306" s="44">
        <f t="shared" si="26"/>
        <v>214</v>
      </c>
      <c r="F306" s="45">
        <f t="shared" si="27"/>
        <v>5315.1780000000035</v>
      </c>
      <c r="G306" s="4">
        <f t="shared" si="32"/>
        <v>24.817263681592056</v>
      </c>
      <c r="H306" s="4">
        <v>19.933</v>
      </c>
      <c r="I306" s="44">
        <f t="shared" si="28"/>
        <v>1</v>
      </c>
      <c r="J306" s="44">
        <f t="shared" si="29"/>
        <v>305</v>
      </c>
      <c r="K306" s="45">
        <f t="shared" si="30"/>
        <v>6355.1729999999998</v>
      </c>
      <c r="L306" s="4">
        <f t="shared" si="31"/>
        <v>19.110114999999997</v>
      </c>
    </row>
    <row r="307" spans="1:12" x14ac:dyDescent="0.2">
      <c r="A307" s="5">
        <v>41945</v>
      </c>
      <c r="C307" s="4">
        <f>MIN($B$2:B307)</f>
        <v>23.678999999999998</v>
      </c>
      <c r="D307" s="44">
        <f t="shared" si="25"/>
        <v>0</v>
      </c>
      <c r="E307" s="44">
        <f t="shared" si="26"/>
        <v>214</v>
      </c>
      <c r="F307" s="45">
        <f t="shared" si="27"/>
        <v>5315.1780000000035</v>
      </c>
      <c r="G307" s="4">
        <f t="shared" si="32"/>
        <v>24.815600000000018</v>
      </c>
      <c r="H307" s="4">
        <v>20.776</v>
      </c>
      <c r="I307" s="44">
        <f t="shared" si="28"/>
        <v>1</v>
      </c>
      <c r="J307" s="44">
        <f t="shared" si="29"/>
        <v>306</v>
      </c>
      <c r="K307" s="45">
        <f t="shared" si="30"/>
        <v>6375.9489999999996</v>
      </c>
      <c r="L307" s="4">
        <f t="shared" si="31"/>
        <v>19.103554999999997</v>
      </c>
    </row>
    <row r="308" spans="1:12" x14ac:dyDescent="0.2">
      <c r="A308" s="5">
        <v>41946</v>
      </c>
      <c r="B308" s="4">
        <v>24.100999999999999</v>
      </c>
      <c r="C308" s="4">
        <f>MIN($B$2:B308)</f>
        <v>23.678999999999998</v>
      </c>
      <c r="D308" s="44">
        <f t="shared" si="25"/>
        <v>1</v>
      </c>
      <c r="E308" s="44">
        <f t="shared" si="26"/>
        <v>215</v>
      </c>
      <c r="F308" s="45">
        <f t="shared" si="27"/>
        <v>5339.2790000000032</v>
      </c>
      <c r="G308" s="4">
        <f t="shared" si="32"/>
        <v>24.810605000000013</v>
      </c>
      <c r="H308" s="4">
        <v>22.507000000000001</v>
      </c>
      <c r="I308" s="44">
        <f t="shared" si="28"/>
        <v>1</v>
      </c>
      <c r="J308" s="44">
        <f t="shared" si="29"/>
        <v>307</v>
      </c>
      <c r="K308" s="45">
        <f t="shared" si="30"/>
        <v>6398.4559999999992</v>
      </c>
      <c r="L308" s="4">
        <f t="shared" si="31"/>
        <v>19.107094999999994</v>
      </c>
    </row>
    <row r="309" spans="1:12" x14ac:dyDescent="0.2">
      <c r="A309" s="5">
        <v>41947</v>
      </c>
      <c r="B309" s="4">
        <v>23.8</v>
      </c>
      <c r="C309" s="4">
        <f>MIN($B$2:B309)</f>
        <v>23.678999999999998</v>
      </c>
      <c r="D309" s="44">
        <f t="shared" si="25"/>
        <v>1</v>
      </c>
      <c r="E309" s="44">
        <f t="shared" si="26"/>
        <v>216</v>
      </c>
      <c r="F309" s="45">
        <f t="shared" si="27"/>
        <v>5363.0790000000034</v>
      </c>
      <c r="G309" s="4">
        <f t="shared" si="32"/>
        <v>24.803855000000016</v>
      </c>
      <c r="H309" s="4">
        <v>22.393999999999998</v>
      </c>
      <c r="I309" s="44">
        <f t="shared" si="28"/>
        <v>1</v>
      </c>
      <c r="J309" s="44">
        <f t="shared" si="29"/>
        <v>308</v>
      </c>
      <c r="K309" s="45">
        <f t="shared" si="30"/>
        <v>6420.8499999999995</v>
      </c>
      <c r="L309" s="4">
        <f t="shared" si="31"/>
        <v>19.112154999999994</v>
      </c>
    </row>
    <row r="310" spans="1:12" x14ac:dyDescent="0.2">
      <c r="A310" s="5">
        <v>41948</v>
      </c>
      <c r="B310" s="4">
        <v>24.25</v>
      </c>
      <c r="C310" s="4">
        <f>MIN($B$2:B310)</f>
        <v>23.678999999999998</v>
      </c>
      <c r="D310" s="44">
        <f t="shared" si="25"/>
        <v>1</v>
      </c>
      <c r="E310" s="44">
        <f t="shared" si="26"/>
        <v>217</v>
      </c>
      <c r="F310" s="45">
        <f t="shared" si="27"/>
        <v>5387.3290000000034</v>
      </c>
      <c r="G310" s="4">
        <f t="shared" si="32"/>
        <v>24.799605000000014</v>
      </c>
      <c r="H310" s="4">
        <v>22.448</v>
      </c>
      <c r="I310" s="44">
        <f t="shared" si="28"/>
        <v>1</v>
      </c>
      <c r="J310" s="44">
        <f t="shared" si="29"/>
        <v>309</v>
      </c>
      <c r="K310" s="45">
        <f t="shared" si="30"/>
        <v>6443.2979999999998</v>
      </c>
      <c r="L310" s="4">
        <f t="shared" si="31"/>
        <v>19.117729999999998</v>
      </c>
    </row>
    <row r="311" spans="1:12" x14ac:dyDescent="0.2">
      <c r="A311" s="5">
        <v>41949</v>
      </c>
      <c r="B311" s="4">
        <v>24</v>
      </c>
      <c r="C311" s="4">
        <f>MIN($B$2:B311)</f>
        <v>23.678999999999998</v>
      </c>
      <c r="D311" s="44">
        <f t="shared" si="25"/>
        <v>1</v>
      </c>
      <c r="E311" s="44">
        <f t="shared" si="26"/>
        <v>218</v>
      </c>
      <c r="F311" s="45">
        <f t="shared" si="27"/>
        <v>5411.3290000000034</v>
      </c>
      <c r="G311" s="4">
        <f t="shared" si="32"/>
        <v>24.794605000000015</v>
      </c>
      <c r="H311" s="4">
        <v>22.216000000000001</v>
      </c>
      <c r="I311" s="44">
        <f t="shared" si="28"/>
        <v>1</v>
      </c>
      <c r="J311" s="44">
        <f t="shared" si="29"/>
        <v>310</v>
      </c>
      <c r="K311" s="45">
        <f t="shared" si="30"/>
        <v>6465.5140000000001</v>
      </c>
      <c r="L311" s="4">
        <f t="shared" si="31"/>
        <v>19.125989999999998</v>
      </c>
    </row>
    <row r="312" spans="1:12" x14ac:dyDescent="0.2">
      <c r="A312" s="5">
        <v>41950</v>
      </c>
      <c r="B312" s="4">
        <v>24.193999999999999</v>
      </c>
      <c r="C312" s="4">
        <f>MIN($B$2:B312)</f>
        <v>23.678999999999998</v>
      </c>
      <c r="D312" s="44">
        <f t="shared" si="25"/>
        <v>1</v>
      </c>
      <c r="E312" s="44">
        <f t="shared" si="26"/>
        <v>219</v>
      </c>
      <c r="F312" s="45">
        <f t="shared" si="27"/>
        <v>5435.5230000000038</v>
      </c>
      <c r="G312" s="4">
        <f t="shared" si="32"/>
        <v>24.791616915422903</v>
      </c>
      <c r="H312" s="4">
        <v>22.391999999999999</v>
      </c>
      <c r="I312" s="44">
        <f t="shared" si="28"/>
        <v>1</v>
      </c>
      <c r="J312" s="44">
        <f t="shared" si="29"/>
        <v>311</v>
      </c>
      <c r="K312" s="45">
        <f t="shared" si="30"/>
        <v>6487.9059999999999</v>
      </c>
      <c r="L312" s="4">
        <f t="shared" si="31"/>
        <v>19.130775</v>
      </c>
    </row>
    <row r="313" spans="1:12" x14ac:dyDescent="0.2">
      <c r="A313" s="5">
        <v>41951</v>
      </c>
      <c r="C313" s="4">
        <f>MIN($B$2:B313)</f>
        <v>23.678999999999998</v>
      </c>
      <c r="D313" s="44">
        <f t="shared" si="25"/>
        <v>0</v>
      </c>
      <c r="E313" s="44">
        <f t="shared" si="26"/>
        <v>219</v>
      </c>
      <c r="F313" s="45">
        <f t="shared" si="27"/>
        <v>5435.5230000000038</v>
      </c>
      <c r="G313" s="4">
        <f t="shared" si="32"/>
        <v>24.791616915422903</v>
      </c>
      <c r="H313" s="4">
        <v>22.399000000000001</v>
      </c>
      <c r="I313" s="44">
        <f t="shared" si="28"/>
        <v>1</v>
      </c>
      <c r="J313" s="44">
        <f t="shared" si="29"/>
        <v>312</v>
      </c>
      <c r="K313" s="45">
        <f t="shared" si="30"/>
        <v>6510.3050000000003</v>
      </c>
      <c r="L313" s="4">
        <f t="shared" si="31"/>
        <v>19.138134999999998</v>
      </c>
    </row>
    <row r="314" spans="1:12" x14ac:dyDescent="0.2">
      <c r="A314" s="5">
        <v>41952</v>
      </c>
      <c r="C314" s="4">
        <f>MIN($B$2:B314)</f>
        <v>23.678999999999998</v>
      </c>
      <c r="D314" s="44">
        <f t="shared" si="25"/>
        <v>0</v>
      </c>
      <c r="E314" s="44">
        <f t="shared" si="26"/>
        <v>219</v>
      </c>
      <c r="F314" s="45">
        <f t="shared" si="27"/>
        <v>5435.5230000000038</v>
      </c>
      <c r="G314" s="4">
        <f t="shared" si="32"/>
        <v>24.791325000000018</v>
      </c>
      <c r="H314" s="4">
        <v>22.535</v>
      </c>
      <c r="I314" s="44">
        <f t="shared" si="28"/>
        <v>1</v>
      </c>
      <c r="J314" s="44">
        <f t="shared" si="29"/>
        <v>313</v>
      </c>
      <c r="K314" s="45">
        <f t="shared" si="30"/>
        <v>6532.84</v>
      </c>
      <c r="L314" s="4">
        <f t="shared" si="31"/>
        <v>19.148954999999997</v>
      </c>
    </row>
    <row r="315" spans="1:12" x14ac:dyDescent="0.2">
      <c r="A315" s="5">
        <v>41953</v>
      </c>
      <c r="B315" s="4">
        <v>24.47</v>
      </c>
      <c r="C315" s="4">
        <f>MIN($B$2:B315)</f>
        <v>23.678999999999998</v>
      </c>
      <c r="D315" s="44">
        <f t="shared" si="25"/>
        <v>1</v>
      </c>
      <c r="E315" s="44">
        <f t="shared" si="26"/>
        <v>220</v>
      </c>
      <c r="F315" s="45">
        <f t="shared" si="27"/>
        <v>5459.993000000004</v>
      </c>
      <c r="G315" s="4">
        <f t="shared" si="32"/>
        <v>24.788585000000023</v>
      </c>
      <c r="H315" s="4">
        <v>23.138000000000002</v>
      </c>
      <c r="I315" s="44">
        <f t="shared" si="28"/>
        <v>1</v>
      </c>
      <c r="J315" s="44">
        <f t="shared" si="29"/>
        <v>314</v>
      </c>
      <c r="K315" s="45">
        <f t="shared" si="30"/>
        <v>6555.9780000000001</v>
      </c>
      <c r="L315" s="4">
        <f t="shared" si="31"/>
        <v>19.164879999999997</v>
      </c>
    </row>
    <row r="316" spans="1:12" x14ac:dyDescent="0.2">
      <c r="A316" s="5">
        <v>41954</v>
      </c>
      <c r="B316" s="4">
        <v>24.14</v>
      </c>
      <c r="C316" s="4">
        <f>MIN($B$2:B316)</f>
        <v>23.678999999999998</v>
      </c>
      <c r="D316" s="44">
        <f t="shared" si="25"/>
        <v>1</v>
      </c>
      <c r="E316" s="44">
        <f t="shared" si="26"/>
        <v>221</v>
      </c>
      <c r="F316" s="45">
        <f t="shared" si="27"/>
        <v>5484.1330000000044</v>
      </c>
      <c r="G316" s="4">
        <f t="shared" si="32"/>
        <v>24.785065000000021</v>
      </c>
      <c r="H316" s="4">
        <v>23.085999999999999</v>
      </c>
      <c r="I316" s="44">
        <f t="shared" si="28"/>
        <v>1</v>
      </c>
      <c r="J316" s="44">
        <f t="shared" si="29"/>
        <v>315</v>
      </c>
      <c r="K316" s="45">
        <f t="shared" si="30"/>
        <v>6579.0640000000003</v>
      </c>
      <c r="L316" s="4">
        <f t="shared" si="31"/>
        <v>19.179545000000001</v>
      </c>
    </row>
    <row r="317" spans="1:12" x14ac:dyDescent="0.2">
      <c r="A317" s="5">
        <v>41955</v>
      </c>
      <c r="B317" s="4">
        <v>24</v>
      </c>
      <c r="C317" s="4">
        <f>MIN($B$2:B317)</f>
        <v>23.678999999999998</v>
      </c>
      <c r="D317" s="44">
        <f t="shared" si="25"/>
        <v>1</v>
      </c>
      <c r="E317" s="44">
        <f t="shared" si="26"/>
        <v>222</v>
      </c>
      <c r="F317" s="45">
        <f t="shared" si="27"/>
        <v>5508.1330000000044</v>
      </c>
      <c r="G317" s="4">
        <f t="shared" si="32"/>
        <v>24.780615000000022</v>
      </c>
      <c r="H317" s="4">
        <v>23.015999999999998</v>
      </c>
      <c r="I317" s="44">
        <f t="shared" si="28"/>
        <v>1</v>
      </c>
      <c r="J317" s="44">
        <f t="shared" si="29"/>
        <v>316</v>
      </c>
      <c r="K317" s="45">
        <f t="shared" si="30"/>
        <v>6602.08</v>
      </c>
      <c r="L317" s="4">
        <f t="shared" si="31"/>
        <v>19.193349999999999</v>
      </c>
    </row>
    <row r="318" spans="1:12" x14ac:dyDescent="0.2">
      <c r="A318" s="5">
        <v>41956</v>
      </c>
      <c r="B318" s="4">
        <v>24.050999999999998</v>
      </c>
      <c r="C318" s="4">
        <f>MIN($B$2:B318)</f>
        <v>23.678999999999998</v>
      </c>
      <c r="D318" s="44">
        <f t="shared" si="25"/>
        <v>1</v>
      </c>
      <c r="E318" s="44">
        <f t="shared" si="26"/>
        <v>223</v>
      </c>
      <c r="F318" s="45">
        <f t="shared" si="27"/>
        <v>5532.1840000000047</v>
      </c>
      <c r="G318" s="4">
        <f t="shared" si="32"/>
        <v>24.776705000000025</v>
      </c>
      <c r="H318" s="4">
        <v>22.733000000000001</v>
      </c>
      <c r="I318" s="44">
        <f t="shared" si="28"/>
        <v>1</v>
      </c>
      <c r="J318" s="44">
        <f t="shared" si="29"/>
        <v>317</v>
      </c>
      <c r="K318" s="45">
        <f t="shared" si="30"/>
        <v>6624.8130000000001</v>
      </c>
      <c r="L318" s="4">
        <f t="shared" si="31"/>
        <v>19.205960000000001</v>
      </c>
    </row>
    <row r="319" spans="1:12" x14ac:dyDescent="0.2">
      <c r="A319" s="5">
        <v>41957</v>
      </c>
      <c r="B319" s="4">
        <v>23.85</v>
      </c>
      <c r="C319" s="4">
        <f>MIN($B$2:B319)</f>
        <v>23.678999999999998</v>
      </c>
      <c r="D319" s="44">
        <f t="shared" si="25"/>
        <v>1</v>
      </c>
      <c r="E319" s="44">
        <f t="shared" si="26"/>
        <v>224</v>
      </c>
      <c r="F319" s="45">
        <f t="shared" si="27"/>
        <v>5556.0340000000051</v>
      </c>
      <c r="G319" s="4">
        <f t="shared" si="32"/>
        <v>24.772094527363212</v>
      </c>
      <c r="H319" s="4">
        <v>22.195</v>
      </c>
      <c r="I319" s="44">
        <f t="shared" si="28"/>
        <v>1</v>
      </c>
      <c r="J319" s="44">
        <f t="shared" si="29"/>
        <v>318</v>
      </c>
      <c r="K319" s="45">
        <f t="shared" si="30"/>
        <v>6647.0079999999998</v>
      </c>
      <c r="L319" s="4">
        <f t="shared" si="31"/>
        <v>19.214485</v>
      </c>
    </row>
    <row r="320" spans="1:12" x14ac:dyDescent="0.2">
      <c r="A320" s="5">
        <v>41958</v>
      </c>
      <c r="C320" s="4">
        <f>MIN($B$2:B320)</f>
        <v>23.678999999999998</v>
      </c>
      <c r="D320" s="44">
        <f t="shared" si="25"/>
        <v>0</v>
      </c>
      <c r="E320" s="44">
        <f t="shared" si="26"/>
        <v>224</v>
      </c>
      <c r="F320" s="45">
        <f t="shared" si="27"/>
        <v>5556.0340000000051</v>
      </c>
      <c r="G320" s="4">
        <f t="shared" si="32"/>
        <v>24.772094527363212</v>
      </c>
      <c r="H320" s="4">
        <v>22.21</v>
      </c>
      <c r="I320" s="44">
        <f t="shared" si="28"/>
        <v>1</v>
      </c>
      <c r="J320" s="44">
        <f t="shared" si="29"/>
        <v>319</v>
      </c>
      <c r="K320" s="45">
        <f t="shared" si="30"/>
        <v>6669.2179999999998</v>
      </c>
      <c r="L320" s="4">
        <f t="shared" si="31"/>
        <v>19.225629999999999</v>
      </c>
    </row>
    <row r="321" spans="1:12" x14ac:dyDescent="0.2">
      <c r="A321" s="5">
        <v>41959</v>
      </c>
      <c r="C321" s="4">
        <f>MIN($B$2:B321)</f>
        <v>23.678999999999998</v>
      </c>
      <c r="D321" s="44">
        <f t="shared" si="25"/>
        <v>0</v>
      </c>
      <c r="E321" s="44">
        <f t="shared" si="26"/>
        <v>224</v>
      </c>
      <c r="F321" s="45">
        <f t="shared" si="27"/>
        <v>5556.0340000000051</v>
      </c>
      <c r="G321" s="4">
        <f t="shared" si="32"/>
        <v>24.772625000000026</v>
      </c>
      <c r="H321" s="4">
        <v>22.53</v>
      </c>
      <c r="I321" s="44">
        <f t="shared" si="28"/>
        <v>1</v>
      </c>
      <c r="J321" s="44">
        <f t="shared" si="29"/>
        <v>320</v>
      </c>
      <c r="K321" s="45">
        <f t="shared" si="30"/>
        <v>6691.7479999999996</v>
      </c>
      <c r="L321" s="4">
        <f t="shared" si="31"/>
        <v>19.241209999999995</v>
      </c>
    </row>
    <row r="322" spans="1:12" x14ac:dyDescent="0.2">
      <c r="A322" s="5">
        <v>41960</v>
      </c>
      <c r="B322" s="4">
        <v>23.917999999999999</v>
      </c>
      <c r="C322" s="4">
        <f>MIN($B$2:B322)</f>
        <v>23.678999999999998</v>
      </c>
      <c r="D322" s="44">
        <f t="shared" si="25"/>
        <v>1</v>
      </c>
      <c r="E322" s="44">
        <f t="shared" si="26"/>
        <v>225</v>
      </c>
      <c r="F322" s="45">
        <f t="shared" si="27"/>
        <v>5579.9520000000048</v>
      </c>
      <c r="G322" s="4">
        <f t="shared" si="32"/>
        <v>24.769100000000023</v>
      </c>
      <c r="H322" s="4">
        <v>23.352</v>
      </c>
      <c r="I322" s="44">
        <f t="shared" si="28"/>
        <v>1</v>
      </c>
      <c r="J322" s="44">
        <f t="shared" si="29"/>
        <v>321</v>
      </c>
      <c r="K322" s="45">
        <f t="shared" si="30"/>
        <v>6715.0999999999995</v>
      </c>
      <c r="L322" s="4">
        <f t="shared" si="31"/>
        <v>19.261819999999997</v>
      </c>
    </row>
    <row r="323" spans="1:12" x14ac:dyDescent="0.2">
      <c r="A323" s="5">
        <v>41961</v>
      </c>
      <c r="B323" s="4">
        <v>23.8</v>
      </c>
      <c r="C323" s="4">
        <f>MIN($B$2:B323)</f>
        <v>23.678999999999998</v>
      </c>
      <c r="D323" s="44">
        <f t="shared" ref="D323:D386" si="33">IF(B323&gt;0,1,0)</f>
        <v>1</v>
      </c>
      <c r="E323" s="44">
        <f t="shared" si="26"/>
        <v>226</v>
      </c>
      <c r="F323" s="45">
        <f t="shared" si="27"/>
        <v>5603.752000000005</v>
      </c>
      <c r="G323" s="4">
        <f t="shared" si="32"/>
        <v>24.765975000000026</v>
      </c>
      <c r="H323" s="4">
        <v>22.981999999999999</v>
      </c>
      <c r="I323" s="44">
        <f t="shared" si="28"/>
        <v>1</v>
      </c>
      <c r="J323" s="44">
        <f t="shared" si="29"/>
        <v>322</v>
      </c>
      <c r="K323" s="45">
        <f t="shared" si="30"/>
        <v>6738.0819999999994</v>
      </c>
      <c r="L323" s="4">
        <f t="shared" si="31"/>
        <v>19.278784999999996</v>
      </c>
    </row>
    <row r="324" spans="1:12" x14ac:dyDescent="0.2">
      <c r="A324" s="5">
        <v>41962</v>
      </c>
      <c r="B324" s="4">
        <v>24.003</v>
      </c>
      <c r="C324" s="4">
        <f>MIN($B$2:B324)</f>
        <v>23.678999999999998</v>
      </c>
      <c r="D324" s="44">
        <f t="shared" si="33"/>
        <v>1</v>
      </c>
      <c r="E324" s="44">
        <f t="shared" ref="E324:E387" si="34">E323+D324</f>
        <v>227</v>
      </c>
      <c r="F324" s="45">
        <f t="shared" ref="F324:F387" si="35">IF(D324=1,B324+F323,F323)</f>
        <v>5627.7550000000047</v>
      </c>
      <c r="G324" s="4">
        <f t="shared" si="32"/>
        <v>24.76251000000002</v>
      </c>
      <c r="H324" s="4">
        <v>23.102</v>
      </c>
      <c r="I324" s="44">
        <f t="shared" ref="I324:I387" si="36">IF(H324&lt;&gt;0,1,0)</f>
        <v>1</v>
      </c>
      <c r="J324" s="44">
        <f t="shared" ref="J324:J387" si="37">I324+J323</f>
        <v>323</v>
      </c>
      <c r="K324" s="45">
        <f t="shared" ref="K324:K387" si="38">IF(I324=1,H324+K323,K323)</f>
        <v>6761.1839999999993</v>
      </c>
      <c r="L324" s="4">
        <f t="shared" si="31"/>
        <v>19.295969999999997</v>
      </c>
    </row>
    <row r="325" spans="1:12" x14ac:dyDescent="0.2">
      <c r="A325" s="5">
        <v>41963</v>
      </c>
      <c r="B325" s="4">
        <v>24.07</v>
      </c>
      <c r="C325" s="4">
        <f>MIN($B$2:B325)</f>
        <v>23.678999999999998</v>
      </c>
      <c r="D325" s="44">
        <f t="shared" si="33"/>
        <v>1</v>
      </c>
      <c r="E325" s="44">
        <f t="shared" si="34"/>
        <v>228</v>
      </c>
      <c r="F325" s="45">
        <f t="shared" si="35"/>
        <v>5651.8250000000044</v>
      </c>
      <c r="G325" s="4">
        <f t="shared" si="32"/>
        <v>24.759360000000019</v>
      </c>
      <c r="H325" s="4">
        <v>23.274000000000001</v>
      </c>
      <c r="I325" s="44">
        <f t="shared" si="36"/>
        <v>1</v>
      </c>
      <c r="J325" s="44">
        <f t="shared" si="37"/>
        <v>324</v>
      </c>
      <c r="K325" s="45">
        <f t="shared" si="38"/>
        <v>6784.4579999999996</v>
      </c>
      <c r="L325" s="4">
        <f t="shared" si="31"/>
        <v>19.313039999999997</v>
      </c>
    </row>
    <row r="326" spans="1:12" x14ac:dyDescent="0.2">
      <c r="A326" s="5">
        <v>41964</v>
      </c>
      <c r="B326" s="4">
        <v>24.33</v>
      </c>
      <c r="C326" s="4">
        <f>MIN($B$2:B326)</f>
        <v>23.678999999999998</v>
      </c>
      <c r="D326" s="44">
        <f t="shared" si="33"/>
        <v>1</v>
      </c>
      <c r="E326" s="44">
        <f t="shared" si="34"/>
        <v>229</v>
      </c>
      <c r="F326" s="45">
        <f t="shared" si="35"/>
        <v>5676.1550000000043</v>
      </c>
      <c r="G326" s="4">
        <f t="shared" si="32"/>
        <v>24.757223880597035</v>
      </c>
      <c r="H326" s="4">
        <v>23.202999999999999</v>
      </c>
      <c r="I326" s="44">
        <f t="shared" si="36"/>
        <v>1</v>
      </c>
      <c r="J326" s="44">
        <f t="shared" si="37"/>
        <v>325</v>
      </c>
      <c r="K326" s="45">
        <f t="shared" si="38"/>
        <v>6807.6610000000001</v>
      </c>
      <c r="L326" s="4">
        <f t="shared" si="31"/>
        <v>19.328694999999996</v>
      </c>
    </row>
    <row r="327" spans="1:12" x14ac:dyDescent="0.2">
      <c r="A327" s="5">
        <v>41965</v>
      </c>
      <c r="C327" s="4">
        <f>MIN($B$2:B327)</f>
        <v>23.678999999999998</v>
      </c>
      <c r="D327" s="44">
        <f t="shared" si="33"/>
        <v>0</v>
      </c>
      <c r="E327" s="44">
        <f t="shared" si="34"/>
        <v>229</v>
      </c>
      <c r="F327" s="45">
        <f t="shared" si="35"/>
        <v>5676.1550000000043</v>
      </c>
      <c r="G327" s="4">
        <f t="shared" si="32"/>
        <v>24.757223880597035</v>
      </c>
      <c r="H327" s="4">
        <v>23.17</v>
      </c>
      <c r="I327" s="44">
        <f t="shared" si="36"/>
        <v>1</v>
      </c>
      <c r="J327" s="44">
        <f t="shared" si="37"/>
        <v>326</v>
      </c>
      <c r="K327" s="45">
        <f t="shared" si="38"/>
        <v>6830.8310000000001</v>
      </c>
      <c r="L327" s="4">
        <f t="shared" si="31"/>
        <v>19.346174999999999</v>
      </c>
    </row>
    <row r="328" spans="1:12" x14ac:dyDescent="0.2">
      <c r="A328" s="5">
        <v>41966</v>
      </c>
      <c r="C328" s="4">
        <f>MIN($B$2:B328)</f>
        <v>23.678999999999998</v>
      </c>
      <c r="D328" s="44">
        <f t="shared" si="33"/>
        <v>0</v>
      </c>
      <c r="E328" s="44">
        <f t="shared" si="34"/>
        <v>229</v>
      </c>
      <c r="F328" s="45">
        <f t="shared" si="35"/>
        <v>5676.1550000000043</v>
      </c>
      <c r="G328" s="4">
        <f t="shared" si="32"/>
        <v>24.75694500000002</v>
      </c>
      <c r="H328" s="4">
        <v>23.337</v>
      </c>
      <c r="I328" s="44">
        <f t="shared" si="36"/>
        <v>1</v>
      </c>
      <c r="J328" s="44">
        <f t="shared" si="37"/>
        <v>327</v>
      </c>
      <c r="K328" s="45">
        <f t="shared" si="38"/>
        <v>6854.1680000000006</v>
      </c>
      <c r="L328" s="4">
        <f t="shared" si="31"/>
        <v>19.367405000000002</v>
      </c>
    </row>
    <row r="329" spans="1:12" x14ac:dyDescent="0.2">
      <c r="A329" s="5">
        <v>41967</v>
      </c>
      <c r="B329" s="4">
        <v>24.195</v>
      </c>
      <c r="C329" s="4">
        <f>MIN($B$2:B329)</f>
        <v>23.678999999999998</v>
      </c>
      <c r="D329" s="44">
        <f t="shared" si="33"/>
        <v>1</v>
      </c>
      <c r="E329" s="44">
        <f t="shared" si="34"/>
        <v>230</v>
      </c>
      <c r="F329" s="45">
        <f t="shared" si="35"/>
        <v>5700.350000000004</v>
      </c>
      <c r="G329" s="4">
        <f t="shared" si="32"/>
        <v>24.75342000000002</v>
      </c>
      <c r="H329" s="4">
        <v>24.385000000000002</v>
      </c>
      <c r="I329" s="44">
        <f t="shared" si="36"/>
        <v>1</v>
      </c>
      <c r="J329" s="44">
        <f t="shared" si="37"/>
        <v>328</v>
      </c>
      <c r="K329" s="45">
        <f t="shared" si="38"/>
        <v>6878.5530000000008</v>
      </c>
      <c r="L329" s="4">
        <f t="shared" si="31"/>
        <v>19.392970000000002</v>
      </c>
    </row>
    <row r="330" spans="1:12" x14ac:dyDescent="0.2">
      <c r="A330" s="5">
        <v>41968</v>
      </c>
      <c r="B330" s="4">
        <v>24.634</v>
      </c>
      <c r="C330" s="4">
        <f>MIN($B$2:B330)</f>
        <v>23.678999999999998</v>
      </c>
      <c r="D330" s="44">
        <f t="shared" si="33"/>
        <v>1</v>
      </c>
      <c r="E330" s="44">
        <f t="shared" si="34"/>
        <v>231</v>
      </c>
      <c r="F330" s="45">
        <f t="shared" si="35"/>
        <v>5724.984000000004</v>
      </c>
      <c r="G330" s="4">
        <f t="shared" si="32"/>
        <v>24.750940000000018</v>
      </c>
      <c r="H330" s="4">
        <v>24.879000000000001</v>
      </c>
      <c r="I330" s="44">
        <f t="shared" si="36"/>
        <v>1</v>
      </c>
      <c r="J330" s="44">
        <f t="shared" si="37"/>
        <v>329</v>
      </c>
      <c r="K330" s="45">
        <f t="shared" si="38"/>
        <v>6903.4320000000007</v>
      </c>
      <c r="L330" s="4">
        <f t="shared" si="31"/>
        <v>19.418155000000002</v>
      </c>
    </row>
    <row r="331" spans="1:12" x14ac:dyDescent="0.2">
      <c r="A331" s="5">
        <v>41969</v>
      </c>
      <c r="B331" s="4">
        <v>24.451000000000001</v>
      </c>
      <c r="C331" s="4">
        <f>MIN($B$2:B331)</f>
        <v>23.678999999999998</v>
      </c>
      <c r="D331" s="44">
        <f t="shared" si="33"/>
        <v>1</v>
      </c>
      <c r="E331" s="44">
        <f t="shared" si="34"/>
        <v>232</v>
      </c>
      <c r="F331" s="45">
        <f t="shared" si="35"/>
        <v>5749.435000000004</v>
      </c>
      <c r="G331" s="4">
        <f t="shared" si="32"/>
        <v>24.748570000000019</v>
      </c>
      <c r="H331" s="4">
        <v>24.96</v>
      </c>
      <c r="I331" s="44">
        <f t="shared" si="36"/>
        <v>1</v>
      </c>
      <c r="J331" s="44">
        <f t="shared" si="37"/>
        <v>330</v>
      </c>
      <c r="K331" s="45">
        <f t="shared" si="38"/>
        <v>6928.3920000000007</v>
      </c>
      <c r="L331" s="4">
        <f t="shared" ref="L331:L394" si="39">(K331-K131)/(J331-J131)</f>
        <v>19.443315000000002</v>
      </c>
    </row>
    <row r="332" spans="1:12" x14ac:dyDescent="0.2">
      <c r="A332" s="5">
        <v>41970</v>
      </c>
      <c r="B332" s="4">
        <v>24.29</v>
      </c>
      <c r="C332" s="4">
        <f>MIN($B$2:B332)</f>
        <v>23.678999999999998</v>
      </c>
      <c r="D332" s="44">
        <f t="shared" si="33"/>
        <v>1</v>
      </c>
      <c r="E332" s="44">
        <f t="shared" si="34"/>
        <v>233</v>
      </c>
      <c r="F332" s="45">
        <f t="shared" si="35"/>
        <v>5773.725000000004</v>
      </c>
      <c r="G332" s="4">
        <f t="shared" si="32"/>
        <v>24.745185000000021</v>
      </c>
      <c r="H332" s="4">
        <v>24.556999999999999</v>
      </c>
      <c r="I332" s="44">
        <f t="shared" si="36"/>
        <v>1</v>
      </c>
      <c r="J332" s="44">
        <f t="shared" si="37"/>
        <v>331</v>
      </c>
      <c r="K332" s="45">
        <f t="shared" si="38"/>
        <v>6952.9490000000005</v>
      </c>
      <c r="L332" s="4">
        <f t="shared" si="39"/>
        <v>19.466305000000002</v>
      </c>
    </row>
    <row r="333" spans="1:12" x14ac:dyDescent="0.2">
      <c r="A333" s="5">
        <v>41971</v>
      </c>
      <c r="B333" s="4">
        <v>23.79</v>
      </c>
      <c r="C333" s="4">
        <f>MIN($B$2:B333)</f>
        <v>23.678999999999998</v>
      </c>
      <c r="D333" s="44">
        <f t="shared" si="33"/>
        <v>1</v>
      </c>
      <c r="E333" s="44">
        <f t="shared" si="34"/>
        <v>234</v>
      </c>
      <c r="F333" s="45">
        <f t="shared" si="35"/>
        <v>5797.515000000004</v>
      </c>
      <c r="G333" s="4">
        <f t="shared" si="32"/>
        <v>24.740432835820915</v>
      </c>
      <c r="H333" s="4">
        <v>24.326000000000001</v>
      </c>
      <c r="I333" s="44">
        <f t="shared" si="36"/>
        <v>1</v>
      </c>
      <c r="J333" s="44">
        <f t="shared" si="37"/>
        <v>332</v>
      </c>
      <c r="K333" s="45">
        <f t="shared" si="38"/>
        <v>6977.2750000000005</v>
      </c>
      <c r="L333" s="4">
        <f t="shared" si="39"/>
        <v>19.489330000000002</v>
      </c>
    </row>
    <row r="334" spans="1:12" x14ac:dyDescent="0.2">
      <c r="A334" s="5">
        <v>41972</v>
      </c>
      <c r="C334" s="4">
        <f>MIN($B$2:B334)</f>
        <v>23.678999999999998</v>
      </c>
      <c r="D334" s="44">
        <f t="shared" si="33"/>
        <v>0</v>
      </c>
      <c r="E334" s="44">
        <f t="shared" si="34"/>
        <v>234</v>
      </c>
      <c r="F334" s="45">
        <f t="shared" si="35"/>
        <v>5797.515000000004</v>
      </c>
      <c r="G334" s="4">
        <f t="shared" si="32"/>
        <v>24.740432835820915</v>
      </c>
      <c r="H334" s="4">
        <v>24.318999999999999</v>
      </c>
      <c r="I334" s="44">
        <f t="shared" si="36"/>
        <v>1</v>
      </c>
      <c r="J334" s="44">
        <f t="shared" si="37"/>
        <v>333</v>
      </c>
      <c r="K334" s="45">
        <f t="shared" si="38"/>
        <v>7001.594000000001</v>
      </c>
      <c r="L334" s="4">
        <f t="shared" si="39"/>
        <v>19.509940000000004</v>
      </c>
    </row>
    <row r="335" spans="1:12" x14ac:dyDescent="0.2">
      <c r="A335" s="5">
        <v>41973</v>
      </c>
      <c r="C335" s="4">
        <f>MIN($B$2:B335)</f>
        <v>23.678999999999998</v>
      </c>
      <c r="D335" s="44">
        <f t="shared" si="33"/>
        <v>0</v>
      </c>
      <c r="E335" s="44">
        <f t="shared" si="34"/>
        <v>234</v>
      </c>
      <c r="F335" s="45">
        <f t="shared" si="35"/>
        <v>5797.515000000004</v>
      </c>
      <c r="G335" s="4">
        <f t="shared" si="32"/>
        <v>24.739635000000021</v>
      </c>
      <c r="H335" s="4">
        <v>24.387</v>
      </c>
      <c r="I335" s="44">
        <f t="shared" si="36"/>
        <v>1</v>
      </c>
      <c r="J335" s="44">
        <f t="shared" si="37"/>
        <v>334</v>
      </c>
      <c r="K335" s="45">
        <f t="shared" si="38"/>
        <v>7025.9810000000007</v>
      </c>
      <c r="L335" s="4">
        <f t="shared" si="39"/>
        <v>19.531665000000004</v>
      </c>
    </row>
    <row r="336" spans="1:12" x14ac:dyDescent="0.2">
      <c r="A336" s="5">
        <v>41974</v>
      </c>
      <c r="B336" s="4">
        <v>24.12</v>
      </c>
      <c r="C336" s="4">
        <f>MIN($B$2:B336)</f>
        <v>23.678999999999998</v>
      </c>
      <c r="D336" s="44">
        <f t="shared" si="33"/>
        <v>1</v>
      </c>
      <c r="E336" s="44">
        <f t="shared" si="34"/>
        <v>235</v>
      </c>
      <c r="F336" s="45">
        <f t="shared" si="35"/>
        <v>5821.6350000000039</v>
      </c>
      <c r="G336" s="4">
        <f t="shared" si="32"/>
        <v>24.735465000000019</v>
      </c>
      <c r="H336" s="4">
        <v>24.593</v>
      </c>
      <c r="I336" s="44">
        <f t="shared" si="36"/>
        <v>1</v>
      </c>
      <c r="J336" s="44">
        <f t="shared" si="37"/>
        <v>335</v>
      </c>
      <c r="K336" s="45">
        <f t="shared" si="38"/>
        <v>7050.5740000000005</v>
      </c>
      <c r="L336" s="4">
        <f t="shared" si="39"/>
        <v>19.555850000000003</v>
      </c>
    </row>
    <row r="337" spans="1:12" x14ac:dyDescent="0.2">
      <c r="A337" s="5">
        <v>41975</v>
      </c>
      <c r="B337" s="4">
        <v>23.625</v>
      </c>
      <c r="C337" s="4">
        <f>MIN($B$2:B337)</f>
        <v>23.625</v>
      </c>
      <c r="D337" s="44">
        <f t="shared" si="33"/>
        <v>1</v>
      </c>
      <c r="E337" s="44">
        <f t="shared" si="34"/>
        <v>236</v>
      </c>
      <c r="F337" s="45">
        <f t="shared" si="35"/>
        <v>5845.2600000000039</v>
      </c>
      <c r="G337" s="4">
        <f t="shared" si="32"/>
        <v>24.72952500000002</v>
      </c>
      <c r="H337" s="4">
        <v>23.927</v>
      </c>
      <c r="I337" s="44">
        <f t="shared" si="36"/>
        <v>1</v>
      </c>
      <c r="J337" s="44">
        <f t="shared" si="37"/>
        <v>336</v>
      </c>
      <c r="K337" s="45">
        <f t="shared" si="38"/>
        <v>7074.5010000000002</v>
      </c>
      <c r="L337" s="4">
        <f t="shared" si="39"/>
        <v>19.579129999999999</v>
      </c>
    </row>
    <row r="338" spans="1:12" x14ac:dyDescent="0.2">
      <c r="A338" s="5">
        <v>41976</v>
      </c>
      <c r="B338" s="4">
        <v>23.547000000000001</v>
      </c>
      <c r="C338" s="4">
        <f>MIN($B$2:B338)</f>
        <v>23.547000000000001</v>
      </c>
      <c r="D338" s="44">
        <f t="shared" si="33"/>
        <v>1</v>
      </c>
      <c r="E338" s="44">
        <f t="shared" si="34"/>
        <v>237</v>
      </c>
      <c r="F338" s="45">
        <f t="shared" si="35"/>
        <v>5868.8070000000034</v>
      </c>
      <c r="G338" s="4">
        <f t="shared" si="32"/>
        <v>24.722885000000016</v>
      </c>
      <c r="H338" s="4">
        <v>23.707999999999998</v>
      </c>
      <c r="I338" s="44">
        <f t="shared" si="36"/>
        <v>1</v>
      </c>
      <c r="J338" s="44">
        <f t="shared" si="37"/>
        <v>337</v>
      </c>
      <c r="K338" s="45">
        <f t="shared" si="38"/>
        <v>7098.2089999999998</v>
      </c>
      <c r="L338" s="4">
        <f t="shared" si="39"/>
        <v>19.603874999999999</v>
      </c>
    </row>
    <row r="339" spans="1:12" x14ac:dyDescent="0.2">
      <c r="A339" s="5">
        <v>41977</v>
      </c>
      <c r="B339" s="4">
        <v>23.55</v>
      </c>
      <c r="C339" s="4">
        <f>MIN($B$2:B339)</f>
        <v>23.547000000000001</v>
      </c>
      <c r="D339" s="44">
        <f t="shared" si="33"/>
        <v>1</v>
      </c>
      <c r="E339" s="44">
        <f t="shared" si="34"/>
        <v>238</v>
      </c>
      <c r="F339" s="45">
        <f t="shared" si="35"/>
        <v>5892.3570000000036</v>
      </c>
      <c r="G339" s="4">
        <f t="shared" si="32"/>
        <v>24.716600000000017</v>
      </c>
      <c r="H339" s="4">
        <v>23.347999999999999</v>
      </c>
      <c r="I339" s="44">
        <f t="shared" si="36"/>
        <v>1</v>
      </c>
      <c r="J339" s="44">
        <f t="shared" si="37"/>
        <v>338</v>
      </c>
      <c r="K339" s="45">
        <f t="shared" si="38"/>
        <v>7121.5569999999998</v>
      </c>
      <c r="L339" s="4">
        <f t="shared" si="39"/>
        <v>19.624444999999998</v>
      </c>
    </row>
    <row r="340" spans="1:12" x14ac:dyDescent="0.2">
      <c r="A340" s="5">
        <v>41978</v>
      </c>
      <c r="B340" s="4">
        <v>23.31</v>
      </c>
      <c r="C340" s="4">
        <f>MIN($B$2:B340)</f>
        <v>23.31</v>
      </c>
      <c r="D340" s="44">
        <f t="shared" si="33"/>
        <v>1</v>
      </c>
      <c r="E340" s="44">
        <f t="shared" si="34"/>
        <v>239</v>
      </c>
      <c r="F340" s="45">
        <f t="shared" si="35"/>
        <v>5915.667000000004</v>
      </c>
      <c r="G340" s="4">
        <f t="shared" si="32"/>
        <v>24.709601990049769</v>
      </c>
      <c r="H340" s="4">
        <v>23.207000000000001</v>
      </c>
      <c r="I340" s="44">
        <f t="shared" si="36"/>
        <v>1</v>
      </c>
      <c r="J340" s="44">
        <f t="shared" si="37"/>
        <v>339</v>
      </c>
      <c r="K340" s="45">
        <f t="shared" si="38"/>
        <v>7144.7640000000001</v>
      </c>
      <c r="L340" s="4">
        <f t="shared" si="39"/>
        <v>19.645724999999999</v>
      </c>
    </row>
    <row r="341" spans="1:12" x14ac:dyDescent="0.2">
      <c r="A341" s="5">
        <v>41979</v>
      </c>
      <c r="C341" s="4">
        <f>MIN($B$2:B341)</f>
        <v>23.31</v>
      </c>
      <c r="D341" s="44">
        <f t="shared" si="33"/>
        <v>0</v>
      </c>
      <c r="E341" s="44">
        <f t="shared" si="34"/>
        <v>239</v>
      </c>
      <c r="F341" s="45">
        <f t="shared" si="35"/>
        <v>5915.667000000004</v>
      </c>
      <c r="G341" s="4">
        <f t="shared" si="32"/>
        <v>24.709601990049769</v>
      </c>
      <c r="H341" s="4">
        <v>23.245000000000001</v>
      </c>
      <c r="I341" s="44">
        <f t="shared" si="36"/>
        <v>1</v>
      </c>
      <c r="J341" s="44">
        <f t="shared" si="37"/>
        <v>340</v>
      </c>
      <c r="K341" s="45">
        <f t="shared" si="38"/>
        <v>7168.009</v>
      </c>
      <c r="L341" s="4">
        <f t="shared" si="39"/>
        <v>19.666229999999999</v>
      </c>
    </row>
    <row r="342" spans="1:12" x14ac:dyDescent="0.2">
      <c r="A342" s="5">
        <v>41980</v>
      </c>
      <c r="C342" s="4">
        <f>MIN($B$2:B342)</f>
        <v>23.31</v>
      </c>
      <c r="D342" s="44">
        <f t="shared" si="33"/>
        <v>0</v>
      </c>
      <c r="E342" s="44">
        <f t="shared" si="34"/>
        <v>239</v>
      </c>
      <c r="F342" s="45">
        <f t="shared" si="35"/>
        <v>5915.667000000004</v>
      </c>
      <c r="G342" s="4">
        <f t="shared" si="32"/>
        <v>24.710400000000018</v>
      </c>
      <c r="H342" s="4">
        <v>23.456</v>
      </c>
      <c r="I342" s="44">
        <f t="shared" si="36"/>
        <v>1</v>
      </c>
      <c r="J342" s="44">
        <f t="shared" si="37"/>
        <v>341</v>
      </c>
      <c r="K342" s="45">
        <f t="shared" si="38"/>
        <v>7191.4650000000001</v>
      </c>
      <c r="L342" s="4">
        <f t="shared" si="39"/>
        <v>19.685010000000002</v>
      </c>
    </row>
    <row r="343" spans="1:12" x14ac:dyDescent="0.2">
      <c r="A343" s="5">
        <v>41981</v>
      </c>
      <c r="B343" s="4">
        <v>23.155000000000001</v>
      </c>
      <c r="C343" s="4">
        <f>MIN($B$2:B343)</f>
        <v>23.155000000000001</v>
      </c>
      <c r="D343" s="44">
        <f t="shared" si="33"/>
        <v>1</v>
      </c>
      <c r="E343" s="44">
        <f t="shared" si="34"/>
        <v>240</v>
      </c>
      <c r="F343" s="45">
        <f t="shared" si="35"/>
        <v>5938.8220000000038</v>
      </c>
      <c r="G343" s="4">
        <f t="shared" si="32"/>
        <v>24.703435000000017</v>
      </c>
      <c r="H343" s="4">
        <v>23.327000000000002</v>
      </c>
      <c r="I343" s="44">
        <f t="shared" si="36"/>
        <v>1</v>
      </c>
      <c r="J343" s="44">
        <f t="shared" si="37"/>
        <v>342</v>
      </c>
      <c r="K343" s="45">
        <f t="shared" si="38"/>
        <v>7214.7920000000004</v>
      </c>
      <c r="L343" s="4">
        <f t="shared" si="39"/>
        <v>19.703220000000002</v>
      </c>
    </row>
    <row r="344" spans="1:12" x14ac:dyDescent="0.2">
      <c r="A344" s="5">
        <v>41982</v>
      </c>
      <c r="B344" s="4">
        <v>23.353000000000002</v>
      </c>
      <c r="C344" s="4">
        <f>MIN($B$2:B344)</f>
        <v>23.155000000000001</v>
      </c>
      <c r="D344" s="44">
        <f t="shared" si="33"/>
        <v>1</v>
      </c>
      <c r="E344" s="44">
        <f t="shared" si="34"/>
        <v>241</v>
      </c>
      <c r="F344" s="45">
        <f t="shared" si="35"/>
        <v>5962.1750000000038</v>
      </c>
      <c r="G344" s="4">
        <f t="shared" si="32"/>
        <v>24.69712000000002</v>
      </c>
      <c r="H344" s="4">
        <v>23.236999999999998</v>
      </c>
      <c r="I344" s="44">
        <f t="shared" si="36"/>
        <v>1</v>
      </c>
      <c r="J344" s="44">
        <f t="shared" si="37"/>
        <v>343</v>
      </c>
      <c r="K344" s="45">
        <f t="shared" si="38"/>
        <v>7238.0290000000005</v>
      </c>
      <c r="L344" s="4">
        <f t="shared" si="39"/>
        <v>19.722785000000002</v>
      </c>
    </row>
    <row r="345" spans="1:12" x14ac:dyDescent="0.2">
      <c r="A345" s="5">
        <v>41983</v>
      </c>
      <c r="B345" s="4">
        <v>23.09</v>
      </c>
      <c r="C345" s="4">
        <f>MIN($B$2:B345)</f>
        <v>23.09</v>
      </c>
      <c r="D345" s="44">
        <f t="shared" si="33"/>
        <v>1</v>
      </c>
      <c r="E345" s="44">
        <f t="shared" si="34"/>
        <v>242</v>
      </c>
      <c r="F345" s="45">
        <f t="shared" si="35"/>
        <v>5985.265000000004</v>
      </c>
      <c r="G345" s="4">
        <f t="shared" si="32"/>
        <v>24.689105000000019</v>
      </c>
      <c r="H345" s="4">
        <v>23.295000000000002</v>
      </c>
      <c r="I345" s="44">
        <f t="shared" si="36"/>
        <v>1</v>
      </c>
      <c r="J345" s="44">
        <f t="shared" si="37"/>
        <v>344</v>
      </c>
      <c r="K345" s="45">
        <f t="shared" si="38"/>
        <v>7261.3240000000005</v>
      </c>
      <c r="L345" s="4">
        <f t="shared" si="39"/>
        <v>19.742715000000004</v>
      </c>
    </row>
    <row r="346" spans="1:12" x14ac:dyDescent="0.2">
      <c r="A346" s="5">
        <v>41984</v>
      </c>
      <c r="B346" s="4">
        <v>23.07</v>
      </c>
      <c r="C346" s="4">
        <f>MIN($B$2:B346)</f>
        <v>23.07</v>
      </c>
      <c r="D346" s="44">
        <f t="shared" si="33"/>
        <v>1</v>
      </c>
      <c r="E346" s="44">
        <f t="shared" si="34"/>
        <v>243</v>
      </c>
      <c r="F346" s="45">
        <f t="shared" si="35"/>
        <v>6008.3350000000037</v>
      </c>
      <c r="G346" s="4">
        <f t="shared" si="32"/>
        <v>24.68181000000002</v>
      </c>
      <c r="H346" s="4">
        <v>22.802</v>
      </c>
      <c r="I346" s="44">
        <f t="shared" si="36"/>
        <v>1</v>
      </c>
      <c r="J346" s="44">
        <f t="shared" si="37"/>
        <v>345</v>
      </c>
      <c r="K346" s="45">
        <f t="shared" si="38"/>
        <v>7284.1260000000002</v>
      </c>
      <c r="L346" s="4">
        <f t="shared" si="39"/>
        <v>19.759195000000002</v>
      </c>
    </row>
    <row r="347" spans="1:12" x14ac:dyDescent="0.2">
      <c r="A347" s="5">
        <v>41985</v>
      </c>
      <c r="B347" s="4">
        <v>22.89</v>
      </c>
      <c r="C347" s="4">
        <f>MIN($B$2:B347)</f>
        <v>22.89</v>
      </c>
      <c r="D347" s="44">
        <f t="shared" si="33"/>
        <v>1</v>
      </c>
      <c r="E347" s="44">
        <f t="shared" si="34"/>
        <v>244</v>
      </c>
      <c r="F347" s="45">
        <f t="shared" si="35"/>
        <v>6031.225000000004</v>
      </c>
      <c r="G347" s="4">
        <f t="shared" si="32"/>
        <v>24.672895522388078</v>
      </c>
      <c r="H347" s="4">
        <v>22.841000000000001</v>
      </c>
      <c r="I347" s="44">
        <f t="shared" si="36"/>
        <v>1</v>
      </c>
      <c r="J347" s="44">
        <f t="shared" si="37"/>
        <v>346</v>
      </c>
      <c r="K347" s="45">
        <f t="shared" si="38"/>
        <v>7306.9670000000006</v>
      </c>
      <c r="L347" s="4">
        <f t="shared" si="39"/>
        <v>19.776080000000004</v>
      </c>
    </row>
    <row r="348" spans="1:12" x14ac:dyDescent="0.2">
      <c r="A348" s="5">
        <v>41986</v>
      </c>
      <c r="C348" s="4">
        <f>MIN($B$2:B348)</f>
        <v>22.89</v>
      </c>
      <c r="D348" s="44">
        <f t="shared" si="33"/>
        <v>0</v>
      </c>
      <c r="E348" s="44">
        <f t="shared" si="34"/>
        <v>244</v>
      </c>
      <c r="F348" s="45">
        <f t="shared" si="35"/>
        <v>6031.225000000004</v>
      </c>
      <c r="G348" s="4">
        <f t="shared" si="32"/>
        <v>24.672895522388078</v>
      </c>
      <c r="H348" s="4">
        <v>22.826000000000001</v>
      </c>
      <c r="I348" s="44">
        <f t="shared" si="36"/>
        <v>1</v>
      </c>
      <c r="J348" s="44">
        <f t="shared" si="37"/>
        <v>347</v>
      </c>
      <c r="K348" s="45">
        <f t="shared" si="38"/>
        <v>7329.7930000000006</v>
      </c>
      <c r="L348" s="4">
        <f t="shared" si="39"/>
        <v>19.794235000000004</v>
      </c>
    </row>
    <row r="349" spans="1:12" x14ac:dyDescent="0.2">
      <c r="A349" s="5">
        <v>41987</v>
      </c>
      <c r="C349" s="4">
        <f>MIN($B$2:B349)</f>
        <v>22.89</v>
      </c>
      <c r="D349" s="44">
        <f t="shared" si="33"/>
        <v>0</v>
      </c>
      <c r="E349" s="44">
        <f t="shared" si="34"/>
        <v>244</v>
      </c>
      <c r="F349" s="45">
        <f t="shared" si="35"/>
        <v>6031.225000000004</v>
      </c>
      <c r="G349" s="4">
        <f t="shared" si="32"/>
        <v>24.669315000000019</v>
      </c>
      <c r="H349" s="4">
        <v>22.983000000000001</v>
      </c>
      <c r="I349" s="44">
        <f t="shared" si="36"/>
        <v>1</v>
      </c>
      <c r="J349" s="44">
        <f t="shared" si="37"/>
        <v>348</v>
      </c>
      <c r="K349" s="45">
        <f t="shared" si="38"/>
        <v>7352.7760000000007</v>
      </c>
      <c r="L349" s="4">
        <f t="shared" si="39"/>
        <v>19.814275000000006</v>
      </c>
    </row>
    <row r="350" spans="1:12" x14ac:dyDescent="0.2">
      <c r="A350" s="5">
        <v>41988</v>
      </c>
      <c r="B350" s="4">
        <v>22.92</v>
      </c>
      <c r="C350" s="4">
        <f>MIN($B$2:B350)</f>
        <v>22.89</v>
      </c>
      <c r="D350" s="44">
        <f t="shared" si="33"/>
        <v>1</v>
      </c>
      <c r="E350" s="44">
        <f t="shared" si="34"/>
        <v>245</v>
      </c>
      <c r="F350" s="45">
        <f t="shared" si="35"/>
        <v>6054.1450000000041</v>
      </c>
      <c r="G350" s="4">
        <f t="shared" si="32"/>
        <v>24.660125000000022</v>
      </c>
      <c r="H350" s="4">
        <v>22.66</v>
      </c>
      <c r="I350" s="44">
        <f t="shared" si="36"/>
        <v>1</v>
      </c>
      <c r="J350" s="44">
        <f t="shared" si="37"/>
        <v>349</v>
      </c>
      <c r="K350" s="45">
        <f t="shared" si="38"/>
        <v>7375.4360000000006</v>
      </c>
      <c r="L350" s="4">
        <f t="shared" si="39"/>
        <v>19.834430000000005</v>
      </c>
    </row>
    <row r="351" spans="1:12" x14ac:dyDescent="0.2">
      <c r="A351" s="5">
        <v>41989</v>
      </c>
      <c r="B351" s="4">
        <v>22.88</v>
      </c>
      <c r="C351" s="4">
        <f>MIN($B$2:B351)</f>
        <v>22.88</v>
      </c>
      <c r="D351" s="44">
        <f t="shared" si="33"/>
        <v>1</v>
      </c>
      <c r="E351" s="44">
        <f t="shared" si="34"/>
        <v>246</v>
      </c>
      <c r="F351" s="45">
        <f t="shared" si="35"/>
        <v>6077.0250000000042</v>
      </c>
      <c r="G351" s="4">
        <f t="shared" si="32"/>
        <v>24.651150000000019</v>
      </c>
      <c r="H351" s="4">
        <v>22.53</v>
      </c>
      <c r="I351" s="44">
        <f t="shared" si="36"/>
        <v>1</v>
      </c>
      <c r="J351" s="44">
        <f t="shared" si="37"/>
        <v>350</v>
      </c>
      <c r="K351" s="45">
        <f t="shared" si="38"/>
        <v>7397.9660000000003</v>
      </c>
      <c r="L351" s="4">
        <f t="shared" si="39"/>
        <v>19.855270000000004</v>
      </c>
    </row>
    <row r="352" spans="1:12" x14ac:dyDescent="0.2">
      <c r="A352" s="5">
        <v>41990</v>
      </c>
      <c r="B352" s="4">
        <v>22.15</v>
      </c>
      <c r="C352" s="4">
        <f>MIN($B$2:B352)</f>
        <v>22.15</v>
      </c>
      <c r="D352" s="44">
        <f t="shared" si="33"/>
        <v>1</v>
      </c>
      <c r="E352" s="44">
        <f t="shared" si="34"/>
        <v>247</v>
      </c>
      <c r="F352" s="45">
        <f t="shared" si="35"/>
        <v>6099.1750000000038</v>
      </c>
      <c r="G352" s="4">
        <f t="shared" si="32"/>
        <v>24.639025000000018</v>
      </c>
      <c r="H352" s="4">
        <v>22.582000000000001</v>
      </c>
      <c r="I352" s="44">
        <f t="shared" si="36"/>
        <v>1</v>
      </c>
      <c r="J352" s="44">
        <f t="shared" si="37"/>
        <v>351</v>
      </c>
      <c r="K352" s="45">
        <f t="shared" si="38"/>
        <v>7420.5480000000007</v>
      </c>
      <c r="L352" s="4">
        <f t="shared" si="39"/>
        <v>19.876160000000006</v>
      </c>
    </row>
    <row r="353" spans="1:12" x14ac:dyDescent="0.2">
      <c r="A353" s="5">
        <v>41991</v>
      </c>
      <c r="B353" s="4">
        <v>22.43</v>
      </c>
      <c r="C353" s="4">
        <f>MIN($B$2:B353)</f>
        <v>22.15</v>
      </c>
      <c r="D353" s="44">
        <f t="shared" si="33"/>
        <v>1</v>
      </c>
      <c r="E353" s="44">
        <f t="shared" si="34"/>
        <v>248</v>
      </c>
      <c r="F353" s="45">
        <f t="shared" si="35"/>
        <v>6121.6050000000041</v>
      </c>
      <c r="G353" s="4">
        <f t="shared" ref="G353:G416" si="40">(F353-F67)/(E353-E67)</f>
        <v>24.628345000000021</v>
      </c>
      <c r="H353" s="4">
        <v>22.555</v>
      </c>
      <c r="I353" s="44">
        <f t="shared" si="36"/>
        <v>1</v>
      </c>
      <c r="J353" s="44">
        <f t="shared" si="37"/>
        <v>352</v>
      </c>
      <c r="K353" s="45">
        <f t="shared" si="38"/>
        <v>7443.103000000001</v>
      </c>
      <c r="L353" s="4">
        <f t="shared" si="39"/>
        <v>19.896375000000006</v>
      </c>
    </row>
    <row r="354" spans="1:12" x14ac:dyDescent="0.2">
      <c r="A354" s="5">
        <v>41992</v>
      </c>
      <c r="B354" s="4">
        <v>22.02</v>
      </c>
      <c r="C354" s="4">
        <f>MIN($B$2:B354)</f>
        <v>22.02</v>
      </c>
      <c r="D354" s="44">
        <f t="shared" si="33"/>
        <v>1</v>
      </c>
      <c r="E354" s="44">
        <f t="shared" si="34"/>
        <v>249</v>
      </c>
      <c r="F354" s="45">
        <f t="shared" si="35"/>
        <v>6143.6250000000045</v>
      </c>
      <c r="G354" s="4">
        <f t="shared" si="40"/>
        <v>24.615368159204003</v>
      </c>
      <c r="H354" s="4">
        <v>22.192</v>
      </c>
      <c r="I354" s="44">
        <f t="shared" si="36"/>
        <v>1</v>
      </c>
      <c r="J354" s="44">
        <f t="shared" si="37"/>
        <v>353</v>
      </c>
      <c r="K354" s="45">
        <f t="shared" si="38"/>
        <v>7465.295000000001</v>
      </c>
      <c r="L354" s="4">
        <f t="shared" si="39"/>
        <v>19.916255000000007</v>
      </c>
    </row>
    <row r="355" spans="1:12" x14ac:dyDescent="0.2">
      <c r="A355" s="5">
        <v>41993</v>
      </c>
      <c r="C355" s="4">
        <f>MIN($B$2:B355)</f>
        <v>22.02</v>
      </c>
      <c r="D355" s="44">
        <f t="shared" si="33"/>
        <v>0</v>
      </c>
      <c r="E355" s="44">
        <f t="shared" si="34"/>
        <v>249</v>
      </c>
      <c r="F355" s="45">
        <f t="shared" si="35"/>
        <v>6143.6250000000045</v>
      </c>
      <c r="G355" s="4">
        <f t="shared" si="40"/>
        <v>24.615368159204003</v>
      </c>
      <c r="H355" s="4">
        <v>22.233000000000001</v>
      </c>
      <c r="I355" s="44">
        <f t="shared" si="36"/>
        <v>1</v>
      </c>
      <c r="J355" s="44">
        <f t="shared" si="37"/>
        <v>354</v>
      </c>
      <c r="K355" s="45">
        <f t="shared" si="38"/>
        <v>7487.5280000000012</v>
      </c>
      <c r="L355" s="4">
        <f t="shared" si="39"/>
        <v>19.934870000000004</v>
      </c>
    </row>
    <row r="356" spans="1:12" x14ac:dyDescent="0.2">
      <c r="A356" s="5">
        <v>41994</v>
      </c>
      <c r="C356" s="4">
        <f>MIN($B$2:B356)</f>
        <v>22.02</v>
      </c>
      <c r="D356" s="44">
        <f t="shared" si="33"/>
        <v>0</v>
      </c>
      <c r="E356" s="44">
        <f t="shared" si="34"/>
        <v>249</v>
      </c>
      <c r="F356" s="45">
        <f t="shared" si="35"/>
        <v>6143.6250000000045</v>
      </c>
      <c r="G356" s="4">
        <f t="shared" si="40"/>
        <v>24.615320000000025</v>
      </c>
      <c r="H356" s="4">
        <v>22.341000000000001</v>
      </c>
      <c r="I356" s="44">
        <f t="shared" si="36"/>
        <v>1</v>
      </c>
      <c r="J356" s="44">
        <f t="shared" si="37"/>
        <v>355</v>
      </c>
      <c r="K356" s="45">
        <f t="shared" si="38"/>
        <v>7509.8690000000015</v>
      </c>
      <c r="L356" s="4">
        <f t="shared" si="39"/>
        <v>19.956650000000007</v>
      </c>
    </row>
    <row r="357" spans="1:12" x14ac:dyDescent="0.2">
      <c r="A357" s="5">
        <v>41995</v>
      </c>
      <c r="B357" s="4">
        <v>22.14</v>
      </c>
      <c r="C357" s="4">
        <f>MIN($B$2:B357)</f>
        <v>22.02</v>
      </c>
      <c r="D357" s="44">
        <f t="shared" si="33"/>
        <v>1</v>
      </c>
      <c r="E357" s="44">
        <f t="shared" si="34"/>
        <v>250</v>
      </c>
      <c r="F357" s="45">
        <f t="shared" si="35"/>
        <v>6165.7650000000049</v>
      </c>
      <c r="G357" s="4">
        <f t="shared" si="40"/>
        <v>24.604080000000025</v>
      </c>
      <c r="H357" s="4">
        <v>22.062999999999999</v>
      </c>
      <c r="I357" s="44">
        <f t="shared" si="36"/>
        <v>1</v>
      </c>
      <c r="J357" s="44">
        <f t="shared" si="37"/>
        <v>356</v>
      </c>
      <c r="K357" s="45">
        <f t="shared" si="38"/>
        <v>7531.9320000000016</v>
      </c>
      <c r="L357" s="4">
        <f t="shared" si="39"/>
        <v>19.980635000000007</v>
      </c>
    </row>
    <row r="358" spans="1:12" x14ac:dyDescent="0.2">
      <c r="A358" s="5">
        <v>41996</v>
      </c>
      <c r="B358" s="4">
        <v>22.15</v>
      </c>
      <c r="C358" s="4">
        <f>MIN($B$2:B358)</f>
        <v>22.02</v>
      </c>
      <c r="D358" s="44">
        <f t="shared" si="33"/>
        <v>1</v>
      </c>
      <c r="E358" s="44">
        <f t="shared" si="34"/>
        <v>251</v>
      </c>
      <c r="F358" s="45">
        <f t="shared" si="35"/>
        <v>6187.9150000000045</v>
      </c>
      <c r="G358" s="4">
        <f t="shared" si="40"/>
        <v>24.592730000000024</v>
      </c>
      <c r="H358" s="4">
        <v>21.992000000000001</v>
      </c>
      <c r="I358" s="44">
        <f t="shared" si="36"/>
        <v>1</v>
      </c>
      <c r="J358" s="44">
        <f t="shared" si="37"/>
        <v>357</v>
      </c>
      <c r="K358" s="45">
        <f t="shared" si="38"/>
        <v>7553.9240000000018</v>
      </c>
      <c r="L358" s="4">
        <f t="shared" si="39"/>
        <v>20.010515000000009</v>
      </c>
    </row>
    <row r="359" spans="1:12" x14ac:dyDescent="0.2">
      <c r="A359" s="5">
        <v>41997</v>
      </c>
      <c r="B359" s="4">
        <v>22.15</v>
      </c>
      <c r="C359" s="4">
        <f>MIN($B$2:B359)</f>
        <v>22.02</v>
      </c>
      <c r="D359" s="44">
        <f t="shared" si="33"/>
        <v>1</v>
      </c>
      <c r="E359" s="44">
        <f t="shared" si="34"/>
        <v>252</v>
      </c>
      <c r="F359" s="45">
        <f t="shared" si="35"/>
        <v>6210.0650000000041</v>
      </c>
      <c r="G359" s="4">
        <f t="shared" si="40"/>
        <v>24.581500000000023</v>
      </c>
      <c r="H359" s="4">
        <v>22.004000000000001</v>
      </c>
      <c r="I359" s="44">
        <f t="shared" si="36"/>
        <v>1</v>
      </c>
      <c r="J359" s="44">
        <f t="shared" si="37"/>
        <v>358</v>
      </c>
      <c r="K359" s="45">
        <f t="shared" si="38"/>
        <v>7575.9280000000017</v>
      </c>
      <c r="L359" s="4">
        <f t="shared" si="39"/>
        <v>20.039865000000006</v>
      </c>
    </row>
    <row r="360" spans="1:12" x14ac:dyDescent="0.2">
      <c r="A360" s="5">
        <v>41998</v>
      </c>
      <c r="C360" s="4">
        <f>MIN($B$2:B360)</f>
        <v>22.02</v>
      </c>
      <c r="D360" s="44">
        <f t="shared" si="33"/>
        <v>0</v>
      </c>
      <c r="E360" s="44">
        <f t="shared" si="34"/>
        <v>252</v>
      </c>
      <c r="F360" s="45">
        <f t="shared" si="35"/>
        <v>6210.0650000000041</v>
      </c>
      <c r="G360" s="4">
        <f t="shared" si="40"/>
        <v>24.581376884422131</v>
      </c>
      <c r="H360" s="4">
        <v>22.460999999999999</v>
      </c>
      <c r="I360" s="44">
        <f t="shared" si="36"/>
        <v>1</v>
      </c>
      <c r="J360" s="44">
        <f t="shared" si="37"/>
        <v>359</v>
      </c>
      <c r="K360" s="45">
        <f t="shared" si="38"/>
        <v>7598.3890000000019</v>
      </c>
      <c r="L360" s="4">
        <f t="shared" si="39"/>
        <v>20.070705000000007</v>
      </c>
    </row>
    <row r="361" spans="1:12" x14ac:dyDescent="0.2">
      <c r="A361" s="5">
        <v>41999</v>
      </c>
      <c r="C361" s="4">
        <f>MIN($B$2:B361)</f>
        <v>22.02</v>
      </c>
      <c r="D361" s="44">
        <f t="shared" si="33"/>
        <v>0</v>
      </c>
      <c r="E361" s="44">
        <f t="shared" si="34"/>
        <v>252</v>
      </c>
      <c r="F361" s="45">
        <f t="shared" si="35"/>
        <v>6210.0650000000041</v>
      </c>
      <c r="G361" s="4">
        <f t="shared" si="40"/>
        <v>24.581376884422131</v>
      </c>
      <c r="H361" s="4">
        <v>23.055</v>
      </c>
      <c r="I361" s="44">
        <f t="shared" si="36"/>
        <v>1</v>
      </c>
      <c r="J361" s="44">
        <f t="shared" si="37"/>
        <v>360</v>
      </c>
      <c r="K361" s="45">
        <f t="shared" si="38"/>
        <v>7621.4440000000022</v>
      </c>
      <c r="L361" s="4">
        <f t="shared" si="39"/>
        <v>20.10498500000001</v>
      </c>
    </row>
    <row r="362" spans="1:12" x14ac:dyDescent="0.2">
      <c r="A362" s="5">
        <v>42000</v>
      </c>
      <c r="C362" s="4">
        <f>MIN($B$2:B362)</f>
        <v>22.02</v>
      </c>
      <c r="D362" s="44">
        <f t="shared" si="33"/>
        <v>0</v>
      </c>
      <c r="E362" s="44">
        <f t="shared" si="34"/>
        <v>252</v>
      </c>
      <c r="F362" s="45">
        <f t="shared" si="35"/>
        <v>6210.0650000000041</v>
      </c>
      <c r="G362" s="4">
        <f t="shared" si="40"/>
        <v>24.581376884422131</v>
      </c>
      <c r="H362" s="4">
        <v>23.119</v>
      </c>
      <c r="I362" s="44">
        <f t="shared" si="36"/>
        <v>1</v>
      </c>
      <c r="J362" s="44">
        <f t="shared" si="37"/>
        <v>361</v>
      </c>
      <c r="K362" s="45">
        <f t="shared" si="38"/>
        <v>7644.5630000000019</v>
      </c>
      <c r="L362" s="4">
        <f t="shared" si="39"/>
        <v>20.135755000000007</v>
      </c>
    </row>
    <row r="363" spans="1:12" x14ac:dyDescent="0.2">
      <c r="A363" s="5">
        <v>42001</v>
      </c>
      <c r="C363" s="4">
        <f>MIN($B$2:B363)</f>
        <v>22.02</v>
      </c>
      <c r="D363" s="44">
        <f t="shared" si="33"/>
        <v>0</v>
      </c>
      <c r="E363" s="44">
        <f t="shared" si="34"/>
        <v>252</v>
      </c>
      <c r="F363" s="45">
        <f t="shared" si="35"/>
        <v>6210.0650000000041</v>
      </c>
      <c r="G363" s="4">
        <f t="shared" si="40"/>
        <v>24.582439393939413</v>
      </c>
      <c r="H363" s="4">
        <v>23.815999999999999</v>
      </c>
      <c r="I363" s="44">
        <f t="shared" si="36"/>
        <v>1</v>
      </c>
      <c r="J363" s="44">
        <f t="shared" si="37"/>
        <v>362</v>
      </c>
      <c r="K363" s="45">
        <f t="shared" si="38"/>
        <v>7668.3790000000017</v>
      </c>
      <c r="L363" s="4">
        <f t="shared" si="39"/>
        <v>20.168185000000005</v>
      </c>
    </row>
    <row r="364" spans="1:12" x14ac:dyDescent="0.2">
      <c r="A364" s="5">
        <v>42002</v>
      </c>
      <c r="B364" s="4">
        <v>22.05</v>
      </c>
      <c r="C364" s="4">
        <f>MIN($B$2:B364)</f>
        <v>22.02</v>
      </c>
      <c r="D364" s="44">
        <f t="shared" si="33"/>
        <v>1</v>
      </c>
      <c r="E364" s="44">
        <f t="shared" si="34"/>
        <v>253</v>
      </c>
      <c r="F364" s="45">
        <f t="shared" si="35"/>
        <v>6232.1150000000043</v>
      </c>
      <c r="G364" s="4">
        <f t="shared" si="40"/>
        <v>24.570631313131333</v>
      </c>
      <c r="H364" s="4">
        <v>22.227</v>
      </c>
      <c r="I364" s="44">
        <f t="shared" si="36"/>
        <v>1</v>
      </c>
      <c r="J364" s="44">
        <f t="shared" si="37"/>
        <v>363</v>
      </c>
      <c r="K364" s="45">
        <f t="shared" si="38"/>
        <v>7690.6060000000016</v>
      </c>
      <c r="L364" s="4">
        <f t="shared" si="39"/>
        <v>20.191695000000003</v>
      </c>
    </row>
    <row r="365" spans="1:12" x14ac:dyDescent="0.2">
      <c r="A365" s="5">
        <v>42003</v>
      </c>
      <c r="B365" s="4">
        <v>21.7</v>
      </c>
      <c r="C365" s="4">
        <f>MIN($B$2:B365)</f>
        <v>21.7</v>
      </c>
      <c r="D365" s="44">
        <f t="shared" si="33"/>
        <v>1</v>
      </c>
      <c r="E365" s="44">
        <f t="shared" si="34"/>
        <v>254</v>
      </c>
      <c r="F365" s="45">
        <f t="shared" si="35"/>
        <v>6253.8150000000041</v>
      </c>
      <c r="G365" s="4">
        <f t="shared" si="40"/>
        <v>24.558242424242447</v>
      </c>
      <c r="H365" s="4">
        <v>21.488</v>
      </c>
      <c r="I365" s="44">
        <f t="shared" si="36"/>
        <v>1</v>
      </c>
      <c r="J365" s="44">
        <f t="shared" si="37"/>
        <v>364</v>
      </c>
      <c r="K365" s="45">
        <f t="shared" si="38"/>
        <v>7712.0940000000019</v>
      </c>
      <c r="L365" s="4">
        <f t="shared" si="39"/>
        <v>20.212040000000005</v>
      </c>
    </row>
    <row r="366" spans="1:12" x14ac:dyDescent="0.2">
      <c r="A366" s="5">
        <v>42004</v>
      </c>
      <c r="B366" s="4">
        <v>21.7</v>
      </c>
      <c r="C366" s="4">
        <f>MIN($B$2:B366)</f>
        <v>21.7</v>
      </c>
      <c r="D366" s="44">
        <f t="shared" si="33"/>
        <v>1</v>
      </c>
      <c r="E366" s="44">
        <f t="shared" si="34"/>
        <v>255</v>
      </c>
      <c r="F366" s="45">
        <f t="shared" si="35"/>
        <v>6275.515000000004</v>
      </c>
      <c r="G366" s="4">
        <f t="shared" si="40"/>
        <v>24.545742424242444</v>
      </c>
      <c r="H366" s="4">
        <v>21.498999999999999</v>
      </c>
      <c r="I366" s="44">
        <f t="shared" si="36"/>
        <v>1</v>
      </c>
      <c r="J366" s="44">
        <f t="shared" si="37"/>
        <v>365</v>
      </c>
      <c r="K366" s="45">
        <f t="shared" si="38"/>
        <v>7733.5930000000017</v>
      </c>
      <c r="L366" s="4">
        <f t="shared" si="39"/>
        <v>20.232445000000006</v>
      </c>
    </row>
    <row r="367" spans="1:12" x14ac:dyDescent="0.2">
      <c r="A367" s="5">
        <v>42005</v>
      </c>
      <c r="C367" s="4">
        <f>MIN($B$2:B367)</f>
        <v>21.7</v>
      </c>
      <c r="D367" s="44">
        <f t="shared" si="33"/>
        <v>0</v>
      </c>
      <c r="E367" s="44">
        <f t="shared" si="34"/>
        <v>255</v>
      </c>
      <c r="F367" s="45">
        <f t="shared" si="35"/>
        <v>6275.515000000004</v>
      </c>
      <c r="G367" s="4">
        <f t="shared" si="40"/>
        <v>24.548472081218296</v>
      </c>
      <c r="H367" s="4">
        <v>21.51</v>
      </c>
      <c r="I367" s="44">
        <f t="shared" si="36"/>
        <v>1</v>
      </c>
      <c r="J367" s="44">
        <f t="shared" si="37"/>
        <v>366</v>
      </c>
      <c r="K367" s="45">
        <f t="shared" si="38"/>
        <v>7755.1030000000019</v>
      </c>
      <c r="L367" s="4">
        <f t="shared" si="39"/>
        <v>20.251455000000007</v>
      </c>
    </row>
    <row r="368" spans="1:12" x14ac:dyDescent="0.2">
      <c r="A368" s="5">
        <v>42006</v>
      </c>
      <c r="B368" s="4">
        <v>20.9</v>
      </c>
      <c r="C368" s="4">
        <f>MIN($B$2:B368)</f>
        <v>20.9</v>
      </c>
      <c r="D368" s="44">
        <f t="shared" si="33"/>
        <v>1</v>
      </c>
      <c r="E368" s="44">
        <f t="shared" si="34"/>
        <v>256</v>
      </c>
      <c r="F368" s="45">
        <f t="shared" si="35"/>
        <v>6296.4150000000036</v>
      </c>
      <c r="G368" s="4">
        <f t="shared" si="40"/>
        <v>24.530045454545476</v>
      </c>
      <c r="H368" s="4">
        <v>20.599</v>
      </c>
      <c r="I368" s="44">
        <f t="shared" si="36"/>
        <v>1</v>
      </c>
      <c r="J368" s="44">
        <f t="shared" si="37"/>
        <v>367</v>
      </c>
      <c r="K368" s="45">
        <f t="shared" si="38"/>
        <v>7775.702000000002</v>
      </c>
      <c r="L368" s="4">
        <f t="shared" si="39"/>
        <v>20.260760000000008</v>
      </c>
    </row>
    <row r="369" spans="1:12" x14ac:dyDescent="0.2">
      <c r="A369" s="5">
        <v>42007</v>
      </c>
      <c r="C369" s="4">
        <f>MIN($B$2:B369)</f>
        <v>20.9</v>
      </c>
      <c r="D369" s="44">
        <f t="shared" si="33"/>
        <v>0</v>
      </c>
      <c r="E369" s="44">
        <f t="shared" si="34"/>
        <v>256</v>
      </c>
      <c r="F369" s="45">
        <f t="shared" si="35"/>
        <v>6296.4150000000036</v>
      </c>
      <c r="G369" s="4">
        <f t="shared" si="40"/>
        <v>24.530045454545476</v>
      </c>
      <c r="H369" s="4">
        <v>20.643999999999998</v>
      </c>
      <c r="I369" s="44">
        <f t="shared" si="36"/>
        <v>1</v>
      </c>
      <c r="J369" s="44">
        <f t="shared" si="37"/>
        <v>368</v>
      </c>
      <c r="K369" s="45">
        <f t="shared" si="38"/>
        <v>7796.3460000000023</v>
      </c>
      <c r="L369" s="4">
        <f t="shared" si="39"/>
        <v>20.276660000000007</v>
      </c>
    </row>
    <row r="370" spans="1:12" x14ac:dyDescent="0.2">
      <c r="A370" s="5">
        <v>42008</v>
      </c>
      <c r="C370" s="4">
        <f>MIN($B$2:B370)</f>
        <v>20.9</v>
      </c>
      <c r="D370" s="44">
        <f t="shared" si="33"/>
        <v>0</v>
      </c>
      <c r="E370" s="44">
        <f t="shared" si="34"/>
        <v>256</v>
      </c>
      <c r="F370" s="45">
        <f t="shared" si="35"/>
        <v>6296.4150000000036</v>
      </c>
      <c r="G370" s="4">
        <f t="shared" si="40"/>
        <v>24.531994923857887</v>
      </c>
      <c r="H370" s="4">
        <v>21.536999999999999</v>
      </c>
      <c r="I370" s="44">
        <f t="shared" si="36"/>
        <v>1</v>
      </c>
      <c r="J370" s="44">
        <f t="shared" si="37"/>
        <v>369</v>
      </c>
      <c r="K370" s="45">
        <f t="shared" si="38"/>
        <v>7817.8830000000025</v>
      </c>
      <c r="L370" s="4">
        <f t="shared" si="39"/>
        <v>20.29695000000001</v>
      </c>
    </row>
    <row r="371" spans="1:12" x14ac:dyDescent="0.2">
      <c r="A371" s="5">
        <v>42009</v>
      </c>
      <c r="B371" s="4">
        <v>20.71</v>
      </c>
      <c r="C371" s="4">
        <f>MIN($B$2:B371)</f>
        <v>20.71</v>
      </c>
      <c r="D371" s="44">
        <f t="shared" si="33"/>
        <v>1</v>
      </c>
      <c r="E371" s="44">
        <f t="shared" si="34"/>
        <v>257</v>
      </c>
      <c r="F371" s="45">
        <f t="shared" si="35"/>
        <v>6317.1250000000036</v>
      </c>
      <c r="G371" s="4">
        <f t="shared" si="40"/>
        <v>24.514451776649764</v>
      </c>
      <c r="H371" s="4">
        <v>20.765000000000001</v>
      </c>
      <c r="I371" s="44">
        <f t="shared" si="36"/>
        <v>1</v>
      </c>
      <c r="J371" s="44">
        <f t="shared" si="37"/>
        <v>370</v>
      </c>
      <c r="K371" s="45">
        <f t="shared" si="38"/>
        <v>7838.6480000000029</v>
      </c>
      <c r="L371" s="4">
        <f t="shared" si="39"/>
        <v>20.314260000000012</v>
      </c>
    </row>
    <row r="372" spans="1:12" x14ac:dyDescent="0.2">
      <c r="A372" s="5">
        <v>42010</v>
      </c>
      <c r="B372" s="4">
        <v>20.39</v>
      </c>
      <c r="C372" s="4">
        <f>MIN($B$2:B372)</f>
        <v>20.39</v>
      </c>
      <c r="D372" s="44">
        <f t="shared" si="33"/>
        <v>1</v>
      </c>
      <c r="E372" s="44">
        <f t="shared" si="34"/>
        <v>258</v>
      </c>
      <c r="F372" s="45">
        <f t="shared" si="35"/>
        <v>6337.515000000004</v>
      </c>
      <c r="G372" s="4">
        <f t="shared" si="40"/>
        <v>24.495055837563473</v>
      </c>
      <c r="H372" s="4">
        <v>20.111999999999998</v>
      </c>
      <c r="I372" s="44">
        <f t="shared" si="36"/>
        <v>1</v>
      </c>
      <c r="J372" s="44">
        <f t="shared" si="37"/>
        <v>371</v>
      </c>
      <c r="K372" s="45">
        <f t="shared" si="38"/>
        <v>7858.7600000000029</v>
      </c>
      <c r="L372" s="4">
        <f t="shared" si="39"/>
        <v>20.328840000000014</v>
      </c>
    </row>
    <row r="373" spans="1:12" x14ac:dyDescent="0.2">
      <c r="A373" s="5">
        <v>42011</v>
      </c>
      <c r="B373" s="4">
        <v>20.475000000000001</v>
      </c>
      <c r="C373" s="4">
        <f>MIN($B$2:B373)</f>
        <v>20.39</v>
      </c>
      <c r="D373" s="44">
        <f t="shared" si="33"/>
        <v>1</v>
      </c>
      <c r="E373" s="44">
        <f t="shared" si="34"/>
        <v>259</v>
      </c>
      <c r="F373" s="45">
        <f t="shared" si="35"/>
        <v>6357.9900000000043</v>
      </c>
      <c r="G373" s="4">
        <f t="shared" si="40"/>
        <v>24.47602030456855</v>
      </c>
      <c r="H373" s="4">
        <v>19.684999999999999</v>
      </c>
      <c r="I373" s="44">
        <f t="shared" si="36"/>
        <v>1</v>
      </c>
      <c r="J373" s="44">
        <f t="shared" si="37"/>
        <v>372</v>
      </c>
      <c r="K373" s="45">
        <f t="shared" si="38"/>
        <v>7878.4450000000033</v>
      </c>
      <c r="L373" s="4">
        <f t="shared" si="39"/>
        <v>20.341575000000017</v>
      </c>
    </row>
    <row r="374" spans="1:12" x14ac:dyDescent="0.2">
      <c r="A374" s="5">
        <v>42012</v>
      </c>
      <c r="B374" s="4">
        <v>20.55</v>
      </c>
      <c r="C374" s="4">
        <f>MIN($B$2:B374)</f>
        <v>20.39</v>
      </c>
      <c r="D374" s="44">
        <f t="shared" si="33"/>
        <v>1</v>
      </c>
      <c r="E374" s="44">
        <f t="shared" si="34"/>
        <v>260</v>
      </c>
      <c r="F374" s="45">
        <f t="shared" si="35"/>
        <v>6378.5400000000045</v>
      </c>
      <c r="G374" s="4">
        <f t="shared" si="40"/>
        <v>24.456822335025404</v>
      </c>
      <c r="H374" s="4">
        <v>19.710999999999999</v>
      </c>
      <c r="I374" s="44">
        <f t="shared" si="36"/>
        <v>1</v>
      </c>
      <c r="J374" s="44">
        <f t="shared" si="37"/>
        <v>373</v>
      </c>
      <c r="K374" s="45">
        <f t="shared" si="38"/>
        <v>7898.1560000000036</v>
      </c>
      <c r="L374" s="4">
        <f t="shared" si="39"/>
        <v>20.352940000000018</v>
      </c>
    </row>
    <row r="375" spans="1:12" x14ac:dyDescent="0.2">
      <c r="A375" s="5">
        <v>42013</v>
      </c>
      <c r="B375" s="4">
        <v>20.533000000000001</v>
      </c>
      <c r="C375" s="4">
        <f>MIN($B$2:B375)</f>
        <v>20.39</v>
      </c>
      <c r="D375" s="44">
        <f t="shared" si="33"/>
        <v>1</v>
      </c>
      <c r="E375" s="44">
        <f t="shared" si="34"/>
        <v>261</v>
      </c>
      <c r="F375" s="45">
        <f t="shared" si="35"/>
        <v>6399.0730000000049</v>
      </c>
      <c r="G375" s="4">
        <f t="shared" si="40"/>
        <v>24.437005050505078</v>
      </c>
      <c r="H375" s="4">
        <v>19.469000000000001</v>
      </c>
      <c r="I375" s="44">
        <f t="shared" si="36"/>
        <v>1</v>
      </c>
      <c r="J375" s="44">
        <f t="shared" si="37"/>
        <v>374</v>
      </c>
      <c r="K375" s="45">
        <f t="shared" si="38"/>
        <v>7917.6250000000036</v>
      </c>
      <c r="L375" s="4">
        <f t="shared" si="39"/>
        <v>20.362450000000017</v>
      </c>
    </row>
    <row r="376" spans="1:12" x14ac:dyDescent="0.2">
      <c r="A376" s="5">
        <v>42014</v>
      </c>
      <c r="C376" s="4">
        <f>MIN($B$2:B376)</f>
        <v>20.39</v>
      </c>
      <c r="D376" s="44">
        <f t="shared" si="33"/>
        <v>0</v>
      </c>
      <c r="E376" s="44">
        <f t="shared" si="34"/>
        <v>261</v>
      </c>
      <c r="F376" s="45">
        <f t="shared" si="35"/>
        <v>6399.0730000000049</v>
      </c>
      <c r="G376" s="4">
        <f t="shared" si="40"/>
        <v>24.437005050505078</v>
      </c>
      <c r="H376" s="4">
        <v>19.568000000000001</v>
      </c>
      <c r="I376" s="44">
        <f t="shared" si="36"/>
        <v>1</v>
      </c>
      <c r="J376" s="44">
        <f t="shared" si="37"/>
        <v>375</v>
      </c>
      <c r="K376" s="45">
        <f t="shared" si="38"/>
        <v>7937.1930000000038</v>
      </c>
      <c r="L376" s="4">
        <f t="shared" si="39"/>
        <v>20.372685000000018</v>
      </c>
    </row>
    <row r="377" spans="1:12" x14ac:dyDescent="0.2">
      <c r="A377" s="5">
        <v>42015</v>
      </c>
      <c r="C377" s="4">
        <f>MIN($B$2:B377)</f>
        <v>20.39</v>
      </c>
      <c r="D377" s="44">
        <f t="shared" si="33"/>
        <v>0</v>
      </c>
      <c r="E377" s="44">
        <f t="shared" si="34"/>
        <v>261</v>
      </c>
      <c r="F377" s="45">
        <f t="shared" si="35"/>
        <v>6399.0730000000049</v>
      </c>
      <c r="G377" s="4">
        <f t="shared" si="40"/>
        <v>24.438842639593933</v>
      </c>
      <c r="H377" s="4">
        <v>19.977</v>
      </c>
      <c r="I377" s="44">
        <f t="shared" si="36"/>
        <v>1</v>
      </c>
      <c r="J377" s="44">
        <f t="shared" si="37"/>
        <v>376</v>
      </c>
      <c r="K377" s="45">
        <f t="shared" si="38"/>
        <v>7957.1700000000037</v>
      </c>
      <c r="L377" s="4">
        <f t="shared" si="39"/>
        <v>20.384220000000017</v>
      </c>
    </row>
    <row r="378" spans="1:12" x14ac:dyDescent="0.2">
      <c r="A378" s="5">
        <v>42016</v>
      </c>
      <c r="B378" s="4">
        <v>20.625</v>
      </c>
      <c r="C378" s="4">
        <f>MIN($B$2:B378)</f>
        <v>20.39</v>
      </c>
      <c r="D378" s="44">
        <f t="shared" si="33"/>
        <v>1</v>
      </c>
      <c r="E378" s="44">
        <f t="shared" si="34"/>
        <v>262</v>
      </c>
      <c r="F378" s="45">
        <f t="shared" si="35"/>
        <v>6419.6980000000049</v>
      </c>
      <c r="G378" s="4">
        <f t="shared" si="40"/>
        <v>24.422162436548248</v>
      </c>
      <c r="H378" s="4">
        <v>19.986000000000001</v>
      </c>
      <c r="I378" s="44">
        <f t="shared" si="36"/>
        <v>1</v>
      </c>
      <c r="J378" s="44">
        <f t="shared" si="37"/>
        <v>377</v>
      </c>
      <c r="K378" s="45">
        <f t="shared" si="38"/>
        <v>7977.1560000000036</v>
      </c>
      <c r="L378" s="4">
        <f t="shared" si="39"/>
        <v>20.397125000000013</v>
      </c>
    </row>
    <row r="379" spans="1:12" x14ac:dyDescent="0.2">
      <c r="A379" s="5">
        <v>42017</v>
      </c>
      <c r="B379" s="4">
        <v>20.89</v>
      </c>
      <c r="C379" s="4">
        <f>MIN($B$2:B379)</f>
        <v>20.39</v>
      </c>
      <c r="D379" s="44">
        <f t="shared" si="33"/>
        <v>1</v>
      </c>
      <c r="E379" s="44">
        <f t="shared" si="34"/>
        <v>263</v>
      </c>
      <c r="F379" s="45">
        <f t="shared" si="35"/>
        <v>6440.5880000000052</v>
      </c>
      <c r="G379" s="4">
        <f t="shared" si="40"/>
        <v>24.408005076142157</v>
      </c>
      <c r="H379" s="4">
        <v>20.928999999999998</v>
      </c>
      <c r="I379" s="44">
        <f t="shared" si="36"/>
        <v>1</v>
      </c>
      <c r="J379" s="44">
        <f t="shared" si="37"/>
        <v>378</v>
      </c>
      <c r="K379" s="45">
        <f t="shared" si="38"/>
        <v>7998.0850000000037</v>
      </c>
      <c r="L379" s="4">
        <f t="shared" si="39"/>
        <v>20.416535000000014</v>
      </c>
    </row>
    <row r="380" spans="1:12" x14ac:dyDescent="0.2">
      <c r="A380" s="5">
        <v>42018</v>
      </c>
      <c r="B380" s="4">
        <v>20.56</v>
      </c>
      <c r="C380" s="4">
        <f>MIN($B$2:B380)</f>
        <v>20.39</v>
      </c>
      <c r="D380" s="44">
        <f t="shared" si="33"/>
        <v>1</v>
      </c>
      <c r="E380" s="44">
        <f t="shared" si="34"/>
        <v>264</v>
      </c>
      <c r="F380" s="45">
        <f t="shared" si="35"/>
        <v>6461.1480000000056</v>
      </c>
      <c r="G380" s="4">
        <f t="shared" si="40"/>
        <v>24.391685279187847</v>
      </c>
      <c r="H380" s="4">
        <v>21.295000000000002</v>
      </c>
      <c r="I380" s="44">
        <f t="shared" si="36"/>
        <v>1</v>
      </c>
      <c r="J380" s="44">
        <f t="shared" si="37"/>
        <v>379</v>
      </c>
      <c r="K380" s="45">
        <f t="shared" si="38"/>
        <v>8019.3800000000037</v>
      </c>
      <c r="L380" s="4">
        <f t="shared" si="39"/>
        <v>20.437845000000017</v>
      </c>
    </row>
    <row r="381" spans="1:12" x14ac:dyDescent="0.2">
      <c r="A381" s="5">
        <v>42019</v>
      </c>
      <c r="B381" s="4">
        <v>20.811</v>
      </c>
      <c r="C381" s="4">
        <f>MIN($B$2:B381)</f>
        <v>20.39</v>
      </c>
      <c r="D381" s="44">
        <f t="shared" si="33"/>
        <v>1</v>
      </c>
      <c r="E381" s="44">
        <f t="shared" si="34"/>
        <v>265</v>
      </c>
      <c r="F381" s="45">
        <f t="shared" si="35"/>
        <v>6481.9590000000053</v>
      </c>
      <c r="G381" s="4">
        <f t="shared" si="40"/>
        <v>24.376385786802054</v>
      </c>
      <c r="H381" s="4">
        <v>20.492000000000001</v>
      </c>
      <c r="I381" s="44">
        <f t="shared" si="36"/>
        <v>1</v>
      </c>
      <c r="J381" s="44">
        <f t="shared" si="37"/>
        <v>380</v>
      </c>
      <c r="K381" s="45">
        <f t="shared" si="38"/>
        <v>8039.8720000000039</v>
      </c>
      <c r="L381" s="4">
        <f t="shared" si="39"/>
        <v>20.453800000000015</v>
      </c>
    </row>
    <row r="382" spans="1:12" x14ac:dyDescent="0.2">
      <c r="A382" s="5">
        <v>42020</v>
      </c>
      <c r="B382" s="4">
        <v>20.751999999999999</v>
      </c>
      <c r="C382" s="4">
        <f>MIN($B$2:B382)</f>
        <v>20.39</v>
      </c>
      <c r="D382" s="44">
        <f t="shared" si="33"/>
        <v>1</v>
      </c>
      <c r="E382" s="44">
        <f t="shared" si="34"/>
        <v>266</v>
      </c>
      <c r="F382" s="45">
        <f t="shared" si="35"/>
        <v>6502.7110000000057</v>
      </c>
      <c r="G382" s="4">
        <f t="shared" si="40"/>
        <v>24.358080808080835</v>
      </c>
      <c r="H382" s="4">
        <v>20.137</v>
      </c>
      <c r="I382" s="44">
        <f t="shared" si="36"/>
        <v>1</v>
      </c>
      <c r="J382" s="44">
        <f t="shared" si="37"/>
        <v>381</v>
      </c>
      <c r="K382" s="45">
        <f t="shared" si="38"/>
        <v>8060.0090000000037</v>
      </c>
      <c r="L382" s="4">
        <f t="shared" si="39"/>
        <v>20.468840000000014</v>
      </c>
    </row>
    <row r="383" spans="1:12" x14ac:dyDescent="0.2">
      <c r="A383" s="5">
        <v>42021</v>
      </c>
      <c r="C383" s="4">
        <f>MIN($B$2:B383)</f>
        <v>20.39</v>
      </c>
      <c r="D383" s="44">
        <f t="shared" si="33"/>
        <v>0</v>
      </c>
      <c r="E383" s="44">
        <f t="shared" si="34"/>
        <v>266</v>
      </c>
      <c r="F383" s="45">
        <f t="shared" si="35"/>
        <v>6502.7110000000057</v>
      </c>
      <c r="G383" s="4">
        <f t="shared" si="40"/>
        <v>24.358080808080835</v>
      </c>
      <c r="H383" s="4">
        <v>20.231999999999999</v>
      </c>
      <c r="I383" s="44">
        <f t="shared" si="36"/>
        <v>1</v>
      </c>
      <c r="J383" s="44">
        <f t="shared" si="37"/>
        <v>382</v>
      </c>
      <c r="K383" s="45">
        <f t="shared" si="38"/>
        <v>8080.2410000000036</v>
      </c>
      <c r="L383" s="4">
        <f t="shared" si="39"/>
        <v>20.486470000000018</v>
      </c>
    </row>
    <row r="384" spans="1:12" x14ac:dyDescent="0.2">
      <c r="A384" s="5">
        <v>42022</v>
      </c>
      <c r="C384" s="4">
        <f>MIN($B$2:B384)</f>
        <v>20.39</v>
      </c>
      <c r="D384" s="44">
        <f t="shared" si="33"/>
        <v>0</v>
      </c>
      <c r="E384" s="44">
        <f t="shared" si="34"/>
        <v>266</v>
      </c>
      <c r="F384" s="45">
        <f t="shared" si="35"/>
        <v>6502.7110000000057</v>
      </c>
      <c r="G384" s="4">
        <f t="shared" si="40"/>
        <v>24.3601065989848</v>
      </c>
      <c r="H384" s="4">
        <v>20.398</v>
      </c>
      <c r="I384" s="44">
        <f t="shared" si="36"/>
        <v>1</v>
      </c>
      <c r="J384" s="44">
        <f t="shared" si="37"/>
        <v>383</v>
      </c>
      <c r="K384" s="45">
        <f t="shared" si="38"/>
        <v>8100.6390000000038</v>
      </c>
      <c r="L384" s="4">
        <f t="shared" si="39"/>
        <v>20.506110000000017</v>
      </c>
    </row>
    <row r="385" spans="1:12" x14ac:dyDescent="0.2">
      <c r="A385" s="5">
        <v>42023</v>
      </c>
      <c r="B385" s="4">
        <v>20.484000000000002</v>
      </c>
      <c r="C385" s="4">
        <f>MIN($B$2:B385)</f>
        <v>20.39</v>
      </c>
      <c r="D385" s="44">
        <f t="shared" si="33"/>
        <v>1</v>
      </c>
      <c r="E385" s="44">
        <f t="shared" si="34"/>
        <v>267</v>
      </c>
      <c r="F385" s="45">
        <f t="shared" si="35"/>
        <v>6523.1950000000061</v>
      </c>
      <c r="G385" s="4">
        <f t="shared" si="40"/>
        <v>24.342131979695463</v>
      </c>
      <c r="H385" s="4">
        <v>19.748000000000001</v>
      </c>
      <c r="I385" s="44">
        <f t="shared" si="36"/>
        <v>1</v>
      </c>
      <c r="J385" s="44">
        <f t="shared" si="37"/>
        <v>384</v>
      </c>
      <c r="K385" s="45">
        <f t="shared" si="38"/>
        <v>8120.3870000000034</v>
      </c>
      <c r="L385" s="4">
        <f t="shared" si="39"/>
        <v>20.523630000000011</v>
      </c>
    </row>
    <row r="386" spans="1:12" x14ac:dyDescent="0.2">
      <c r="A386" s="5">
        <v>42024</v>
      </c>
      <c r="B386" s="4">
        <v>20.41</v>
      </c>
      <c r="C386" s="4">
        <f>MIN($B$2:B386)</f>
        <v>20.39</v>
      </c>
      <c r="D386" s="44">
        <f t="shared" si="33"/>
        <v>1</v>
      </c>
      <c r="E386" s="44">
        <f t="shared" si="34"/>
        <v>268</v>
      </c>
      <c r="F386" s="45">
        <f t="shared" si="35"/>
        <v>6543.6050000000059</v>
      </c>
      <c r="G386" s="4">
        <f t="shared" si="40"/>
        <v>24.322664974619318</v>
      </c>
      <c r="H386" s="4">
        <v>19.52</v>
      </c>
      <c r="I386" s="44">
        <f t="shared" si="36"/>
        <v>1</v>
      </c>
      <c r="J386" s="44">
        <f t="shared" si="37"/>
        <v>385</v>
      </c>
      <c r="K386" s="45">
        <f t="shared" si="38"/>
        <v>8139.9070000000038</v>
      </c>
      <c r="L386" s="4">
        <f t="shared" si="39"/>
        <v>20.542015000000021</v>
      </c>
    </row>
    <row r="387" spans="1:12" x14ac:dyDescent="0.2">
      <c r="A387" s="5">
        <v>42025</v>
      </c>
      <c r="B387" s="4">
        <v>20.468</v>
      </c>
      <c r="C387" s="4">
        <f>MIN($B$2:B387)</f>
        <v>20.39</v>
      </c>
      <c r="D387" s="44">
        <f t="shared" ref="D387:D450" si="41">IF(B387&gt;0,1,0)</f>
        <v>1</v>
      </c>
      <c r="E387" s="44">
        <f t="shared" si="34"/>
        <v>269</v>
      </c>
      <c r="F387" s="45">
        <f t="shared" si="35"/>
        <v>6564.0730000000058</v>
      </c>
      <c r="G387" s="4">
        <f t="shared" si="40"/>
        <v>24.30361928934013</v>
      </c>
      <c r="H387" s="4">
        <v>19.829999999999998</v>
      </c>
      <c r="I387" s="44">
        <f t="shared" si="36"/>
        <v>1</v>
      </c>
      <c r="J387" s="44">
        <f t="shared" si="37"/>
        <v>386</v>
      </c>
      <c r="K387" s="45">
        <f t="shared" si="38"/>
        <v>8159.7370000000037</v>
      </c>
      <c r="L387" s="4">
        <f t="shared" si="39"/>
        <v>20.562255000000015</v>
      </c>
    </row>
    <row r="388" spans="1:12" x14ac:dyDescent="0.2">
      <c r="A388" s="5">
        <v>42026</v>
      </c>
      <c r="B388" s="4">
        <v>20.466999999999999</v>
      </c>
      <c r="C388" s="4">
        <f>MIN($B$2:B388)</f>
        <v>20.39</v>
      </c>
      <c r="D388" s="44">
        <f t="shared" si="41"/>
        <v>1</v>
      </c>
      <c r="E388" s="44">
        <f t="shared" ref="E388:E451" si="42">E387+D388</f>
        <v>270</v>
      </c>
      <c r="F388" s="45">
        <f t="shared" ref="F388:F451" si="43">IF(D388=1,B388+F387,F387)</f>
        <v>6584.5400000000054</v>
      </c>
      <c r="G388" s="4">
        <f t="shared" si="40"/>
        <v>24.284131979695459</v>
      </c>
      <c r="H388" s="4">
        <v>19.914999999999999</v>
      </c>
      <c r="I388" s="44">
        <f t="shared" ref="I388:I451" si="44">IF(H388&lt;&gt;0,1,0)</f>
        <v>1</v>
      </c>
      <c r="J388" s="44">
        <f t="shared" ref="J388:J451" si="45">I388+J387</f>
        <v>387</v>
      </c>
      <c r="K388" s="45">
        <f t="shared" ref="K388:K451" si="46">IF(I388=1,H388+K387,K387)</f>
        <v>8179.6520000000037</v>
      </c>
      <c r="L388" s="4">
        <f t="shared" si="39"/>
        <v>20.582435000000014</v>
      </c>
    </row>
    <row r="389" spans="1:12" x14ac:dyDescent="0.2">
      <c r="A389" s="5">
        <v>42027</v>
      </c>
      <c r="B389" s="4">
        <v>20.5</v>
      </c>
      <c r="C389" s="4">
        <f>MIN($B$2:B389)</f>
        <v>20.39</v>
      </c>
      <c r="D389" s="44">
        <f t="shared" si="41"/>
        <v>1</v>
      </c>
      <c r="E389" s="44">
        <f t="shared" si="42"/>
        <v>271</v>
      </c>
      <c r="F389" s="45">
        <f t="shared" si="43"/>
        <v>6605.0400000000054</v>
      </c>
      <c r="G389" s="4">
        <f t="shared" si="40"/>
        <v>24.265020202020231</v>
      </c>
      <c r="H389" s="4">
        <v>19.943000000000001</v>
      </c>
      <c r="I389" s="44">
        <f t="shared" si="44"/>
        <v>1</v>
      </c>
      <c r="J389" s="44">
        <f t="shared" si="45"/>
        <v>388</v>
      </c>
      <c r="K389" s="45">
        <f t="shared" si="46"/>
        <v>8199.595000000003</v>
      </c>
      <c r="L389" s="4">
        <f t="shared" si="39"/>
        <v>20.604845000000015</v>
      </c>
    </row>
    <row r="390" spans="1:12" x14ac:dyDescent="0.2">
      <c r="A390" s="5">
        <v>42028</v>
      </c>
      <c r="C390" s="4">
        <f>MIN($B$2:B390)</f>
        <v>20.39</v>
      </c>
      <c r="D390" s="44">
        <f t="shared" si="41"/>
        <v>0</v>
      </c>
      <c r="E390" s="44">
        <f t="shared" si="42"/>
        <v>271</v>
      </c>
      <c r="F390" s="45">
        <f t="shared" si="43"/>
        <v>6605.0400000000054</v>
      </c>
      <c r="G390" s="4">
        <f t="shared" si="40"/>
        <v>24.265020202020231</v>
      </c>
      <c r="H390" s="4">
        <v>19.896999999999998</v>
      </c>
      <c r="I390" s="44">
        <f t="shared" si="44"/>
        <v>1</v>
      </c>
      <c r="J390" s="44">
        <f t="shared" si="45"/>
        <v>389</v>
      </c>
      <c r="K390" s="45">
        <f t="shared" si="46"/>
        <v>8219.4920000000038</v>
      </c>
      <c r="L390" s="4">
        <f t="shared" si="39"/>
        <v>20.624210000000019</v>
      </c>
    </row>
    <row r="391" spans="1:12" x14ac:dyDescent="0.2">
      <c r="A391" s="5">
        <v>42029</v>
      </c>
      <c r="C391" s="4">
        <f>MIN($B$2:B391)</f>
        <v>20.39</v>
      </c>
      <c r="D391" s="44">
        <f t="shared" si="41"/>
        <v>0</v>
      </c>
      <c r="E391" s="44">
        <f t="shared" si="42"/>
        <v>271</v>
      </c>
      <c r="F391" s="45">
        <f t="shared" si="43"/>
        <v>6605.0400000000054</v>
      </c>
      <c r="G391" s="4">
        <f t="shared" si="40"/>
        <v>24.262431472081243</v>
      </c>
      <c r="H391" s="4">
        <v>20.055</v>
      </c>
      <c r="I391" s="44">
        <f t="shared" si="44"/>
        <v>1</v>
      </c>
      <c r="J391" s="44">
        <f t="shared" si="45"/>
        <v>390</v>
      </c>
      <c r="K391" s="45">
        <f t="shared" si="46"/>
        <v>8239.5470000000041</v>
      </c>
      <c r="L391" s="4">
        <f t="shared" si="39"/>
        <v>20.645600000000023</v>
      </c>
    </row>
    <row r="392" spans="1:12" x14ac:dyDescent="0.2">
      <c r="A392" s="5">
        <v>42030</v>
      </c>
      <c r="B392" s="4">
        <v>20.661000000000001</v>
      </c>
      <c r="C392" s="4">
        <f>MIN($B$2:B392)</f>
        <v>20.39</v>
      </c>
      <c r="D392" s="44">
        <f t="shared" si="41"/>
        <v>1</v>
      </c>
      <c r="E392" s="44">
        <f t="shared" si="42"/>
        <v>272</v>
      </c>
      <c r="F392" s="45">
        <f t="shared" si="43"/>
        <v>6625.7010000000055</v>
      </c>
      <c r="G392" s="4">
        <f t="shared" si="40"/>
        <v>24.242497461928963</v>
      </c>
      <c r="H392" s="4">
        <v>20.114999999999998</v>
      </c>
      <c r="I392" s="44">
        <f t="shared" si="44"/>
        <v>1</v>
      </c>
      <c r="J392" s="44">
        <f t="shared" si="45"/>
        <v>391</v>
      </c>
      <c r="K392" s="45">
        <f t="shared" si="46"/>
        <v>8259.6620000000039</v>
      </c>
      <c r="L392" s="4">
        <f t="shared" si="39"/>
        <v>20.668165000000023</v>
      </c>
    </row>
    <row r="393" spans="1:12" x14ac:dyDescent="0.2">
      <c r="A393" s="5">
        <v>42031</v>
      </c>
      <c r="B393" s="4">
        <v>20.613</v>
      </c>
      <c r="C393" s="4">
        <f>MIN($B$2:B393)</f>
        <v>20.39</v>
      </c>
      <c r="D393" s="44">
        <f t="shared" si="41"/>
        <v>1</v>
      </c>
      <c r="E393" s="44">
        <f t="shared" si="42"/>
        <v>273</v>
      </c>
      <c r="F393" s="45">
        <f t="shared" si="43"/>
        <v>6646.3140000000058</v>
      </c>
      <c r="G393" s="4">
        <f t="shared" si="40"/>
        <v>24.218868020304598</v>
      </c>
      <c r="H393" s="4">
        <v>20.311</v>
      </c>
      <c r="I393" s="44">
        <f t="shared" si="44"/>
        <v>1</v>
      </c>
      <c r="J393" s="44">
        <f t="shared" si="45"/>
        <v>392</v>
      </c>
      <c r="K393" s="45">
        <f t="shared" si="46"/>
        <v>8279.9730000000036</v>
      </c>
      <c r="L393" s="4">
        <f t="shared" si="39"/>
        <v>20.693020000000018</v>
      </c>
    </row>
    <row r="394" spans="1:12" x14ac:dyDescent="0.2">
      <c r="A394" s="5">
        <v>42032</v>
      </c>
      <c r="B394" s="4">
        <v>20.690999999999999</v>
      </c>
      <c r="C394" s="4">
        <f>MIN($B$2:B394)</f>
        <v>20.39</v>
      </c>
      <c r="D394" s="44">
        <f t="shared" si="41"/>
        <v>1</v>
      </c>
      <c r="E394" s="44">
        <f t="shared" si="42"/>
        <v>274</v>
      </c>
      <c r="F394" s="45">
        <f t="shared" si="43"/>
        <v>6667.0050000000056</v>
      </c>
      <c r="G394" s="4">
        <f t="shared" si="40"/>
        <v>24.197106598984799</v>
      </c>
      <c r="H394" s="4">
        <v>20.539000000000001</v>
      </c>
      <c r="I394" s="44">
        <f t="shared" si="44"/>
        <v>1</v>
      </c>
      <c r="J394" s="44">
        <f t="shared" si="45"/>
        <v>393</v>
      </c>
      <c r="K394" s="45">
        <f t="shared" si="46"/>
        <v>8300.5120000000043</v>
      </c>
      <c r="L394" s="4">
        <f t="shared" si="39"/>
        <v>20.719010000000022</v>
      </c>
    </row>
    <row r="395" spans="1:12" x14ac:dyDescent="0.2">
      <c r="A395" s="5">
        <v>42033</v>
      </c>
      <c r="B395" s="4">
        <v>20.824000000000002</v>
      </c>
      <c r="C395" s="4">
        <f>MIN($B$2:B395)</f>
        <v>20.39</v>
      </c>
      <c r="D395" s="44">
        <f t="shared" si="41"/>
        <v>1</v>
      </c>
      <c r="E395" s="44">
        <f t="shared" si="42"/>
        <v>275</v>
      </c>
      <c r="F395" s="45">
        <f t="shared" si="43"/>
        <v>6687.8290000000052</v>
      </c>
      <c r="G395" s="4">
        <f t="shared" si="40"/>
        <v>24.180070707070733</v>
      </c>
      <c r="H395" s="4">
        <v>21.151</v>
      </c>
      <c r="I395" s="44">
        <f t="shared" si="44"/>
        <v>1</v>
      </c>
      <c r="J395" s="44">
        <f t="shared" si="45"/>
        <v>394</v>
      </c>
      <c r="K395" s="45">
        <f t="shared" si="46"/>
        <v>8321.6630000000041</v>
      </c>
      <c r="L395" s="4">
        <f t="shared" ref="L395:L458" si="47">(K395-K195)/(J395-J195)</f>
        <v>20.747260000000018</v>
      </c>
    </row>
    <row r="396" spans="1:12" x14ac:dyDescent="0.2">
      <c r="A396" s="5">
        <v>42034</v>
      </c>
      <c r="B396" s="4">
        <v>20.654</v>
      </c>
      <c r="C396" s="4">
        <f>MIN($B$2:B396)</f>
        <v>20.39</v>
      </c>
      <c r="D396" s="44">
        <f t="shared" si="41"/>
        <v>1</v>
      </c>
      <c r="E396" s="44">
        <f t="shared" si="42"/>
        <v>276</v>
      </c>
      <c r="F396" s="45">
        <f t="shared" si="43"/>
        <v>6708.4830000000056</v>
      </c>
      <c r="G396" s="4">
        <f t="shared" si="40"/>
        <v>24.162351758793996</v>
      </c>
      <c r="H396" s="4">
        <v>20.824000000000002</v>
      </c>
      <c r="I396" s="44">
        <f t="shared" si="44"/>
        <v>1</v>
      </c>
      <c r="J396" s="44">
        <f t="shared" si="45"/>
        <v>395</v>
      </c>
      <c r="K396" s="45">
        <f t="shared" si="46"/>
        <v>8342.4870000000046</v>
      </c>
      <c r="L396" s="4">
        <f t="shared" si="47"/>
        <v>20.769355000000022</v>
      </c>
    </row>
    <row r="397" spans="1:12" x14ac:dyDescent="0.2">
      <c r="A397" s="5">
        <v>42035</v>
      </c>
      <c r="C397" s="4">
        <f>MIN($B$2:B397)</f>
        <v>20.39</v>
      </c>
      <c r="D397" s="44">
        <f t="shared" si="41"/>
        <v>0</v>
      </c>
      <c r="E397" s="44">
        <f t="shared" si="42"/>
        <v>276</v>
      </c>
      <c r="F397" s="45">
        <f t="shared" si="43"/>
        <v>6708.4830000000056</v>
      </c>
      <c r="G397" s="4">
        <f t="shared" si="40"/>
        <v>24.162351758793996</v>
      </c>
      <c r="H397" s="4">
        <v>20.879000000000001</v>
      </c>
      <c r="I397" s="44">
        <f t="shared" si="44"/>
        <v>1</v>
      </c>
      <c r="J397" s="44">
        <f t="shared" si="45"/>
        <v>396</v>
      </c>
      <c r="K397" s="45">
        <f t="shared" si="46"/>
        <v>8363.3660000000054</v>
      </c>
      <c r="L397" s="4">
        <f t="shared" si="47"/>
        <v>20.792940000000026</v>
      </c>
    </row>
    <row r="398" spans="1:12" x14ac:dyDescent="0.2">
      <c r="A398" s="5">
        <v>42036</v>
      </c>
      <c r="C398" s="4">
        <f>MIN($B$2:B398)</f>
        <v>20.39</v>
      </c>
      <c r="D398" s="44">
        <f t="shared" si="41"/>
        <v>0</v>
      </c>
      <c r="E398" s="44">
        <f t="shared" si="42"/>
        <v>276</v>
      </c>
      <c r="F398" s="45">
        <f t="shared" si="43"/>
        <v>6708.4830000000056</v>
      </c>
      <c r="G398" s="4">
        <f t="shared" si="40"/>
        <v>24.162351758793996</v>
      </c>
      <c r="H398" s="4">
        <v>20.92</v>
      </c>
      <c r="I398" s="44">
        <f t="shared" si="44"/>
        <v>1</v>
      </c>
      <c r="J398" s="44">
        <f t="shared" si="45"/>
        <v>397</v>
      </c>
      <c r="K398" s="45">
        <f t="shared" si="46"/>
        <v>8384.2860000000055</v>
      </c>
      <c r="L398" s="4">
        <f t="shared" si="47"/>
        <v>20.814660000000025</v>
      </c>
    </row>
    <row r="399" spans="1:12" x14ac:dyDescent="0.2">
      <c r="A399" s="5">
        <v>42037</v>
      </c>
      <c r="B399" s="4">
        <v>20.774999999999999</v>
      </c>
      <c r="C399" s="4">
        <f>MIN($B$2:B399)</f>
        <v>20.39</v>
      </c>
      <c r="D399" s="44">
        <f t="shared" si="41"/>
        <v>1</v>
      </c>
      <c r="E399" s="44">
        <f t="shared" si="42"/>
        <v>277</v>
      </c>
      <c r="F399" s="45">
        <f t="shared" si="43"/>
        <v>6729.2580000000053</v>
      </c>
      <c r="G399" s="4">
        <f t="shared" si="40"/>
        <v>24.143256281407062</v>
      </c>
      <c r="H399" s="4">
        <v>21.146000000000001</v>
      </c>
      <c r="I399" s="44">
        <f t="shared" si="44"/>
        <v>1</v>
      </c>
      <c r="J399" s="44">
        <f t="shared" si="45"/>
        <v>398</v>
      </c>
      <c r="K399" s="45">
        <f t="shared" si="46"/>
        <v>8405.4320000000062</v>
      </c>
      <c r="L399" s="4">
        <f t="shared" si="47"/>
        <v>20.83512500000003</v>
      </c>
    </row>
    <row r="400" spans="1:12" x14ac:dyDescent="0.2">
      <c r="A400" s="5">
        <v>42038</v>
      </c>
      <c r="B400" s="4">
        <v>21.074999999999999</v>
      </c>
      <c r="C400" s="4">
        <f>MIN($B$2:B400)</f>
        <v>20.39</v>
      </c>
      <c r="D400" s="44">
        <f t="shared" si="41"/>
        <v>1</v>
      </c>
      <c r="E400" s="44">
        <f t="shared" si="42"/>
        <v>278</v>
      </c>
      <c r="F400" s="45">
        <f t="shared" si="43"/>
        <v>6750.3330000000051</v>
      </c>
      <c r="G400" s="4">
        <f t="shared" si="40"/>
        <v>24.125603015075399</v>
      </c>
      <c r="H400" s="4">
        <v>21.039000000000001</v>
      </c>
      <c r="I400" s="44">
        <f t="shared" si="44"/>
        <v>1</v>
      </c>
      <c r="J400" s="44">
        <f t="shared" si="45"/>
        <v>399</v>
      </c>
      <c r="K400" s="45">
        <f t="shared" si="46"/>
        <v>8426.4710000000068</v>
      </c>
      <c r="L400" s="4">
        <f t="shared" si="47"/>
        <v>20.855450000000033</v>
      </c>
    </row>
    <row r="401" spans="1:12" x14ac:dyDescent="0.2">
      <c r="A401" s="5">
        <v>42039</v>
      </c>
      <c r="B401" s="4">
        <v>21.3</v>
      </c>
      <c r="C401" s="4">
        <f>MIN($B$2:B401)</f>
        <v>20.39</v>
      </c>
      <c r="D401" s="44">
        <f t="shared" si="41"/>
        <v>1</v>
      </c>
      <c r="E401" s="44">
        <f t="shared" si="42"/>
        <v>279</v>
      </c>
      <c r="F401" s="45">
        <f t="shared" si="43"/>
        <v>6771.6330000000053</v>
      </c>
      <c r="G401" s="4">
        <f t="shared" si="40"/>
        <v>24.106879396984947</v>
      </c>
      <c r="H401" s="4">
        <v>21.341000000000001</v>
      </c>
      <c r="I401" s="44">
        <f t="shared" si="44"/>
        <v>1</v>
      </c>
      <c r="J401" s="44">
        <f t="shared" si="45"/>
        <v>400</v>
      </c>
      <c r="K401" s="45">
        <f t="shared" si="46"/>
        <v>8447.8120000000072</v>
      </c>
      <c r="L401" s="4">
        <f t="shared" si="47"/>
        <v>20.877335000000034</v>
      </c>
    </row>
    <row r="402" spans="1:12" x14ac:dyDescent="0.2">
      <c r="A402" s="5">
        <v>42040</v>
      </c>
      <c r="B402" s="4">
        <v>22.32</v>
      </c>
      <c r="C402" s="4">
        <f>MIN($B$2:B402)</f>
        <v>20.39</v>
      </c>
      <c r="D402" s="44">
        <f t="shared" si="41"/>
        <v>1</v>
      </c>
      <c r="E402" s="44">
        <f t="shared" si="42"/>
        <v>280</v>
      </c>
      <c r="F402" s="45">
        <f t="shared" si="43"/>
        <v>6793.953000000005</v>
      </c>
      <c r="G402" s="4">
        <f t="shared" si="40"/>
        <v>24.092542713567862</v>
      </c>
      <c r="H402" s="4">
        <v>21.869</v>
      </c>
      <c r="I402" s="44">
        <f t="shared" si="44"/>
        <v>1</v>
      </c>
      <c r="J402" s="44">
        <f t="shared" si="45"/>
        <v>401</v>
      </c>
      <c r="K402" s="45">
        <f t="shared" si="46"/>
        <v>8469.6810000000078</v>
      </c>
      <c r="L402" s="4">
        <f t="shared" si="47"/>
        <v>20.900705000000038</v>
      </c>
    </row>
    <row r="403" spans="1:12" x14ac:dyDescent="0.2">
      <c r="A403" s="5">
        <v>42041</v>
      </c>
      <c r="B403" s="4">
        <v>22.02</v>
      </c>
      <c r="C403" s="4">
        <f>MIN($B$2:B403)</f>
        <v>20.39</v>
      </c>
      <c r="D403" s="44">
        <f t="shared" si="41"/>
        <v>1</v>
      </c>
      <c r="E403" s="44">
        <f t="shared" si="42"/>
        <v>281</v>
      </c>
      <c r="F403" s="45">
        <f t="shared" si="43"/>
        <v>6815.9730000000054</v>
      </c>
      <c r="G403" s="4">
        <f t="shared" si="40"/>
        <v>24.082180000000026</v>
      </c>
      <c r="H403" s="4">
        <v>21.867000000000001</v>
      </c>
      <c r="I403" s="44">
        <f t="shared" si="44"/>
        <v>1</v>
      </c>
      <c r="J403" s="44">
        <f t="shared" si="45"/>
        <v>402</v>
      </c>
      <c r="K403" s="45">
        <f t="shared" si="46"/>
        <v>8491.548000000008</v>
      </c>
      <c r="L403" s="4">
        <f t="shared" si="47"/>
        <v>20.92660000000004</v>
      </c>
    </row>
    <row r="404" spans="1:12" x14ac:dyDescent="0.2">
      <c r="A404" s="5">
        <v>42042</v>
      </c>
      <c r="C404" s="4">
        <f>MIN($B$2:B404)</f>
        <v>20.39</v>
      </c>
      <c r="D404" s="44">
        <f t="shared" si="41"/>
        <v>0</v>
      </c>
      <c r="E404" s="44">
        <f t="shared" si="42"/>
        <v>281</v>
      </c>
      <c r="F404" s="45">
        <f t="shared" si="43"/>
        <v>6815.9730000000054</v>
      </c>
      <c r="G404" s="4">
        <f t="shared" si="40"/>
        <v>24.082180000000026</v>
      </c>
      <c r="H404" s="4">
        <v>21.812999999999999</v>
      </c>
      <c r="I404" s="44">
        <f t="shared" si="44"/>
        <v>1</v>
      </c>
      <c r="J404" s="44">
        <f t="shared" si="45"/>
        <v>403</v>
      </c>
      <c r="K404" s="45">
        <f t="shared" si="46"/>
        <v>8513.3610000000081</v>
      </c>
      <c r="L404" s="4">
        <f t="shared" si="47"/>
        <v>20.952505000000041</v>
      </c>
    </row>
    <row r="405" spans="1:12" x14ac:dyDescent="0.2">
      <c r="A405" s="5">
        <v>42043</v>
      </c>
      <c r="C405" s="4">
        <f>MIN($B$2:B405)</f>
        <v>20.39</v>
      </c>
      <c r="D405" s="44">
        <f t="shared" si="41"/>
        <v>0</v>
      </c>
      <c r="E405" s="44">
        <f t="shared" si="42"/>
        <v>281</v>
      </c>
      <c r="F405" s="45">
        <f t="shared" si="43"/>
        <v>6815.9730000000054</v>
      </c>
      <c r="G405" s="4">
        <f t="shared" si="40"/>
        <v>24.078281407035202</v>
      </c>
      <c r="H405" s="4">
        <v>21.888000000000002</v>
      </c>
      <c r="I405" s="44">
        <f t="shared" si="44"/>
        <v>1</v>
      </c>
      <c r="J405" s="44">
        <f t="shared" si="45"/>
        <v>404</v>
      </c>
      <c r="K405" s="45">
        <f t="shared" si="46"/>
        <v>8535.2490000000089</v>
      </c>
      <c r="L405" s="4">
        <f t="shared" si="47"/>
        <v>20.977025000000044</v>
      </c>
    </row>
    <row r="406" spans="1:12" x14ac:dyDescent="0.2">
      <c r="A406" s="5">
        <v>42044</v>
      </c>
      <c r="B406" s="4">
        <v>22.33</v>
      </c>
      <c r="C406" s="4">
        <f>MIN($B$2:B406)</f>
        <v>20.39</v>
      </c>
      <c r="D406" s="44">
        <f t="shared" si="41"/>
        <v>1</v>
      </c>
      <c r="E406" s="44">
        <f t="shared" si="42"/>
        <v>282</v>
      </c>
      <c r="F406" s="45">
        <f t="shared" si="43"/>
        <v>6838.3030000000053</v>
      </c>
      <c r="G406" s="4">
        <f t="shared" si="40"/>
        <v>24.065869346733692</v>
      </c>
      <c r="H406" s="4">
        <v>21.667000000000002</v>
      </c>
      <c r="I406" s="44">
        <f t="shared" si="44"/>
        <v>1</v>
      </c>
      <c r="J406" s="44">
        <f t="shared" si="45"/>
        <v>405</v>
      </c>
      <c r="K406" s="45">
        <f t="shared" si="46"/>
        <v>8556.9160000000084</v>
      </c>
      <c r="L406" s="4">
        <f t="shared" si="47"/>
        <v>20.999205000000043</v>
      </c>
    </row>
    <row r="407" spans="1:12" x14ac:dyDescent="0.2">
      <c r="A407" s="5">
        <v>42045</v>
      </c>
      <c r="B407" s="4">
        <v>22.617000000000001</v>
      </c>
      <c r="C407" s="4">
        <f>MIN($B$2:B407)</f>
        <v>20.39</v>
      </c>
      <c r="D407" s="44">
        <f t="shared" si="41"/>
        <v>1</v>
      </c>
      <c r="E407" s="44">
        <f t="shared" si="42"/>
        <v>283</v>
      </c>
      <c r="F407" s="45">
        <f t="shared" si="43"/>
        <v>6860.9200000000055</v>
      </c>
      <c r="G407" s="4">
        <f t="shared" si="40"/>
        <v>24.055271356783948</v>
      </c>
      <c r="H407" s="4">
        <v>23.268999999999998</v>
      </c>
      <c r="I407" s="44">
        <f t="shared" si="44"/>
        <v>1</v>
      </c>
      <c r="J407" s="44">
        <f t="shared" si="45"/>
        <v>406</v>
      </c>
      <c r="K407" s="45">
        <f t="shared" si="46"/>
        <v>8580.1850000000086</v>
      </c>
      <c r="L407" s="4">
        <f t="shared" si="47"/>
        <v>21.026790000000041</v>
      </c>
    </row>
    <row r="408" spans="1:12" x14ac:dyDescent="0.2">
      <c r="A408" s="5">
        <v>42046</v>
      </c>
      <c r="B408" s="4">
        <v>22.763999999999999</v>
      </c>
      <c r="C408" s="4">
        <f>MIN($B$2:B408)</f>
        <v>20.39</v>
      </c>
      <c r="D408" s="44">
        <f t="shared" si="41"/>
        <v>1</v>
      </c>
      <c r="E408" s="44">
        <f t="shared" si="42"/>
        <v>284</v>
      </c>
      <c r="F408" s="45">
        <f t="shared" si="43"/>
        <v>6883.6840000000057</v>
      </c>
      <c r="G408" s="4">
        <f t="shared" si="40"/>
        <v>24.048815000000022</v>
      </c>
      <c r="H408" s="4">
        <v>23.518000000000001</v>
      </c>
      <c r="I408" s="44">
        <f t="shared" si="44"/>
        <v>1</v>
      </c>
      <c r="J408" s="44">
        <f t="shared" si="45"/>
        <v>407</v>
      </c>
      <c r="K408" s="45">
        <f t="shared" si="46"/>
        <v>8603.7030000000086</v>
      </c>
      <c r="L408" s="4">
        <f t="shared" si="47"/>
        <v>21.055350000000043</v>
      </c>
    </row>
    <row r="409" spans="1:12" x14ac:dyDescent="0.2">
      <c r="A409" s="5">
        <v>42047</v>
      </c>
      <c r="B409" s="4">
        <v>23.393999999999998</v>
      </c>
      <c r="C409" s="4">
        <f>MIN($B$2:B409)</f>
        <v>20.39</v>
      </c>
      <c r="D409" s="44">
        <f t="shared" si="41"/>
        <v>1</v>
      </c>
      <c r="E409" s="44">
        <f t="shared" si="42"/>
        <v>285</v>
      </c>
      <c r="F409" s="45">
        <f t="shared" si="43"/>
        <v>6907.0780000000059</v>
      </c>
      <c r="G409" s="4">
        <f t="shared" si="40"/>
        <v>24.040690000000026</v>
      </c>
      <c r="H409" s="4">
        <v>23.907</v>
      </c>
      <c r="I409" s="44">
        <f t="shared" si="44"/>
        <v>1</v>
      </c>
      <c r="J409" s="44">
        <f t="shared" si="45"/>
        <v>408</v>
      </c>
      <c r="K409" s="45">
        <f t="shared" si="46"/>
        <v>8627.6100000000079</v>
      </c>
      <c r="L409" s="4">
        <f t="shared" si="47"/>
        <v>21.08503500000004</v>
      </c>
    </row>
    <row r="410" spans="1:12" x14ac:dyDescent="0.2">
      <c r="A410" s="5">
        <v>42048</v>
      </c>
      <c r="B410" s="4">
        <v>23.07</v>
      </c>
      <c r="C410" s="4">
        <f>MIN($B$2:B410)</f>
        <v>20.39</v>
      </c>
      <c r="D410" s="44">
        <f t="shared" si="41"/>
        <v>1</v>
      </c>
      <c r="E410" s="44">
        <f t="shared" si="42"/>
        <v>286</v>
      </c>
      <c r="F410" s="45">
        <f t="shared" si="43"/>
        <v>6930.1480000000056</v>
      </c>
      <c r="G410" s="4">
        <f t="shared" si="40"/>
        <v>24.035860696517439</v>
      </c>
      <c r="H410" s="4">
        <v>23.9</v>
      </c>
      <c r="I410" s="44">
        <f t="shared" si="44"/>
        <v>1</v>
      </c>
      <c r="J410" s="44">
        <f t="shared" si="45"/>
        <v>409</v>
      </c>
      <c r="K410" s="45">
        <f t="shared" si="46"/>
        <v>8651.5100000000075</v>
      </c>
      <c r="L410" s="4">
        <f t="shared" si="47"/>
        <v>21.112230000000036</v>
      </c>
    </row>
    <row r="411" spans="1:12" x14ac:dyDescent="0.2">
      <c r="A411" s="5">
        <v>42049</v>
      </c>
      <c r="C411" s="4">
        <f>MIN($B$2:B411)</f>
        <v>20.39</v>
      </c>
      <c r="D411" s="44">
        <f t="shared" si="41"/>
        <v>0</v>
      </c>
      <c r="E411" s="44">
        <f t="shared" si="42"/>
        <v>286</v>
      </c>
      <c r="F411" s="45">
        <f t="shared" si="43"/>
        <v>6930.1480000000056</v>
      </c>
      <c r="G411" s="4">
        <f t="shared" si="40"/>
        <v>24.035860696517439</v>
      </c>
      <c r="H411" s="4">
        <v>23.747</v>
      </c>
      <c r="I411" s="44">
        <f t="shared" si="44"/>
        <v>1</v>
      </c>
      <c r="J411" s="44">
        <f t="shared" si="45"/>
        <v>410</v>
      </c>
      <c r="K411" s="45">
        <f t="shared" si="46"/>
        <v>8675.2570000000069</v>
      </c>
      <c r="L411" s="4">
        <f t="shared" si="47"/>
        <v>21.138475000000035</v>
      </c>
    </row>
    <row r="412" spans="1:12" x14ac:dyDescent="0.2">
      <c r="A412" s="5">
        <v>42050</v>
      </c>
      <c r="C412" s="4">
        <f>MIN($B$2:B412)</f>
        <v>20.39</v>
      </c>
      <c r="D412" s="44">
        <f t="shared" si="41"/>
        <v>0</v>
      </c>
      <c r="E412" s="44">
        <f t="shared" si="42"/>
        <v>286</v>
      </c>
      <c r="F412" s="45">
        <f t="shared" si="43"/>
        <v>6930.1480000000056</v>
      </c>
      <c r="G412" s="4">
        <f t="shared" si="40"/>
        <v>24.035860696517439</v>
      </c>
      <c r="H412" s="4">
        <v>24.036999999999999</v>
      </c>
      <c r="I412" s="44">
        <f t="shared" si="44"/>
        <v>1</v>
      </c>
      <c r="J412" s="44">
        <f t="shared" si="45"/>
        <v>411</v>
      </c>
      <c r="K412" s="45">
        <f t="shared" si="46"/>
        <v>8699.2940000000071</v>
      </c>
      <c r="L412" s="4">
        <f t="shared" si="47"/>
        <v>21.169415000000036</v>
      </c>
    </row>
    <row r="413" spans="1:12" x14ac:dyDescent="0.2">
      <c r="A413" s="5">
        <v>42051</v>
      </c>
      <c r="B413" s="4">
        <v>22.75</v>
      </c>
      <c r="C413" s="4">
        <f>MIN($B$2:B413)</f>
        <v>20.39</v>
      </c>
      <c r="D413" s="44">
        <f t="shared" si="41"/>
        <v>1</v>
      </c>
      <c r="E413" s="44">
        <f t="shared" si="42"/>
        <v>287</v>
      </c>
      <c r="F413" s="45">
        <f t="shared" si="43"/>
        <v>6952.8980000000056</v>
      </c>
      <c r="G413" s="4">
        <f t="shared" si="40"/>
        <v>24.025940298507489</v>
      </c>
      <c r="H413" s="4">
        <v>23.475000000000001</v>
      </c>
      <c r="I413" s="44">
        <f t="shared" si="44"/>
        <v>1</v>
      </c>
      <c r="J413" s="44">
        <f t="shared" si="45"/>
        <v>412</v>
      </c>
      <c r="K413" s="45">
        <f t="shared" si="46"/>
        <v>8722.7690000000075</v>
      </c>
      <c r="L413" s="4">
        <f t="shared" si="47"/>
        <v>21.200400000000037</v>
      </c>
    </row>
    <row r="414" spans="1:12" x14ac:dyDescent="0.2">
      <c r="A414" s="5">
        <v>42052</v>
      </c>
      <c r="B414" s="4">
        <v>22.975000000000001</v>
      </c>
      <c r="C414" s="4">
        <f>MIN($B$2:B414)</f>
        <v>20.39</v>
      </c>
      <c r="D414" s="44">
        <f t="shared" si="41"/>
        <v>1</v>
      </c>
      <c r="E414" s="44">
        <f t="shared" si="42"/>
        <v>288</v>
      </c>
      <c r="F414" s="45">
        <f t="shared" si="43"/>
        <v>6975.873000000006</v>
      </c>
      <c r="G414" s="4">
        <f t="shared" si="40"/>
        <v>24.018353233830876</v>
      </c>
      <c r="H414" s="4">
        <v>23.105</v>
      </c>
      <c r="I414" s="44">
        <f t="shared" si="44"/>
        <v>1</v>
      </c>
      <c r="J414" s="44">
        <f t="shared" si="45"/>
        <v>413</v>
      </c>
      <c r="K414" s="45">
        <f t="shared" si="46"/>
        <v>8745.8740000000071</v>
      </c>
      <c r="L414" s="4">
        <f t="shared" si="47"/>
        <v>21.231480000000033</v>
      </c>
    </row>
    <row r="415" spans="1:12" x14ac:dyDescent="0.2">
      <c r="A415" s="5">
        <v>42053</v>
      </c>
      <c r="B415" s="4">
        <v>22.960999999999999</v>
      </c>
      <c r="C415" s="4">
        <f>MIN($B$2:B415)</f>
        <v>20.39</v>
      </c>
      <c r="D415" s="44">
        <f t="shared" si="41"/>
        <v>1</v>
      </c>
      <c r="E415" s="44">
        <f t="shared" si="42"/>
        <v>289</v>
      </c>
      <c r="F415" s="45">
        <f t="shared" si="43"/>
        <v>6998.8340000000062</v>
      </c>
      <c r="G415" s="4">
        <f t="shared" si="40"/>
        <v>24.009547263681618</v>
      </c>
      <c r="H415" s="4">
        <v>23.433</v>
      </c>
      <c r="I415" s="44">
        <f t="shared" si="44"/>
        <v>1</v>
      </c>
      <c r="J415" s="44">
        <f t="shared" si="45"/>
        <v>414</v>
      </c>
      <c r="K415" s="45">
        <f t="shared" si="46"/>
        <v>8769.307000000008</v>
      </c>
      <c r="L415" s="4">
        <f t="shared" si="47"/>
        <v>21.26472000000004</v>
      </c>
    </row>
    <row r="416" spans="1:12" x14ac:dyDescent="0.2">
      <c r="A416" s="5">
        <v>42054</v>
      </c>
      <c r="B416" s="4">
        <v>22.57</v>
      </c>
      <c r="C416" s="4">
        <f>MIN($B$2:B416)</f>
        <v>20.39</v>
      </c>
      <c r="D416" s="44">
        <f t="shared" si="41"/>
        <v>1</v>
      </c>
      <c r="E416" s="44">
        <f t="shared" si="42"/>
        <v>290</v>
      </c>
      <c r="F416" s="45">
        <f t="shared" si="43"/>
        <v>7021.4040000000059</v>
      </c>
      <c r="G416" s="4">
        <f t="shared" si="40"/>
        <v>23.998701492537339</v>
      </c>
      <c r="H416" s="4">
        <v>22.734999999999999</v>
      </c>
      <c r="I416" s="44">
        <f t="shared" si="44"/>
        <v>1</v>
      </c>
      <c r="J416" s="44">
        <f t="shared" si="45"/>
        <v>415</v>
      </c>
      <c r="K416" s="45">
        <f t="shared" si="46"/>
        <v>8792.0420000000086</v>
      </c>
      <c r="L416" s="4">
        <f t="shared" si="47"/>
        <v>21.292270000000041</v>
      </c>
    </row>
    <row r="417" spans="1:12" x14ac:dyDescent="0.2">
      <c r="A417" s="5">
        <v>42055</v>
      </c>
      <c r="B417" s="4">
        <v>22.6</v>
      </c>
      <c r="C417" s="4">
        <f>MIN($B$2:B417)</f>
        <v>20.39</v>
      </c>
      <c r="D417" s="44">
        <f t="shared" si="41"/>
        <v>1</v>
      </c>
      <c r="E417" s="44">
        <f t="shared" si="42"/>
        <v>291</v>
      </c>
      <c r="F417" s="45">
        <f t="shared" si="43"/>
        <v>7044.0040000000063</v>
      </c>
      <c r="G417" s="4">
        <f t="shared" ref="G417:G480" si="48">(F417-F131)/(E417-E131)</f>
        <v>23.9917772277228</v>
      </c>
      <c r="H417" s="4">
        <v>22.542999999999999</v>
      </c>
      <c r="I417" s="44">
        <f t="shared" si="44"/>
        <v>1</v>
      </c>
      <c r="J417" s="44">
        <f t="shared" si="45"/>
        <v>416</v>
      </c>
      <c r="K417" s="45">
        <f t="shared" si="46"/>
        <v>8814.5850000000082</v>
      </c>
      <c r="L417" s="4">
        <f t="shared" si="47"/>
        <v>21.323460000000036</v>
      </c>
    </row>
    <row r="418" spans="1:12" x14ac:dyDescent="0.2">
      <c r="A418" s="5">
        <v>42056</v>
      </c>
      <c r="C418" s="4">
        <f>MIN($B$2:B418)</f>
        <v>20.39</v>
      </c>
      <c r="D418" s="44">
        <f t="shared" si="41"/>
        <v>0</v>
      </c>
      <c r="E418" s="44">
        <f t="shared" si="42"/>
        <v>291</v>
      </c>
      <c r="F418" s="45">
        <f t="shared" si="43"/>
        <v>7044.0040000000063</v>
      </c>
      <c r="G418" s="4">
        <f t="shared" si="48"/>
        <v>23.9917772277228</v>
      </c>
      <c r="H418" s="4">
        <v>22.513000000000002</v>
      </c>
      <c r="I418" s="44">
        <f t="shared" si="44"/>
        <v>1</v>
      </c>
      <c r="J418" s="44">
        <f t="shared" si="45"/>
        <v>417</v>
      </c>
      <c r="K418" s="45">
        <f t="shared" si="46"/>
        <v>8837.0980000000091</v>
      </c>
      <c r="L418" s="4">
        <f t="shared" si="47"/>
        <v>21.353035000000041</v>
      </c>
    </row>
    <row r="419" spans="1:12" x14ac:dyDescent="0.2">
      <c r="A419" s="5">
        <v>42057</v>
      </c>
      <c r="C419" s="4">
        <f>MIN($B$2:B419)</f>
        <v>20.39</v>
      </c>
      <c r="D419" s="44">
        <f t="shared" si="41"/>
        <v>0</v>
      </c>
      <c r="E419" s="44">
        <f t="shared" si="42"/>
        <v>291</v>
      </c>
      <c r="F419" s="45">
        <f t="shared" si="43"/>
        <v>7044.0040000000063</v>
      </c>
      <c r="G419" s="4">
        <f t="shared" si="48"/>
        <v>23.987761194029879</v>
      </c>
      <c r="H419" s="4">
        <v>22.588999999999999</v>
      </c>
      <c r="I419" s="44">
        <f t="shared" si="44"/>
        <v>1</v>
      </c>
      <c r="J419" s="44">
        <f t="shared" si="45"/>
        <v>418</v>
      </c>
      <c r="K419" s="45">
        <f t="shared" si="46"/>
        <v>8859.687000000009</v>
      </c>
      <c r="L419" s="4">
        <f t="shared" si="47"/>
        <v>21.38188500000004</v>
      </c>
    </row>
    <row r="420" spans="1:12" x14ac:dyDescent="0.2">
      <c r="A420" s="5">
        <v>42058</v>
      </c>
      <c r="C420" s="4">
        <f>MIN($B$2:B420)</f>
        <v>20.39</v>
      </c>
      <c r="D420" s="44">
        <f t="shared" si="41"/>
        <v>0</v>
      </c>
      <c r="E420" s="44">
        <f t="shared" si="42"/>
        <v>291</v>
      </c>
      <c r="F420" s="45">
        <f t="shared" si="43"/>
        <v>7044.0040000000063</v>
      </c>
      <c r="G420" s="4">
        <f t="shared" si="48"/>
        <v>23.983980000000027</v>
      </c>
      <c r="H420" s="4">
        <v>22.388999999999999</v>
      </c>
      <c r="I420" s="44">
        <f t="shared" si="44"/>
        <v>1</v>
      </c>
      <c r="J420" s="44">
        <f t="shared" si="45"/>
        <v>419</v>
      </c>
      <c r="K420" s="45">
        <f t="shared" si="46"/>
        <v>8882.0760000000082</v>
      </c>
      <c r="L420" s="4">
        <f t="shared" si="47"/>
        <v>21.409760000000034</v>
      </c>
    </row>
    <row r="421" spans="1:12" x14ac:dyDescent="0.2">
      <c r="A421" s="5">
        <v>42059</v>
      </c>
      <c r="B421" s="4">
        <v>22.428000000000001</v>
      </c>
      <c r="C421" s="4">
        <f>MIN($B$2:B421)</f>
        <v>20.39</v>
      </c>
      <c r="D421" s="44">
        <f t="shared" si="41"/>
        <v>1</v>
      </c>
      <c r="E421" s="44">
        <f t="shared" si="42"/>
        <v>292</v>
      </c>
      <c r="F421" s="45">
        <f t="shared" si="43"/>
        <v>7066.4320000000062</v>
      </c>
      <c r="G421" s="4">
        <f t="shared" si="48"/>
        <v>23.972245000000026</v>
      </c>
      <c r="H421" s="4">
        <v>22.928999999999998</v>
      </c>
      <c r="I421" s="44">
        <f t="shared" si="44"/>
        <v>1</v>
      </c>
      <c r="J421" s="44">
        <f t="shared" si="45"/>
        <v>420</v>
      </c>
      <c r="K421" s="45">
        <f t="shared" si="46"/>
        <v>8905.0050000000083</v>
      </c>
      <c r="L421" s="4">
        <f t="shared" si="47"/>
        <v>21.443485000000031</v>
      </c>
    </row>
    <row r="422" spans="1:12" x14ac:dyDescent="0.2">
      <c r="A422" s="5">
        <v>42060</v>
      </c>
      <c r="B422" s="4">
        <v>22.765000000000001</v>
      </c>
      <c r="C422" s="4">
        <f>MIN($B$2:B422)</f>
        <v>20.39</v>
      </c>
      <c r="D422" s="44">
        <f t="shared" si="41"/>
        <v>1</v>
      </c>
      <c r="E422" s="44">
        <f t="shared" si="42"/>
        <v>293</v>
      </c>
      <c r="F422" s="45">
        <f t="shared" si="43"/>
        <v>7089.1970000000065</v>
      </c>
      <c r="G422" s="4">
        <f t="shared" si="48"/>
        <v>23.962005000000026</v>
      </c>
      <c r="H422" s="4">
        <v>23.363</v>
      </c>
      <c r="I422" s="44">
        <f t="shared" si="44"/>
        <v>1</v>
      </c>
      <c r="J422" s="44">
        <f t="shared" si="45"/>
        <v>421</v>
      </c>
      <c r="K422" s="45">
        <f t="shared" si="46"/>
        <v>8928.3680000000077</v>
      </c>
      <c r="L422" s="4">
        <f t="shared" si="47"/>
        <v>21.479330000000026</v>
      </c>
    </row>
    <row r="423" spans="1:12" x14ac:dyDescent="0.2">
      <c r="A423" s="5">
        <v>42061</v>
      </c>
      <c r="B423" s="4">
        <v>22.8</v>
      </c>
      <c r="C423" s="4">
        <f>MIN($B$2:B423)</f>
        <v>20.39</v>
      </c>
      <c r="D423" s="44">
        <f t="shared" si="41"/>
        <v>1</v>
      </c>
      <c r="E423" s="44">
        <f t="shared" si="42"/>
        <v>294</v>
      </c>
      <c r="F423" s="45">
        <f t="shared" si="43"/>
        <v>7111.9970000000067</v>
      </c>
      <c r="G423" s="4">
        <f t="shared" si="48"/>
        <v>23.952255000000026</v>
      </c>
      <c r="H423" s="4">
        <v>24.161000000000001</v>
      </c>
      <c r="I423" s="44">
        <f t="shared" si="44"/>
        <v>1</v>
      </c>
      <c r="J423" s="44">
        <f t="shared" si="45"/>
        <v>422</v>
      </c>
      <c r="K423" s="45">
        <f t="shared" si="46"/>
        <v>8952.5290000000077</v>
      </c>
      <c r="L423" s="4">
        <f t="shared" si="47"/>
        <v>21.51784500000003</v>
      </c>
    </row>
    <row r="424" spans="1:12" x14ac:dyDescent="0.2">
      <c r="A424" s="5">
        <v>42062</v>
      </c>
      <c r="B424" s="4">
        <v>22.687999999999999</v>
      </c>
      <c r="C424" s="4">
        <f>MIN($B$2:B424)</f>
        <v>20.39</v>
      </c>
      <c r="D424" s="44">
        <f t="shared" si="41"/>
        <v>1</v>
      </c>
      <c r="E424" s="44">
        <f t="shared" si="42"/>
        <v>295</v>
      </c>
      <c r="F424" s="45">
        <f t="shared" si="43"/>
        <v>7134.6850000000068</v>
      </c>
      <c r="G424" s="4">
        <f t="shared" si="48"/>
        <v>23.94596517412938</v>
      </c>
      <c r="H424" s="4">
        <v>23.606000000000002</v>
      </c>
      <c r="I424" s="44">
        <f t="shared" si="44"/>
        <v>1</v>
      </c>
      <c r="J424" s="44">
        <f t="shared" si="45"/>
        <v>423</v>
      </c>
      <c r="K424" s="45">
        <f t="shared" si="46"/>
        <v>8976.1350000000075</v>
      </c>
      <c r="L424" s="4">
        <f t="shared" si="47"/>
        <v>21.55264500000003</v>
      </c>
    </row>
    <row r="425" spans="1:12" x14ac:dyDescent="0.2">
      <c r="A425" s="5">
        <v>42063</v>
      </c>
      <c r="C425" s="4">
        <f>MIN($B$2:B425)</f>
        <v>20.39</v>
      </c>
      <c r="D425" s="44">
        <f t="shared" si="41"/>
        <v>0</v>
      </c>
      <c r="E425" s="44">
        <f t="shared" si="42"/>
        <v>295</v>
      </c>
      <c r="F425" s="45">
        <f t="shared" si="43"/>
        <v>7134.6850000000068</v>
      </c>
      <c r="G425" s="4">
        <f t="shared" si="48"/>
        <v>23.94596517412938</v>
      </c>
      <c r="H425" s="4">
        <v>23.518999999999998</v>
      </c>
      <c r="I425" s="44">
        <f t="shared" si="44"/>
        <v>1</v>
      </c>
      <c r="J425" s="44">
        <f t="shared" si="45"/>
        <v>424</v>
      </c>
      <c r="K425" s="45">
        <f t="shared" si="46"/>
        <v>8999.6540000000077</v>
      </c>
      <c r="L425" s="4">
        <f t="shared" si="47"/>
        <v>21.587070000000029</v>
      </c>
    </row>
    <row r="426" spans="1:12" x14ac:dyDescent="0.2">
      <c r="A426" s="5">
        <v>42064</v>
      </c>
      <c r="C426" s="4">
        <f>MIN($B$2:B426)</f>
        <v>20.39</v>
      </c>
      <c r="D426" s="44">
        <f t="shared" si="41"/>
        <v>0</v>
      </c>
      <c r="E426" s="44">
        <f t="shared" si="42"/>
        <v>295</v>
      </c>
      <c r="F426" s="45">
        <f t="shared" si="43"/>
        <v>7134.6850000000068</v>
      </c>
      <c r="G426" s="4">
        <f t="shared" si="48"/>
        <v>23.942320000000027</v>
      </c>
      <c r="H426" s="4">
        <v>23.625</v>
      </c>
      <c r="I426" s="44">
        <f t="shared" si="44"/>
        <v>1</v>
      </c>
      <c r="J426" s="44">
        <f t="shared" si="45"/>
        <v>425</v>
      </c>
      <c r="K426" s="45">
        <f t="shared" si="46"/>
        <v>9023.2790000000077</v>
      </c>
      <c r="L426" s="4">
        <f t="shared" si="47"/>
        <v>21.621775000000028</v>
      </c>
    </row>
    <row r="427" spans="1:12" x14ac:dyDescent="0.2">
      <c r="A427" s="5">
        <v>42065</v>
      </c>
      <c r="B427" s="4">
        <v>22.417999999999999</v>
      </c>
      <c r="C427" s="4">
        <f>MIN($B$2:B427)</f>
        <v>20.39</v>
      </c>
      <c r="D427" s="44">
        <f t="shared" si="41"/>
        <v>1</v>
      </c>
      <c r="E427" s="44">
        <f t="shared" si="42"/>
        <v>296</v>
      </c>
      <c r="F427" s="45">
        <f t="shared" si="43"/>
        <v>7157.1030000000064</v>
      </c>
      <c r="G427" s="4">
        <f t="shared" si="48"/>
        <v>23.930910000000026</v>
      </c>
      <c r="H427" s="4">
        <v>23.14</v>
      </c>
      <c r="I427" s="44">
        <f t="shared" si="44"/>
        <v>1</v>
      </c>
      <c r="J427" s="44">
        <f t="shared" si="45"/>
        <v>426</v>
      </c>
      <c r="K427" s="45">
        <f t="shared" si="46"/>
        <v>9046.4190000000071</v>
      </c>
      <c r="L427" s="4">
        <f t="shared" si="47"/>
        <v>21.649640000000026</v>
      </c>
    </row>
    <row r="428" spans="1:12" x14ac:dyDescent="0.2">
      <c r="A428" s="5">
        <v>42066</v>
      </c>
      <c r="B428" s="4">
        <v>22.189</v>
      </c>
      <c r="C428" s="4">
        <f>MIN($B$2:B428)</f>
        <v>20.39</v>
      </c>
      <c r="D428" s="44">
        <f t="shared" si="41"/>
        <v>1</v>
      </c>
      <c r="E428" s="44">
        <f t="shared" si="42"/>
        <v>297</v>
      </c>
      <c r="F428" s="45">
        <f t="shared" si="43"/>
        <v>7179.2920000000067</v>
      </c>
      <c r="G428" s="4">
        <f t="shared" si="48"/>
        <v>23.917980000000025</v>
      </c>
      <c r="H428" s="4">
        <v>22.747</v>
      </c>
      <c r="I428" s="44">
        <f t="shared" si="44"/>
        <v>1</v>
      </c>
      <c r="J428" s="44">
        <f t="shared" si="45"/>
        <v>427</v>
      </c>
      <c r="K428" s="45">
        <f t="shared" si="46"/>
        <v>9069.1660000000065</v>
      </c>
      <c r="L428" s="4">
        <f t="shared" si="47"/>
        <v>21.671480000000024</v>
      </c>
    </row>
    <row r="429" spans="1:12" x14ac:dyDescent="0.2">
      <c r="A429" s="5">
        <v>42067</v>
      </c>
      <c r="B429" s="4">
        <v>22.173999999999999</v>
      </c>
      <c r="C429" s="4">
        <f>MIN($B$2:B429)</f>
        <v>20.39</v>
      </c>
      <c r="D429" s="44">
        <f t="shared" si="41"/>
        <v>1</v>
      </c>
      <c r="E429" s="44">
        <f t="shared" si="42"/>
        <v>298</v>
      </c>
      <c r="F429" s="45">
        <f t="shared" si="43"/>
        <v>7201.4660000000067</v>
      </c>
      <c r="G429" s="4">
        <f t="shared" si="48"/>
        <v>23.90385000000003</v>
      </c>
      <c r="H429" s="4">
        <v>22.771000000000001</v>
      </c>
      <c r="I429" s="44">
        <f t="shared" si="44"/>
        <v>1</v>
      </c>
      <c r="J429" s="44">
        <f t="shared" si="45"/>
        <v>428</v>
      </c>
      <c r="K429" s="45">
        <f t="shared" si="46"/>
        <v>9091.9370000000072</v>
      </c>
      <c r="L429" s="4">
        <f t="shared" si="47"/>
        <v>21.693455000000025</v>
      </c>
    </row>
    <row r="430" spans="1:12" x14ac:dyDescent="0.2">
      <c r="A430" s="5">
        <v>42068</v>
      </c>
      <c r="B430" s="4">
        <v>22.038</v>
      </c>
      <c r="C430" s="4">
        <f>MIN($B$2:B430)</f>
        <v>20.39</v>
      </c>
      <c r="D430" s="44">
        <f t="shared" si="41"/>
        <v>1</v>
      </c>
      <c r="E430" s="44">
        <f t="shared" si="42"/>
        <v>299</v>
      </c>
      <c r="F430" s="45">
        <f t="shared" si="43"/>
        <v>7223.5040000000063</v>
      </c>
      <c r="G430" s="4">
        <f t="shared" si="48"/>
        <v>23.889665000000022</v>
      </c>
      <c r="H430" s="4">
        <v>22.346</v>
      </c>
      <c r="I430" s="44">
        <f t="shared" si="44"/>
        <v>1</v>
      </c>
      <c r="J430" s="44">
        <f t="shared" si="45"/>
        <v>429</v>
      </c>
      <c r="K430" s="45">
        <f t="shared" si="46"/>
        <v>9114.2830000000067</v>
      </c>
      <c r="L430" s="4">
        <f t="shared" si="47"/>
        <v>21.713050000000024</v>
      </c>
    </row>
    <row r="431" spans="1:12" x14ac:dyDescent="0.2">
      <c r="A431" s="5">
        <v>42069</v>
      </c>
      <c r="B431" s="4">
        <v>21.786999999999999</v>
      </c>
      <c r="C431" s="4">
        <f>MIN($B$2:B431)</f>
        <v>20.39</v>
      </c>
      <c r="D431" s="44">
        <f t="shared" si="41"/>
        <v>1</v>
      </c>
      <c r="E431" s="44">
        <f t="shared" si="42"/>
        <v>300</v>
      </c>
      <c r="F431" s="45">
        <f t="shared" si="43"/>
        <v>7245.2910000000065</v>
      </c>
      <c r="G431" s="4">
        <f t="shared" si="48"/>
        <v>23.879203980099525</v>
      </c>
      <c r="H431" s="4">
        <v>21.414999999999999</v>
      </c>
      <c r="I431" s="44">
        <f t="shared" si="44"/>
        <v>1</v>
      </c>
      <c r="J431" s="44">
        <f t="shared" si="45"/>
        <v>430</v>
      </c>
      <c r="K431" s="45">
        <f t="shared" si="46"/>
        <v>9135.6980000000076</v>
      </c>
      <c r="L431" s="4">
        <f t="shared" si="47"/>
        <v>21.729020000000034</v>
      </c>
    </row>
    <row r="432" spans="1:12" x14ac:dyDescent="0.2">
      <c r="A432" s="5">
        <v>42070</v>
      </c>
      <c r="C432" s="4">
        <f>MIN($B$2:B432)</f>
        <v>20.39</v>
      </c>
      <c r="D432" s="44">
        <f t="shared" si="41"/>
        <v>0</v>
      </c>
      <c r="E432" s="44">
        <f t="shared" si="42"/>
        <v>300</v>
      </c>
      <c r="F432" s="45">
        <f t="shared" si="43"/>
        <v>7245.2910000000065</v>
      </c>
      <c r="G432" s="4">
        <f t="shared" si="48"/>
        <v>23.879203980099525</v>
      </c>
      <c r="H432" s="4">
        <v>21.349</v>
      </c>
      <c r="I432" s="44">
        <f t="shared" si="44"/>
        <v>1</v>
      </c>
      <c r="J432" s="44">
        <f t="shared" si="45"/>
        <v>431</v>
      </c>
      <c r="K432" s="45">
        <f t="shared" si="46"/>
        <v>9157.0470000000078</v>
      </c>
      <c r="L432" s="4">
        <f t="shared" si="47"/>
        <v>21.745210000000032</v>
      </c>
    </row>
    <row r="433" spans="1:12" x14ac:dyDescent="0.2">
      <c r="A433" s="5">
        <v>42071</v>
      </c>
      <c r="C433" s="4">
        <f>MIN($B$2:B433)</f>
        <v>20.39</v>
      </c>
      <c r="D433" s="44">
        <f t="shared" si="41"/>
        <v>0</v>
      </c>
      <c r="E433" s="44">
        <f t="shared" si="42"/>
        <v>300</v>
      </c>
      <c r="F433" s="45">
        <f t="shared" si="43"/>
        <v>7245.2910000000065</v>
      </c>
      <c r="G433" s="4">
        <f t="shared" si="48"/>
        <v>23.874225000000024</v>
      </c>
      <c r="H433" s="4">
        <v>21.462</v>
      </c>
      <c r="I433" s="44">
        <f t="shared" si="44"/>
        <v>1</v>
      </c>
      <c r="J433" s="44">
        <f t="shared" si="45"/>
        <v>432</v>
      </c>
      <c r="K433" s="45">
        <f t="shared" si="46"/>
        <v>9178.5090000000073</v>
      </c>
      <c r="L433" s="4">
        <f t="shared" si="47"/>
        <v>21.763700000000032</v>
      </c>
    </row>
    <row r="434" spans="1:12" x14ac:dyDescent="0.2">
      <c r="A434" s="5">
        <v>42072</v>
      </c>
      <c r="B434" s="4">
        <v>21.95</v>
      </c>
      <c r="C434" s="4">
        <f>MIN($B$2:B434)</f>
        <v>20.39</v>
      </c>
      <c r="D434" s="44">
        <f t="shared" si="41"/>
        <v>1</v>
      </c>
      <c r="E434" s="44">
        <f t="shared" si="42"/>
        <v>301</v>
      </c>
      <c r="F434" s="45">
        <f t="shared" si="43"/>
        <v>7267.2410000000064</v>
      </c>
      <c r="G434" s="4">
        <f t="shared" si="48"/>
        <v>23.859100000000026</v>
      </c>
      <c r="H434" s="4">
        <v>21.786000000000001</v>
      </c>
      <c r="I434" s="44">
        <f t="shared" si="44"/>
        <v>1</v>
      </c>
      <c r="J434" s="44">
        <f t="shared" si="45"/>
        <v>433</v>
      </c>
      <c r="K434" s="45">
        <f t="shared" si="46"/>
        <v>9200.2950000000073</v>
      </c>
      <c r="L434" s="4">
        <f t="shared" si="47"/>
        <v>21.785305000000029</v>
      </c>
    </row>
    <row r="435" spans="1:12" x14ac:dyDescent="0.2">
      <c r="A435" s="5">
        <v>42073</v>
      </c>
      <c r="B435" s="4">
        <v>22.02</v>
      </c>
      <c r="C435" s="4">
        <f>MIN($B$2:B435)</f>
        <v>20.39</v>
      </c>
      <c r="D435" s="44">
        <f t="shared" si="41"/>
        <v>1</v>
      </c>
      <c r="E435" s="44">
        <f t="shared" si="42"/>
        <v>302</v>
      </c>
      <c r="F435" s="45">
        <f t="shared" si="43"/>
        <v>7289.2610000000068</v>
      </c>
      <c r="G435" s="4">
        <f t="shared" si="48"/>
        <v>23.844575000000027</v>
      </c>
      <c r="H435" s="4">
        <v>21.670999999999999</v>
      </c>
      <c r="I435" s="44">
        <f t="shared" si="44"/>
        <v>1</v>
      </c>
      <c r="J435" s="44">
        <f t="shared" si="45"/>
        <v>434</v>
      </c>
      <c r="K435" s="45">
        <f t="shared" si="46"/>
        <v>9221.9660000000076</v>
      </c>
      <c r="L435" s="4">
        <f t="shared" si="47"/>
        <v>21.803305000000034</v>
      </c>
    </row>
    <row r="436" spans="1:12" x14ac:dyDescent="0.2">
      <c r="A436" s="5">
        <v>42074</v>
      </c>
      <c r="B436" s="4">
        <v>22.2</v>
      </c>
      <c r="C436" s="4">
        <f>MIN($B$2:B436)</f>
        <v>20.39</v>
      </c>
      <c r="D436" s="44">
        <f t="shared" si="41"/>
        <v>1</v>
      </c>
      <c r="E436" s="44">
        <f t="shared" si="42"/>
        <v>303</v>
      </c>
      <c r="F436" s="45">
        <f t="shared" si="43"/>
        <v>7311.4610000000066</v>
      </c>
      <c r="G436" s="4">
        <f t="shared" si="48"/>
        <v>23.831325000000025</v>
      </c>
      <c r="H436" s="4">
        <v>22.132000000000001</v>
      </c>
      <c r="I436" s="44">
        <f t="shared" si="44"/>
        <v>1</v>
      </c>
      <c r="J436" s="44">
        <f t="shared" si="45"/>
        <v>435</v>
      </c>
      <c r="K436" s="45">
        <f t="shared" si="46"/>
        <v>9244.0980000000072</v>
      </c>
      <c r="L436" s="4">
        <f t="shared" si="47"/>
        <v>21.82442500000003</v>
      </c>
    </row>
    <row r="437" spans="1:12" x14ac:dyDescent="0.2">
      <c r="A437" s="5">
        <v>42075</v>
      </c>
      <c r="B437" s="4">
        <v>22</v>
      </c>
      <c r="C437" s="4">
        <f>MIN($B$2:B437)</f>
        <v>20.39</v>
      </c>
      <c r="D437" s="44">
        <f t="shared" si="41"/>
        <v>1</v>
      </c>
      <c r="E437" s="44">
        <f t="shared" si="42"/>
        <v>304</v>
      </c>
      <c r="F437" s="45">
        <f t="shared" si="43"/>
        <v>7333.4610000000066</v>
      </c>
      <c r="G437" s="4">
        <f t="shared" si="48"/>
        <v>23.816640000000024</v>
      </c>
      <c r="H437" s="4">
        <v>22.327000000000002</v>
      </c>
      <c r="I437" s="44">
        <f t="shared" si="44"/>
        <v>1</v>
      </c>
      <c r="J437" s="44">
        <f t="shared" si="45"/>
        <v>436</v>
      </c>
      <c r="K437" s="45">
        <f t="shared" si="46"/>
        <v>9266.4250000000065</v>
      </c>
      <c r="L437" s="4">
        <f t="shared" si="47"/>
        <v>21.845250000000025</v>
      </c>
    </row>
    <row r="438" spans="1:12" x14ac:dyDescent="0.2">
      <c r="A438" s="5">
        <v>42076</v>
      </c>
      <c r="B438" s="4">
        <v>21.913</v>
      </c>
      <c r="C438" s="4">
        <f>MIN($B$2:B438)</f>
        <v>20.39</v>
      </c>
      <c r="D438" s="44">
        <f t="shared" si="41"/>
        <v>1</v>
      </c>
      <c r="E438" s="44">
        <f t="shared" si="42"/>
        <v>305</v>
      </c>
      <c r="F438" s="45">
        <f t="shared" si="43"/>
        <v>7355.3740000000062</v>
      </c>
      <c r="G438" s="4">
        <f t="shared" si="48"/>
        <v>23.807169154228884</v>
      </c>
      <c r="H438" s="4">
        <v>21.902000000000001</v>
      </c>
      <c r="I438" s="44">
        <f t="shared" si="44"/>
        <v>1</v>
      </c>
      <c r="J438" s="44">
        <f t="shared" si="45"/>
        <v>437</v>
      </c>
      <c r="K438" s="45">
        <f t="shared" si="46"/>
        <v>9288.3270000000066</v>
      </c>
      <c r="L438" s="4">
        <f t="shared" si="47"/>
        <v>21.863515000000024</v>
      </c>
    </row>
    <row r="439" spans="1:12" x14ac:dyDescent="0.2">
      <c r="A439" s="5">
        <v>42077</v>
      </c>
      <c r="C439" s="4">
        <f>MIN($B$2:B439)</f>
        <v>20.39</v>
      </c>
      <c r="D439" s="44">
        <f t="shared" si="41"/>
        <v>0</v>
      </c>
      <c r="E439" s="44">
        <f t="shared" si="42"/>
        <v>305</v>
      </c>
      <c r="F439" s="45">
        <f t="shared" si="43"/>
        <v>7355.3740000000062</v>
      </c>
      <c r="G439" s="4">
        <f t="shared" si="48"/>
        <v>23.807169154228884</v>
      </c>
      <c r="H439" s="4">
        <v>21.844999999999999</v>
      </c>
      <c r="I439" s="44">
        <f t="shared" si="44"/>
        <v>1</v>
      </c>
      <c r="J439" s="44">
        <f t="shared" si="45"/>
        <v>438</v>
      </c>
      <c r="K439" s="45">
        <f t="shared" si="46"/>
        <v>9310.1720000000059</v>
      </c>
      <c r="L439" s="4">
        <f t="shared" si="47"/>
        <v>21.878595000000022</v>
      </c>
    </row>
    <row r="440" spans="1:12" x14ac:dyDescent="0.2">
      <c r="A440" s="5">
        <v>42078</v>
      </c>
      <c r="C440" s="4">
        <f>MIN($B$2:B440)</f>
        <v>20.39</v>
      </c>
      <c r="D440" s="44">
        <f t="shared" si="41"/>
        <v>0</v>
      </c>
      <c r="E440" s="44">
        <f t="shared" si="42"/>
        <v>305</v>
      </c>
      <c r="F440" s="45">
        <f t="shared" si="43"/>
        <v>7355.3740000000062</v>
      </c>
      <c r="G440" s="4">
        <f t="shared" si="48"/>
        <v>23.802080000000025</v>
      </c>
      <c r="H440" s="4">
        <v>21.971</v>
      </c>
      <c r="I440" s="44">
        <f t="shared" si="44"/>
        <v>1</v>
      </c>
      <c r="J440" s="44">
        <f t="shared" si="45"/>
        <v>439</v>
      </c>
      <c r="K440" s="45">
        <f t="shared" si="46"/>
        <v>9332.1430000000055</v>
      </c>
      <c r="L440" s="4">
        <f t="shared" si="47"/>
        <v>21.896805000000022</v>
      </c>
    </row>
    <row r="441" spans="1:12" x14ac:dyDescent="0.2">
      <c r="A441" s="5">
        <v>42079</v>
      </c>
      <c r="B441" s="4">
        <v>21.492000000000001</v>
      </c>
      <c r="C441" s="4">
        <f>MIN($B$2:B441)</f>
        <v>20.39</v>
      </c>
      <c r="D441" s="44">
        <f t="shared" si="41"/>
        <v>1</v>
      </c>
      <c r="E441" s="44">
        <f t="shared" si="42"/>
        <v>306</v>
      </c>
      <c r="F441" s="45">
        <f t="shared" si="43"/>
        <v>7376.8660000000064</v>
      </c>
      <c r="G441" s="4">
        <f t="shared" si="48"/>
        <v>23.785290000000028</v>
      </c>
      <c r="H441" s="4">
        <v>21.824999999999999</v>
      </c>
      <c r="I441" s="44">
        <f t="shared" si="44"/>
        <v>1</v>
      </c>
      <c r="J441" s="44">
        <f t="shared" si="45"/>
        <v>440</v>
      </c>
      <c r="K441" s="45">
        <f t="shared" si="46"/>
        <v>9353.9680000000062</v>
      </c>
      <c r="L441" s="4">
        <f t="shared" si="47"/>
        <v>21.910175000000027</v>
      </c>
    </row>
    <row r="442" spans="1:12" x14ac:dyDescent="0.2">
      <c r="A442" s="5">
        <v>42080</v>
      </c>
      <c r="B442" s="4">
        <v>21.25</v>
      </c>
      <c r="C442" s="4">
        <f>MIN($B$2:B442)</f>
        <v>20.39</v>
      </c>
      <c r="D442" s="44">
        <f t="shared" si="41"/>
        <v>1</v>
      </c>
      <c r="E442" s="44">
        <f t="shared" si="42"/>
        <v>307</v>
      </c>
      <c r="F442" s="45">
        <f t="shared" si="43"/>
        <v>7398.1160000000064</v>
      </c>
      <c r="G442" s="4">
        <f t="shared" si="48"/>
        <v>23.767540000000025</v>
      </c>
      <c r="H442" s="4">
        <v>21.379000000000001</v>
      </c>
      <c r="I442" s="44">
        <f t="shared" si="44"/>
        <v>1</v>
      </c>
      <c r="J442" s="44">
        <f t="shared" si="45"/>
        <v>441</v>
      </c>
      <c r="K442" s="45">
        <f t="shared" si="46"/>
        <v>9375.347000000007</v>
      </c>
      <c r="L442" s="4">
        <f t="shared" si="47"/>
        <v>21.921280000000028</v>
      </c>
    </row>
    <row r="443" spans="1:12" x14ac:dyDescent="0.2">
      <c r="A443" s="5">
        <v>42081</v>
      </c>
      <c r="B443" s="4">
        <v>21.445</v>
      </c>
      <c r="C443" s="4">
        <f>MIN($B$2:B443)</f>
        <v>20.39</v>
      </c>
      <c r="D443" s="44">
        <f t="shared" si="41"/>
        <v>1</v>
      </c>
      <c r="E443" s="44">
        <f t="shared" si="42"/>
        <v>308</v>
      </c>
      <c r="F443" s="45">
        <f t="shared" si="43"/>
        <v>7419.5610000000061</v>
      </c>
      <c r="G443" s="4">
        <f t="shared" si="48"/>
        <v>23.750390000000024</v>
      </c>
      <c r="H443" s="4">
        <v>21.481000000000002</v>
      </c>
      <c r="I443" s="44">
        <f t="shared" si="44"/>
        <v>1</v>
      </c>
      <c r="J443" s="44">
        <f t="shared" si="45"/>
        <v>442</v>
      </c>
      <c r="K443" s="45">
        <f t="shared" si="46"/>
        <v>9396.8280000000068</v>
      </c>
      <c r="L443" s="4">
        <f t="shared" si="47"/>
        <v>21.931790000000028</v>
      </c>
    </row>
    <row r="444" spans="1:12" x14ac:dyDescent="0.2">
      <c r="A444" s="5">
        <v>42082</v>
      </c>
      <c r="B444" s="4">
        <v>21.427</v>
      </c>
      <c r="C444" s="4">
        <f>MIN($B$2:B444)</f>
        <v>20.39</v>
      </c>
      <c r="D444" s="44">
        <f t="shared" si="41"/>
        <v>1</v>
      </c>
      <c r="E444" s="44">
        <f t="shared" si="42"/>
        <v>309</v>
      </c>
      <c r="F444" s="45">
        <f t="shared" si="43"/>
        <v>7440.9880000000057</v>
      </c>
      <c r="G444" s="4">
        <f t="shared" si="48"/>
        <v>23.73390000000002</v>
      </c>
      <c r="H444" s="4">
        <v>21.463999999999999</v>
      </c>
      <c r="I444" s="44">
        <f t="shared" si="44"/>
        <v>1</v>
      </c>
      <c r="J444" s="44">
        <f t="shared" si="45"/>
        <v>443</v>
      </c>
      <c r="K444" s="45">
        <f t="shared" si="46"/>
        <v>9418.2920000000067</v>
      </c>
      <c r="L444" s="4">
        <f t="shared" si="47"/>
        <v>21.940930000000026</v>
      </c>
    </row>
    <row r="445" spans="1:12" x14ac:dyDescent="0.2">
      <c r="A445" s="5">
        <v>42083</v>
      </c>
      <c r="B445" s="4">
        <v>21.58</v>
      </c>
      <c r="C445" s="4">
        <f>MIN($B$2:B445)</f>
        <v>20.39</v>
      </c>
      <c r="D445" s="44">
        <f t="shared" si="41"/>
        <v>1</v>
      </c>
      <c r="E445" s="44">
        <f t="shared" si="42"/>
        <v>310</v>
      </c>
      <c r="F445" s="45">
        <f t="shared" si="43"/>
        <v>7462.5680000000057</v>
      </c>
      <c r="G445" s="4">
        <f t="shared" si="48"/>
        <v>23.72318407960201</v>
      </c>
      <c r="H445" s="4">
        <v>21.161999999999999</v>
      </c>
      <c r="I445" s="44">
        <f t="shared" si="44"/>
        <v>1</v>
      </c>
      <c r="J445" s="44">
        <f t="shared" si="45"/>
        <v>444</v>
      </c>
      <c r="K445" s="45">
        <f t="shared" si="46"/>
        <v>9439.454000000007</v>
      </c>
      <c r="L445" s="4">
        <f t="shared" si="47"/>
        <v>21.94224000000003</v>
      </c>
    </row>
    <row r="446" spans="1:12" x14ac:dyDescent="0.2">
      <c r="A446" s="5">
        <v>42084</v>
      </c>
      <c r="C446" s="4">
        <f>MIN($B$2:B446)</f>
        <v>20.39</v>
      </c>
      <c r="D446" s="44">
        <f t="shared" si="41"/>
        <v>0</v>
      </c>
      <c r="E446" s="44">
        <f t="shared" si="42"/>
        <v>310</v>
      </c>
      <c r="F446" s="45">
        <f t="shared" si="43"/>
        <v>7462.5680000000057</v>
      </c>
      <c r="G446" s="4">
        <f t="shared" si="48"/>
        <v>23.72318407960201</v>
      </c>
      <c r="H446" s="4">
        <v>21.26</v>
      </c>
      <c r="I446" s="44">
        <f t="shared" si="44"/>
        <v>1</v>
      </c>
      <c r="J446" s="44">
        <f t="shared" si="45"/>
        <v>445</v>
      </c>
      <c r="K446" s="45">
        <f t="shared" si="46"/>
        <v>9460.7140000000072</v>
      </c>
      <c r="L446" s="4">
        <f t="shared" si="47"/>
        <v>21.944180000000028</v>
      </c>
    </row>
    <row r="447" spans="1:12" x14ac:dyDescent="0.2">
      <c r="A447" s="5">
        <v>42085</v>
      </c>
      <c r="C447" s="4">
        <f>MIN($B$2:B447)</f>
        <v>20.39</v>
      </c>
      <c r="D447" s="44">
        <f t="shared" si="41"/>
        <v>0</v>
      </c>
      <c r="E447" s="44">
        <f t="shared" si="42"/>
        <v>310</v>
      </c>
      <c r="F447" s="45">
        <f t="shared" si="43"/>
        <v>7462.5680000000057</v>
      </c>
      <c r="G447" s="4">
        <f t="shared" si="48"/>
        <v>23.717525000000023</v>
      </c>
      <c r="H447" s="4">
        <v>21.33</v>
      </c>
      <c r="I447" s="44">
        <f t="shared" si="44"/>
        <v>1</v>
      </c>
      <c r="J447" s="44">
        <f t="shared" si="45"/>
        <v>446</v>
      </c>
      <c r="K447" s="45">
        <f t="shared" si="46"/>
        <v>9482.0440000000071</v>
      </c>
      <c r="L447" s="4">
        <f t="shared" si="47"/>
        <v>21.950895000000028</v>
      </c>
    </row>
    <row r="448" spans="1:12" x14ac:dyDescent="0.2">
      <c r="A448" s="5">
        <v>42086</v>
      </c>
      <c r="B448" s="4">
        <v>21.306000000000001</v>
      </c>
      <c r="C448" s="4">
        <f>MIN($B$2:B448)</f>
        <v>20.39</v>
      </c>
      <c r="D448" s="44">
        <f t="shared" si="41"/>
        <v>1</v>
      </c>
      <c r="E448" s="44">
        <f t="shared" si="42"/>
        <v>311</v>
      </c>
      <c r="F448" s="45">
        <f t="shared" si="43"/>
        <v>7483.8740000000053</v>
      </c>
      <c r="G448" s="4">
        <f t="shared" si="48"/>
        <v>23.699585000000024</v>
      </c>
      <c r="H448" s="4">
        <v>21.251999999999999</v>
      </c>
      <c r="I448" s="44">
        <f t="shared" si="44"/>
        <v>1</v>
      </c>
      <c r="J448" s="44">
        <f t="shared" si="45"/>
        <v>447</v>
      </c>
      <c r="K448" s="45">
        <f t="shared" si="46"/>
        <v>9503.2960000000076</v>
      </c>
      <c r="L448" s="4">
        <f t="shared" si="47"/>
        <v>21.95440500000003</v>
      </c>
    </row>
    <row r="449" spans="1:12" x14ac:dyDescent="0.2">
      <c r="A449" s="5">
        <v>42087</v>
      </c>
      <c r="B449" s="4">
        <v>21.402000000000001</v>
      </c>
      <c r="C449" s="4">
        <f>MIN($B$2:B449)</f>
        <v>20.39</v>
      </c>
      <c r="D449" s="44">
        <f t="shared" si="41"/>
        <v>1</v>
      </c>
      <c r="E449" s="44">
        <f t="shared" si="42"/>
        <v>312</v>
      </c>
      <c r="F449" s="45">
        <f t="shared" si="43"/>
        <v>7505.2760000000053</v>
      </c>
      <c r="G449" s="4">
        <f t="shared" si="48"/>
        <v>23.681970000000021</v>
      </c>
      <c r="H449" s="4">
        <v>21.451000000000001</v>
      </c>
      <c r="I449" s="44">
        <f t="shared" si="44"/>
        <v>1</v>
      </c>
      <c r="J449" s="44">
        <f t="shared" si="45"/>
        <v>448</v>
      </c>
      <c r="K449" s="45">
        <f t="shared" si="46"/>
        <v>9524.7470000000067</v>
      </c>
      <c r="L449" s="4">
        <f t="shared" si="47"/>
        <v>21.961150000000025</v>
      </c>
    </row>
    <row r="450" spans="1:12" x14ac:dyDescent="0.2">
      <c r="A450" s="5">
        <v>42088</v>
      </c>
      <c r="B450" s="4">
        <v>21.396999999999998</v>
      </c>
      <c r="C450" s="4">
        <f>MIN($B$2:B450)</f>
        <v>20.39</v>
      </c>
      <c r="D450" s="44">
        <f t="shared" si="41"/>
        <v>1</v>
      </c>
      <c r="E450" s="44">
        <f t="shared" si="42"/>
        <v>313</v>
      </c>
      <c r="F450" s="45">
        <f t="shared" si="43"/>
        <v>7526.6730000000052</v>
      </c>
      <c r="G450" s="4">
        <f t="shared" si="48"/>
        <v>23.664090000000023</v>
      </c>
      <c r="H450" s="4">
        <v>21.556000000000001</v>
      </c>
      <c r="I450" s="44">
        <f t="shared" si="44"/>
        <v>1</v>
      </c>
      <c r="J450" s="44">
        <f t="shared" si="45"/>
        <v>449</v>
      </c>
      <c r="K450" s="45">
        <f t="shared" si="46"/>
        <v>9546.3030000000072</v>
      </c>
      <c r="L450" s="4">
        <f t="shared" si="47"/>
        <v>21.968285000000026</v>
      </c>
    </row>
    <row r="451" spans="1:12" x14ac:dyDescent="0.2">
      <c r="A451" s="5">
        <v>42089</v>
      </c>
      <c r="B451" s="4">
        <v>21.756</v>
      </c>
      <c r="C451" s="4">
        <f>MIN($B$2:B451)</f>
        <v>20.39</v>
      </c>
      <c r="D451" s="44">
        <f t="shared" ref="D451:D514" si="49">IF(B451&gt;0,1,0)</f>
        <v>1</v>
      </c>
      <c r="E451" s="44">
        <f t="shared" si="42"/>
        <v>314</v>
      </c>
      <c r="F451" s="45">
        <f t="shared" si="43"/>
        <v>7548.4290000000055</v>
      </c>
      <c r="G451" s="4">
        <f t="shared" si="48"/>
        <v>23.647375000000022</v>
      </c>
      <c r="H451" s="4">
        <v>21.879000000000001</v>
      </c>
      <c r="I451" s="44">
        <f t="shared" si="44"/>
        <v>1</v>
      </c>
      <c r="J451" s="44">
        <f t="shared" si="45"/>
        <v>450</v>
      </c>
      <c r="K451" s="45">
        <f t="shared" si="46"/>
        <v>9568.182000000008</v>
      </c>
      <c r="L451" s="4">
        <f t="shared" si="47"/>
        <v>21.976345000000034</v>
      </c>
    </row>
    <row r="452" spans="1:12" x14ac:dyDescent="0.2">
      <c r="A452" s="5">
        <v>42090</v>
      </c>
      <c r="B452" s="4">
        <v>21.6</v>
      </c>
      <c r="C452" s="4">
        <f>MIN($B$2:B452)</f>
        <v>20.39</v>
      </c>
      <c r="D452" s="44">
        <f t="shared" si="49"/>
        <v>1</v>
      </c>
      <c r="E452" s="44">
        <f t="shared" ref="E452:E515" si="50">E451+D452</f>
        <v>315</v>
      </c>
      <c r="F452" s="45">
        <f t="shared" ref="F452:F515" si="51">IF(D452=1,B452+F451,F451)</f>
        <v>7570.0290000000059</v>
      </c>
      <c r="G452" s="4">
        <f t="shared" si="48"/>
        <v>23.637189054726392</v>
      </c>
      <c r="H452" s="4">
        <v>22.324000000000002</v>
      </c>
      <c r="I452" s="44">
        <f t="shared" ref="I452:I515" si="52">IF(H452&lt;&gt;0,1,0)</f>
        <v>1</v>
      </c>
      <c r="J452" s="44">
        <f t="shared" ref="J452:J515" si="53">I452+J451</f>
        <v>451</v>
      </c>
      <c r="K452" s="45">
        <f t="shared" ref="K452:K515" si="54">IF(I452=1,H452+K451,K451)</f>
        <v>9590.5060000000085</v>
      </c>
      <c r="L452" s="4">
        <f t="shared" si="47"/>
        <v>21.979365000000033</v>
      </c>
    </row>
    <row r="453" spans="1:12" x14ac:dyDescent="0.2">
      <c r="A453" s="5">
        <v>42091</v>
      </c>
      <c r="C453" s="4">
        <f>MIN($B$2:B453)</f>
        <v>20.39</v>
      </c>
      <c r="D453" s="44">
        <f t="shared" si="49"/>
        <v>0</v>
      </c>
      <c r="E453" s="44">
        <f t="shared" si="50"/>
        <v>315</v>
      </c>
      <c r="F453" s="45">
        <f t="shared" si="51"/>
        <v>7570.0290000000059</v>
      </c>
      <c r="G453" s="4">
        <f t="shared" si="48"/>
        <v>23.637189054726392</v>
      </c>
      <c r="H453" s="4">
        <v>22.212</v>
      </c>
      <c r="I453" s="44">
        <f t="shared" si="52"/>
        <v>1</v>
      </c>
      <c r="J453" s="44">
        <f t="shared" si="53"/>
        <v>452</v>
      </c>
      <c r="K453" s="45">
        <f t="shared" si="54"/>
        <v>9612.718000000008</v>
      </c>
      <c r="L453" s="4">
        <f t="shared" si="47"/>
        <v>21.989745000000031</v>
      </c>
    </row>
    <row r="454" spans="1:12" x14ac:dyDescent="0.2">
      <c r="A454" s="5">
        <v>42092</v>
      </c>
      <c r="C454" s="4">
        <f>MIN($B$2:B454)</f>
        <v>20.39</v>
      </c>
      <c r="D454" s="44">
        <f t="shared" si="49"/>
        <v>0</v>
      </c>
      <c r="E454" s="44">
        <f t="shared" si="50"/>
        <v>315</v>
      </c>
      <c r="F454" s="45">
        <f t="shared" si="51"/>
        <v>7570.0290000000059</v>
      </c>
      <c r="G454" s="4">
        <f t="shared" si="48"/>
        <v>23.629925000000021</v>
      </c>
      <c r="H454" s="4">
        <v>22.317</v>
      </c>
      <c r="I454" s="44">
        <f t="shared" si="52"/>
        <v>1</v>
      </c>
      <c r="J454" s="44">
        <f t="shared" si="53"/>
        <v>453</v>
      </c>
      <c r="K454" s="45">
        <f t="shared" si="54"/>
        <v>9635.0350000000071</v>
      </c>
      <c r="L454" s="4">
        <f t="shared" si="47"/>
        <v>22.001980000000025</v>
      </c>
    </row>
    <row r="455" spans="1:12" x14ac:dyDescent="0.2">
      <c r="A455" s="5">
        <v>42093</v>
      </c>
      <c r="B455" s="4">
        <v>21.5</v>
      </c>
      <c r="C455" s="4">
        <f>MIN($B$2:B455)</f>
        <v>20.39</v>
      </c>
      <c r="D455" s="44">
        <f t="shared" si="49"/>
        <v>1</v>
      </c>
      <c r="E455" s="44">
        <f t="shared" si="50"/>
        <v>316</v>
      </c>
      <c r="F455" s="45">
        <f t="shared" si="51"/>
        <v>7591.5290000000059</v>
      </c>
      <c r="G455" s="4">
        <f t="shared" si="48"/>
        <v>23.611920000000023</v>
      </c>
      <c r="H455" s="4">
        <v>22.09</v>
      </c>
      <c r="I455" s="44">
        <f t="shared" si="52"/>
        <v>1</v>
      </c>
      <c r="J455" s="44">
        <f t="shared" si="53"/>
        <v>454</v>
      </c>
      <c r="K455" s="45">
        <f t="shared" si="54"/>
        <v>9657.1250000000073</v>
      </c>
      <c r="L455" s="4">
        <f t="shared" si="47"/>
        <v>22.012220000000024</v>
      </c>
    </row>
    <row r="456" spans="1:12" x14ac:dyDescent="0.2">
      <c r="A456" s="5">
        <v>42094</v>
      </c>
      <c r="B456" s="4">
        <v>21.53</v>
      </c>
      <c r="C456" s="4">
        <f>MIN($B$2:B456)</f>
        <v>20.39</v>
      </c>
      <c r="D456" s="44">
        <f t="shared" si="49"/>
        <v>1</v>
      </c>
      <c r="E456" s="44">
        <f t="shared" si="50"/>
        <v>317</v>
      </c>
      <c r="F456" s="45">
        <f t="shared" si="51"/>
        <v>7613.0590000000057</v>
      </c>
      <c r="G456" s="4">
        <f t="shared" si="48"/>
        <v>23.594620000000024</v>
      </c>
      <c r="H456" s="4">
        <v>22.224</v>
      </c>
      <c r="I456" s="44">
        <f t="shared" si="52"/>
        <v>1</v>
      </c>
      <c r="J456" s="44">
        <f t="shared" si="53"/>
        <v>455</v>
      </c>
      <c r="K456" s="45">
        <f t="shared" si="54"/>
        <v>9679.3490000000074</v>
      </c>
      <c r="L456" s="4">
        <f t="shared" si="47"/>
        <v>22.025510000000025</v>
      </c>
    </row>
    <row r="457" spans="1:12" x14ac:dyDescent="0.2">
      <c r="A457" s="5">
        <v>42095</v>
      </c>
      <c r="B457" s="4">
        <v>21.71</v>
      </c>
      <c r="C457" s="4">
        <f>MIN($B$2:B457)</f>
        <v>20.39</v>
      </c>
      <c r="D457" s="44">
        <f t="shared" si="49"/>
        <v>1</v>
      </c>
      <c r="E457" s="44">
        <f t="shared" si="50"/>
        <v>318</v>
      </c>
      <c r="F457" s="45">
        <f t="shared" si="51"/>
        <v>7634.7690000000057</v>
      </c>
      <c r="G457" s="4">
        <f t="shared" si="48"/>
        <v>23.579045000000022</v>
      </c>
      <c r="H457" s="4">
        <v>22.712</v>
      </c>
      <c r="I457" s="44">
        <f t="shared" si="52"/>
        <v>1</v>
      </c>
      <c r="J457" s="44">
        <f t="shared" si="53"/>
        <v>456</v>
      </c>
      <c r="K457" s="45">
        <f t="shared" si="54"/>
        <v>9702.061000000007</v>
      </c>
      <c r="L457" s="4">
        <f t="shared" si="47"/>
        <v>22.040925000000026</v>
      </c>
    </row>
    <row r="458" spans="1:12" x14ac:dyDescent="0.2">
      <c r="A458" s="5">
        <v>42096</v>
      </c>
      <c r="B458" s="4">
        <v>21.47</v>
      </c>
      <c r="C458" s="4">
        <f>MIN($B$2:B458)</f>
        <v>20.39</v>
      </c>
      <c r="D458" s="44">
        <f t="shared" si="49"/>
        <v>1</v>
      </c>
      <c r="E458" s="44">
        <f t="shared" si="50"/>
        <v>319</v>
      </c>
      <c r="F458" s="45">
        <f t="shared" si="51"/>
        <v>7656.2390000000059</v>
      </c>
      <c r="G458" s="4">
        <f t="shared" si="48"/>
        <v>23.562145000000029</v>
      </c>
      <c r="H458" s="4">
        <v>22.776</v>
      </c>
      <c r="I458" s="44">
        <f t="shared" si="52"/>
        <v>1</v>
      </c>
      <c r="J458" s="44">
        <f t="shared" si="53"/>
        <v>457</v>
      </c>
      <c r="K458" s="45">
        <f t="shared" si="54"/>
        <v>9724.8370000000068</v>
      </c>
      <c r="L458" s="4">
        <f t="shared" si="47"/>
        <v>22.054325000000027</v>
      </c>
    </row>
    <row r="459" spans="1:12" x14ac:dyDescent="0.2">
      <c r="A459" s="5">
        <v>42097</v>
      </c>
      <c r="C459" s="4">
        <f>MIN($B$2:B459)</f>
        <v>20.39</v>
      </c>
      <c r="D459" s="44">
        <f t="shared" si="49"/>
        <v>0</v>
      </c>
      <c r="E459" s="44">
        <f t="shared" si="50"/>
        <v>319</v>
      </c>
      <c r="F459" s="45">
        <f t="shared" si="51"/>
        <v>7656.2390000000059</v>
      </c>
      <c r="G459" s="4">
        <f t="shared" si="48"/>
        <v>23.562145000000029</v>
      </c>
      <c r="H459" s="4">
        <v>22.748999999999999</v>
      </c>
      <c r="I459" s="44">
        <f t="shared" si="52"/>
        <v>1</v>
      </c>
      <c r="J459" s="44">
        <f t="shared" si="53"/>
        <v>458</v>
      </c>
      <c r="K459" s="45">
        <f t="shared" si="54"/>
        <v>9747.5860000000066</v>
      </c>
      <c r="L459" s="4">
        <f t="shared" ref="L459:L522" si="55">(K459-K259)/(J459-J259)</f>
        <v>22.063005000000025</v>
      </c>
    </row>
    <row r="460" spans="1:12" x14ac:dyDescent="0.2">
      <c r="A460" s="5">
        <v>42098</v>
      </c>
      <c r="C460" s="4">
        <f>MIN($B$2:B460)</f>
        <v>20.39</v>
      </c>
      <c r="D460" s="44">
        <f t="shared" si="49"/>
        <v>0</v>
      </c>
      <c r="E460" s="44">
        <f t="shared" si="50"/>
        <v>319</v>
      </c>
      <c r="F460" s="45">
        <f t="shared" si="51"/>
        <v>7656.2390000000059</v>
      </c>
      <c r="G460" s="4">
        <f t="shared" si="48"/>
        <v>23.562145000000029</v>
      </c>
      <c r="H460" s="4">
        <v>22.713000000000001</v>
      </c>
      <c r="I460" s="44">
        <f t="shared" si="52"/>
        <v>1</v>
      </c>
      <c r="J460" s="44">
        <f t="shared" si="53"/>
        <v>459</v>
      </c>
      <c r="K460" s="45">
        <f t="shared" si="54"/>
        <v>9770.2990000000063</v>
      </c>
      <c r="L460" s="4">
        <f t="shared" si="55"/>
        <v>22.067790000000024</v>
      </c>
    </row>
    <row r="461" spans="1:12" x14ac:dyDescent="0.2">
      <c r="A461" s="5">
        <v>42099</v>
      </c>
      <c r="C461" s="4">
        <f>MIN($B$2:B461)</f>
        <v>20.39</v>
      </c>
      <c r="D461" s="44">
        <f t="shared" si="49"/>
        <v>0</v>
      </c>
      <c r="E461" s="44">
        <f t="shared" si="50"/>
        <v>319</v>
      </c>
      <c r="F461" s="45">
        <f t="shared" si="51"/>
        <v>7656.2390000000059</v>
      </c>
      <c r="G461" s="4">
        <f t="shared" si="48"/>
        <v>23.555547738693495</v>
      </c>
      <c r="H461" s="4">
        <v>22.704999999999998</v>
      </c>
      <c r="I461" s="44">
        <f t="shared" si="52"/>
        <v>1</v>
      </c>
      <c r="J461" s="44">
        <f t="shared" si="53"/>
        <v>460</v>
      </c>
      <c r="K461" s="45">
        <f t="shared" si="54"/>
        <v>9793.0040000000063</v>
      </c>
      <c r="L461" s="4">
        <f t="shared" si="55"/>
        <v>22.073175000000024</v>
      </c>
    </row>
    <row r="462" spans="1:12" x14ac:dyDescent="0.2">
      <c r="A462" s="5">
        <v>42100</v>
      </c>
      <c r="C462" s="4">
        <f>MIN($B$2:B462)</f>
        <v>20.39</v>
      </c>
      <c r="D462" s="44">
        <f t="shared" si="49"/>
        <v>0</v>
      </c>
      <c r="E462" s="44">
        <f t="shared" si="50"/>
        <v>319</v>
      </c>
      <c r="F462" s="45">
        <f t="shared" si="51"/>
        <v>7656.2390000000059</v>
      </c>
      <c r="G462" s="4">
        <f t="shared" si="48"/>
        <v>23.548883838383865</v>
      </c>
      <c r="H462" s="4">
        <v>22.837</v>
      </c>
      <c r="I462" s="44">
        <f t="shared" si="52"/>
        <v>1</v>
      </c>
      <c r="J462" s="44">
        <f t="shared" si="53"/>
        <v>461</v>
      </c>
      <c r="K462" s="45">
        <f t="shared" si="54"/>
        <v>9815.8410000000058</v>
      </c>
      <c r="L462" s="4">
        <f t="shared" si="55"/>
        <v>22.07867000000002</v>
      </c>
    </row>
    <row r="463" spans="1:12" x14ac:dyDescent="0.2">
      <c r="A463" s="5">
        <v>42101</v>
      </c>
      <c r="B463" s="4">
        <v>21.53</v>
      </c>
      <c r="C463" s="4">
        <f>MIN($B$2:B463)</f>
        <v>20.39</v>
      </c>
      <c r="D463" s="44">
        <f t="shared" si="49"/>
        <v>1</v>
      </c>
      <c r="E463" s="44">
        <f t="shared" si="50"/>
        <v>320</v>
      </c>
      <c r="F463" s="45">
        <f t="shared" si="51"/>
        <v>7677.7690000000057</v>
      </c>
      <c r="G463" s="4">
        <f t="shared" si="48"/>
        <v>23.533500000000025</v>
      </c>
      <c r="H463" s="4">
        <v>22.135999999999999</v>
      </c>
      <c r="I463" s="44">
        <f t="shared" si="52"/>
        <v>1</v>
      </c>
      <c r="J463" s="44">
        <f t="shared" si="53"/>
        <v>462</v>
      </c>
      <c r="K463" s="45">
        <f t="shared" si="54"/>
        <v>9837.9770000000062</v>
      </c>
      <c r="L463" s="4">
        <f t="shared" si="55"/>
        <v>22.083035000000024</v>
      </c>
    </row>
    <row r="464" spans="1:12" x14ac:dyDescent="0.2">
      <c r="A464" s="5">
        <v>42102</v>
      </c>
      <c r="B464" s="4">
        <v>21.675000000000001</v>
      </c>
      <c r="C464" s="4">
        <f>MIN($B$2:B464)</f>
        <v>20.39</v>
      </c>
      <c r="D464" s="44">
        <f t="shared" si="49"/>
        <v>1</v>
      </c>
      <c r="E464" s="44">
        <f t="shared" si="50"/>
        <v>321</v>
      </c>
      <c r="F464" s="45">
        <f t="shared" si="51"/>
        <v>7699.4440000000059</v>
      </c>
      <c r="G464" s="4">
        <f t="shared" si="48"/>
        <v>23.518646464646487</v>
      </c>
      <c r="H464" s="4">
        <v>22.407</v>
      </c>
      <c r="I464" s="44">
        <f t="shared" si="52"/>
        <v>1</v>
      </c>
      <c r="J464" s="44">
        <f t="shared" si="53"/>
        <v>463</v>
      </c>
      <c r="K464" s="45">
        <f t="shared" si="54"/>
        <v>9860.3840000000055</v>
      </c>
      <c r="L464" s="4">
        <f t="shared" si="55"/>
        <v>22.08924500000002</v>
      </c>
    </row>
    <row r="465" spans="1:12" x14ac:dyDescent="0.2">
      <c r="A465" s="5">
        <v>42103</v>
      </c>
      <c r="B465" s="4">
        <v>21.747</v>
      </c>
      <c r="C465" s="4">
        <f>MIN($B$2:B465)</f>
        <v>20.39</v>
      </c>
      <c r="D465" s="44">
        <f t="shared" si="49"/>
        <v>1</v>
      </c>
      <c r="E465" s="44">
        <f t="shared" si="50"/>
        <v>322</v>
      </c>
      <c r="F465" s="45">
        <f t="shared" si="51"/>
        <v>7721.1910000000062</v>
      </c>
      <c r="G465" s="4">
        <f t="shared" si="48"/>
        <v>23.504308080808109</v>
      </c>
      <c r="H465" s="4">
        <v>22.465</v>
      </c>
      <c r="I465" s="44">
        <f t="shared" si="52"/>
        <v>1</v>
      </c>
      <c r="J465" s="44">
        <f t="shared" si="53"/>
        <v>464</v>
      </c>
      <c r="K465" s="45">
        <f t="shared" si="54"/>
        <v>9882.8490000000056</v>
      </c>
      <c r="L465" s="4">
        <f t="shared" si="55"/>
        <v>22.093605000000021</v>
      </c>
    </row>
    <row r="466" spans="1:12" x14ac:dyDescent="0.2">
      <c r="A466" s="5">
        <v>42104</v>
      </c>
      <c r="B466" s="4">
        <v>21.818000000000001</v>
      </c>
      <c r="C466" s="4">
        <f>MIN($B$2:B466)</f>
        <v>20.39</v>
      </c>
      <c r="D466" s="44">
        <f t="shared" si="49"/>
        <v>1</v>
      </c>
      <c r="E466" s="44">
        <f t="shared" si="50"/>
        <v>323</v>
      </c>
      <c r="F466" s="45">
        <f t="shared" si="51"/>
        <v>7743.0090000000064</v>
      </c>
      <c r="G466" s="4">
        <f t="shared" si="48"/>
        <v>23.495834170854302</v>
      </c>
      <c r="H466" s="4">
        <v>22.292999999999999</v>
      </c>
      <c r="I466" s="44">
        <f t="shared" si="52"/>
        <v>1</v>
      </c>
      <c r="J466" s="44">
        <f t="shared" si="53"/>
        <v>465</v>
      </c>
      <c r="K466" s="45">
        <f t="shared" si="54"/>
        <v>9905.1420000000053</v>
      </c>
      <c r="L466" s="4">
        <f t="shared" si="55"/>
        <v>22.09548000000002</v>
      </c>
    </row>
    <row r="467" spans="1:12" x14ac:dyDescent="0.2">
      <c r="A467" s="5">
        <v>42105</v>
      </c>
      <c r="C467" s="4">
        <f>MIN($B$2:B467)</f>
        <v>20.39</v>
      </c>
      <c r="D467" s="44">
        <f t="shared" si="49"/>
        <v>0</v>
      </c>
      <c r="E467" s="44">
        <f t="shared" si="50"/>
        <v>323</v>
      </c>
      <c r="F467" s="45">
        <f t="shared" si="51"/>
        <v>7743.0090000000064</v>
      </c>
      <c r="G467" s="4">
        <f t="shared" si="48"/>
        <v>23.495834170854302</v>
      </c>
      <c r="H467" s="4">
        <v>22.338999999999999</v>
      </c>
      <c r="I467" s="44">
        <f t="shared" si="52"/>
        <v>1</v>
      </c>
      <c r="J467" s="44">
        <f t="shared" si="53"/>
        <v>466</v>
      </c>
      <c r="K467" s="45">
        <f t="shared" si="54"/>
        <v>9927.4810000000052</v>
      </c>
      <c r="L467" s="4">
        <f t="shared" si="55"/>
        <v>22.097720000000024</v>
      </c>
    </row>
    <row r="468" spans="1:12" x14ac:dyDescent="0.2">
      <c r="A468" s="5">
        <v>42106</v>
      </c>
      <c r="C468" s="4">
        <f>MIN($B$2:B468)</f>
        <v>20.39</v>
      </c>
      <c r="D468" s="44">
        <f t="shared" si="49"/>
        <v>0</v>
      </c>
      <c r="E468" s="44">
        <f t="shared" si="50"/>
        <v>323</v>
      </c>
      <c r="F468" s="45">
        <f t="shared" si="51"/>
        <v>7743.0090000000064</v>
      </c>
      <c r="G468" s="4">
        <f t="shared" si="48"/>
        <v>23.491095959595988</v>
      </c>
      <c r="H468" s="4">
        <v>22.518999999999998</v>
      </c>
      <c r="I468" s="44">
        <f t="shared" si="52"/>
        <v>1</v>
      </c>
      <c r="J468" s="44">
        <f t="shared" si="53"/>
        <v>467</v>
      </c>
      <c r="K468" s="45">
        <f t="shared" si="54"/>
        <v>9950.0000000000055</v>
      </c>
      <c r="L468" s="4">
        <f t="shared" si="55"/>
        <v>22.101120000000023</v>
      </c>
    </row>
    <row r="469" spans="1:12" x14ac:dyDescent="0.2">
      <c r="A469" s="5">
        <v>42107</v>
      </c>
      <c r="B469" s="4">
        <v>22.140999999999998</v>
      </c>
      <c r="C469" s="4">
        <f>MIN($B$2:B469)</f>
        <v>20.39</v>
      </c>
      <c r="D469" s="44">
        <f t="shared" si="49"/>
        <v>1</v>
      </c>
      <c r="E469" s="44">
        <f t="shared" si="50"/>
        <v>324</v>
      </c>
      <c r="F469" s="45">
        <f t="shared" si="51"/>
        <v>7765.150000000006</v>
      </c>
      <c r="G469" s="4">
        <f t="shared" si="48"/>
        <v>23.478929292929319</v>
      </c>
      <c r="H469" s="4">
        <v>22.635999999999999</v>
      </c>
      <c r="I469" s="44">
        <f t="shared" si="52"/>
        <v>1</v>
      </c>
      <c r="J469" s="44">
        <f t="shared" si="53"/>
        <v>468</v>
      </c>
      <c r="K469" s="45">
        <f t="shared" si="54"/>
        <v>9972.6360000000059</v>
      </c>
      <c r="L469" s="4">
        <f t="shared" si="55"/>
        <v>22.102240000000023</v>
      </c>
    </row>
    <row r="470" spans="1:12" x14ac:dyDescent="0.2">
      <c r="A470" s="5">
        <v>42108</v>
      </c>
      <c r="B470" s="4">
        <v>21.949000000000002</v>
      </c>
      <c r="C470" s="4">
        <f>MIN($B$2:B470)</f>
        <v>20.39</v>
      </c>
      <c r="D470" s="44">
        <f t="shared" si="49"/>
        <v>1</v>
      </c>
      <c r="E470" s="44">
        <f t="shared" si="50"/>
        <v>325</v>
      </c>
      <c r="F470" s="45">
        <f t="shared" si="51"/>
        <v>7787.0990000000056</v>
      </c>
      <c r="G470" s="4">
        <f t="shared" si="48"/>
        <v>23.46497474747477</v>
      </c>
      <c r="H470" s="4">
        <v>22.442</v>
      </c>
      <c r="I470" s="44">
        <f t="shared" si="52"/>
        <v>1</v>
      </c>
      <c r="J470" s="44">
        <f t="shared" si="53"/>
        <v>469</v>
      </c>
      <c r="K470" s="45">
        <f t="shared" si="54"/>
        <v>9995.078000000005</v>
      </c>
      <c r="L470" s="4">
        <f t="shared" si="55"/>
        <v>22.10477000000002</v>
      </c>
    </row>
    <row r="471" spans="1:12" x14ac:dyDescent="0.2">
      <c r="A471" s="5">
        <v>42109</v>
      </c>
      <c r="B471" s="4">
        <v>22.225000000000001</v>
      </c>
      <c r="C471" s="4">
        <f>MIN($B$2:B471)</f>
        <v>20.39</v>
      </c>
      <c r="D471" s="44">
        <f t="shared" si="49"/>
        <v>1</v>
      </c>
      <c r="E471" s="44">
        <f t="shared" si="50"/>
        <v>326</v>
      </c>
      <c r="F471" s="45">
        <f t="shared" si="51"/>
        <v>7809.324000000006</v>
      </c>
      <c r="G471" s="4">
        <f t="shared" si="48"/>
        <v>23.452727272727298</v>
      </c>
      <c r="H471" s="4">
        <v>22.288</v>
      </c>
      <c r="I471" s="44">
        <f t="shared" si="52"/>
        <v>1</v>
      </c>
      <c r="J471" s="44">
        <f t="shared" si="53"/>
        <v>470</v>
      </c>
      <c r="K471" s="45">
        <f t="shared" si="54"/>
        <v>10017.366000000005</v>
      </c>
      <c r="L471" s="4">
        <f t="shared" si="55"/>
        <v>22.107170000000025</v>
      </c>
    </row>
    <row r="472" spans="1:12" x14ac:dyDescent="0.2">
      <c r="A472" s="5">
        <v>42110</v>
      </c>
      <c r="B472" s="4">
        <v>22.2</v>
      </c>
      <c r="C472" s="4">
        <f>MIN($B$2:B472)</f>
        <v>20.39</v>
      </c>
      <c r="D472" s="44">
        <f t="shared" si="49"/>
        <v>1</v>
      </c>
      <c r="E472" s="44">
        <f t="shared" si="50"/>
        <v>327</v>
      </c>
      <c r="F472" s="45">
        <f t="shared" si="51"/>
        <v>7831.5240000000058</v>
      </c>
      <c r="G472" s="4">
        <f t="shared" si="48"/>
        <v>23.440606060606086</v>
      </c>
      <c r="H472" s="4">
        <v>22.087</v>
      </c>
      <c r="I472" s="44">
        <f t="shared" si="52"/>
        <v>1</v>
      </c>
      <c r="J472" s="44">
        <f t="shared" si="53"/>
        <v>471</v>
      </c>
      <c r="K472" s="45">
        <f t="shared" si="54"/>
        <v>10039.453000000005</v>
      </c>
      <c r="L472" s="4">
        <f t="shared" si="55"/>
        <v>22.106605000000023</v>
      </c>
    </row>
    <row r="473" spans="1:12" x14ac:dyDescent="0.2">
      <c r="A473" s="5">
        <v>42111</v>
      </c>
      <c r="B473" s="4">
        <v>22.085000000000001</v>
      </c>
      <c r="C473" s="4">
        <f>MIN($B$2:B473)</f>
        <v>20.39</v>
      </c>
      <c r="D473" s="44">
        <f t="shared" si="49"/>
        <v>1</v>
      </c>
      <c r="E473" s="44">
        <f t="shared" si="50"/>
        <v>328</v>
      </c>
      <c r="F473" s="45">
        <f t="shared" si="51"/>
        <v>7853.6090000000058</v>
      </c>
      <c r="G473" s="4">
        <f t="shared" si="48"/>
        <v>23.433793969849269</v>
      </c>
      <c r="H473" s="4">
        <v>21.74</v>
      </c>
      <c r="I473" s="44">
        <f t="shared" si="52"/>
        <v>1</v>
      </c>
      <c r="J473" s="44">
        <f t="shared" si="53"/>
        <v>472</v>
      </c>
      <c r="K473" s="45">
        <f t="shared" si="54"/>
        <v>10061.193000000005</v>
      </c>
      <c r="L473" s="4">
        <f t="shared" si="55"/>
        <v>22.104575000000022</v>
      </c>
    </row>
    <row r="474" spans="1:12" x14ac:dyDescent="0.2">
      <c r="A474" s="5">
        <v>42112</v>
      </c>
      <c r="C474" s="4">
        <f>MIN($B$2:B474)</f>
        <v>20.39</v>
      </c>
      <c r="D474" s="44">
        <f t="shared" si="49"/>
        <v>0</v>
      </c>
      <c r="E474" s="44">
        <f t="shared" si="50"/>
        <v>328</v>
      </c>
      <c r="F474" s="45">
        <f t="shared" si="51"/>
        <v>7853.6090000000058</v>
      </c>
      <c r="G474" s="4">
        <f t="shared" si="48"/>
        <v>23.433793969849269</v>
      </c>
      <c r="H474" s="4">
        <v>21.792000000000002</v>
      </c>
      <c r="I474" s="44">
        <f t="shared" si="52"/>
        <v>1</v>
      </c>
      <c r="J474" s="44">
        <f t="shared" si="53"/>
        <v>473</v>
      </c>
      <c r="K474" s="45">
        <f t="shared" si="54"/>
        <v>10082.985000000004</v>
      </c>
      <c r="L474" s="4">
        <f t="shared" si="55"/>
        <v>22.101350000000021</v>
      </c>
    </row>
    <row r="475" spans="1:12" x14ac:dyDescent="0.2">
      <c r="A475" s="5">
        <v>42113</v>
      </c>
      <c r="C475" s="4">
        <f>MIN($B$2:B475)</f>
        <v>20.39</v>
      </c>
      <c r="D475" s="44">
        <f t="shared" si="49"/>
        <v>0</v>
      </c>
      <c r="E475" s="44">
        <f t="shared" si="50"/>
        <v>328</v>
      </c>
      <c r="F475" s="45">
        <f t="shared" si="51"/>
        <v>7853.6090000000058</v>
      </c>
      <c r="G475" s="4">
        <f t="shared" si="48"/>
        <v>23.428257575757598</v>
      </c>
      <c r="H475" s="4">
        <v>21.812999999999999</v>
      </c>
      <c r="I475" s="44">
        <f t="shared" si="52"/>
        <v>1</v>
      </c>
      <c r="J475" s="44">
        <f t="shared" si="53"/>
        <v>474</v>
      </c>
      <c r="K475" s="45">
        <f t="shared" si="54"/>
        <v>10104.798000000004</v>
      </c>
      <c r="L475" s="4">
        <f t="shared" si="55"/>
        <v>22.096710000000019</v>
      </c>
    </row>
    <row r="476" spans="1:12" x14ac:dyDescent="0.2">
      <c r="A476" s="5">
        <v>42114</v>
      </c>
      <c r="B476" s="4">
        <v>22.048999999999999</v>
      </c>
      <c r="C476" s="4">
        <f>MIN($B$2:B476)</f>
        <v>20.39</v>
      </c>
      <c r="D476" s="44">
        <f t="shared" si="49"/>
        <v>1</v>
      </c>
      <c r="E476" s="44">
        <f t="shared" si="50"/>
        <v>329</v>
      </c>
      <c r="F476" s="45">
        <f t="shared" si="51"/>
        <v>7875.6580000000058</v>
      </c>
      <c r="G476" s="4">
        <f t="shared" si="48"/>
        <v>23.415121212121239</v>
      </c>
      <c r="H476" s="4">
        <v>21.568999999999999</v>
      </c>
      <c r="I476" s="44">
        <f t="shared" si="52"/>
        <v>1</v>
      </c>
      <c r="J476" s="44">
        <f t="shared" si="53"/>
        <v>475</v>
      </c>
      <c r="K476" s="45">
        <f t="shared" si="54"/>
        <v>10126.367000000004</v>
      </c>
      <c r="L476" s="4">
        <f t="shared" si="55"/>
        <v>22.094005000000021</v>
      </c>
    </row>
    <row r="477" spans="1:12" x14ac:dyDescent="0.2">
      <c r="A477" s="5">
        <v>42115</v>
      </c>
      <c r="B477" s="4">
        <v>22.123000000000001</v>
      </c>
      <c r="C477" s="4">
        <f>MIN($B$2:B477)</f>
        <v>20.39</v>
      </c>
      <c r="D477" s="44">
        <f t="shared" si="49"/>
        <v>1</v>
      </c>
      <c r="E477" s="44">
        <f t="shared" si="50"/>
        <v>330</v>
      </c>
      <c r="F477" s="45">
        <f t="shared" si="51"/>
        <v>7897.7810000000054</v>
      </c>
      <c r="G477" s="4">
        <f t="shared" si="48"/>
        <v>23.402358585858607</v>
      </c>
      <c r="H477" s="4">
        <v>21.728999999999999</v>
      </c>
      <c r="I477" s="44">
        <f t="shared" si="52"/>
        <v>1</v>
      </c>
      <c r="J477" s="44">
        <f t="shared" si="53"/>
        <v>476</v>
      </c>
      <c r="K477" s="45">
        <f t="shared" si="54"/>
        <v>10148.096000000003</v>
      </c>
      <c r="L477" s="4">
        <f t="shared" si="55"/>
        <v>22.095225000000017</v>
      </c>
    </row>
    <row r="478" spans="1:12" x14ac:dyDescent="0.2">
      <c r="A478" s="5">
        <v>42116</v>
      </c>
      <c r="B478" s="4">
        <v>22.102</v>
      </c>
      <c r="C478" s="4">
        <f>MIN($B$2:B478)</f>
        <v>20.39</v>
      </c>
      <c r="D478" s="44">
        <f t="shared" si="49"/>
        <v>1</v>
      </c>
      <c r="E478" s="44">
        <f t="shared" si="50"/>
        <v>331</v>
      </c>
      <c r="F478" s="45">
        <f t="shared" si="51"/>
        <v>7919.8830000000053</v>
      </c>
      <c r="G478" s="4">
        <f t="shared" si="48"/>
        <v>23.389868686868706</v>
      </c>
      <c r="H478" s="4">
        <v>21.548999999999999</v>
      </c>
      <c r="I478" s="44">
        <f t="shared" si="52"/>
        <v>1</v>
      </c>
      <c r="J478" s="44">
        <f t="shared" si="53"/>
        <v>477</v>
      </c>
      <c r="K478" s="45">
        <f t="shared" si="54"/>
        <v>10169.645000000004</v>
      </c>
      <c r="L478" s="4">
        <f t="shared" si="55"/>
        <v>22.095200000000023</v>
      </c>
    </row>
    <row r="479" spans="1:12" x14ac:dyDescent="0.2">
      <c r="A479" s="5">
        <v>42117</v>
      </c>
      <c r="B479" s="4">
        <v>22.027000000000001</v>
      </c>
      <c r="C479" s="4">
        <f>MIN($B$2:B479)</f>
        <v>20.39</v>
      </c>
      <c r="D479" s="44">
        <f t="shared" si="49"/>
        <v>1</v>
      </c>
      <c r="E479" s="44">
        <f t="shared" si="50"/>
        <v>332</v>
      </c>
      <c r="F479" s="45">
        <f t="shared" si="51"/>
        <v>7941.9100000000053</v>
      </c>
      <c r="G479" s="4">
        <f t="shared" si="48"/>
        <v>23.376747474747496</v>
      </c>
      <c r="H479" s="4">
        <v>21.428000000000001</v>
      </c>
      <c r="I479" s="44">
        <f t="shared" si="52"/>
        <v>1</v>
      </c>
      <c r="J479" s="44">
        <f t="shared" si="53"/>
        <v>478</v>
      </c>
      <c r="K479" s="45">
        <f t="shared" si="54"/>
        <v>10191.073000000004</v>
      </c>
      <c r="L479" s="4">
        <f t="shared" si="55"/>
        <v>22.09476500000002</v>
      </c>
    </row>
    <row r="480" spans="1:12" x14ac:dyDescent="0.2">
      <c r="A480" s="5">
        <v>42118</v>
      </c>
      <c r="B480" s="4">
        <v>22.15</v>
      </c>
      <c r="C480" s="4">
        <f>MIN($B$2:B480)</f>
        <v>20.39</v>
      </c>
      <c r="D480" s="44">
        <f t="shared" si="49"/>
        <v>1</v>
      </c>
      <c r="E480" s="44">
        <f t="shared" si="50"/>
        <v>333</v>
      </c>
      <c r="F480" s="45">
        <f t="shared" si="51"/>
        <v>7964.0600000000049</v>
      </c>
      <c r="G480" s="4">
        <f t="shared" si="48"/>
        <v>23.370582914572882</v>
      </c>
      <c r="H480" s="4">
        <v>21.321999999999999</v>
      </c>
      <c r="I480" s="44">
        <f t="shared" si="52"/>
        <v>1</v>
      </c>
      <c r="J480" s="44">
        <f t="shared" si="53"/>
        <v>479</v>
      </c>
      <c r="K480" s="45">
        <f t="shared" si="54"/>
        <v>10212.395000000004</v>
      </c>
      <c r="L480" s="4">
        <f t="shared" si="55"/>
        <v>22.094500000000021</v>
      </c>
    </row>
    <row r="481" spans="1:12" x14ac:dyDescent="0.2">
      <c r="A481" s="5">
        <v>42119</v>
      </c>
      <c r="C481" s="4">
        <f>MIN($B$2:B481)</f>
        <v>20.39</v>
      </c>
      <c r="D481" s="44">
        <f t="shared" si="49"/>
        <v>0</v>
      </c>
      <c r="E481" s="44">
        <f t="shared" si="50"/>
        <v>333</v>
      </c>
      <c r="F481" s="45">
        <f t="shared" si="51"/>
        <v>7964.0600000000049</v>
      </c>
      <c r="G481" s="4">
        <f t="shared" ref="G481:G544" si="56">(F481-F195)/(E481-E195)</f>
        <v>23.370582914572882</v>
      </c>
      <c r="H481" s="4">
        <v>21.236000000000001</v>
      </c>
      <c r="I481" s="44">
        <f t="shared" si="52"/>
        <v>1</v>
      </c>
      <c r="J481" s="44">
        <f t="shared" si="53"/>
        <v>480</v>
      </c>
      <c r="K481" s="45">
        <f t="shared" si="54"/>
        <v>10233.631000000005</v>
      </c>
      <c r="L481" s="4">
        <f t="shared" si="55"/>
        <v>22.094770000000025</v>
      </c>
    </row>
    <row r="482" spans="1:12" x14ac:dyDescent="0.2">
      <c r="A482" s="5">
        <v>42120</v>
      </c>
      <c r="C482" s="4">
        <f>MIN($B$2:B482)</f>
        <v>20.39</v>
      </c>
      <c r="D482" s="44">
        <f t="shared" si="49"/>
        <v>0</v>
      </c>
      <c r="E482" s="44">
        <f t="shared" si="50"/>
        <v>333</v>
      </c>
      <c r="F482" s="45">
        <f t="shared" si="51"/>
        <v>7964.0600000000049</v>
      </c>
      <c r="G482" s="4">
        <f t="shared" si="56"/>
        <v>23.362919191919211</v>
      </c>
      <c r="H482" s="4">
        <v>21.483000000000001</v>
      </c>
      <c r="I482" s="44">
        <f t="shared" si="52"/>
        <v>1</v>
      </c>
      <c r="J482" s="44">
        <f t="shared" si="53"/>
        <v>481</v>
      </c>
      <c r="K482" s="45">
        <f t="shared" si="54"/>
        <v>10255.114000000005</v>
      </c>
      <c r="L482" s="4">
        <f t="shared" si="55"/>
        <v>22.098315000000024</v>
      </c>
    </row>
    <row r="483" spans="1:12" x14ac:dyDescent="0.2">
      <c r="A483" s="5">
        <v>42121</v>
      </c>
      <c r="B483" s="4">
        <v>22.117000000000001</v>
      </c>
      <c r="C483" s="4">
        <f>MIN($B$2:B483)</f>
        <v>20.39</v>
      </c>
      <c r="D483" s="44">
        <f t="shared" si="49"/>
        <v>1</v>
      </c>
      <c r="E483" s="44">
        <f t="shared" si="50"/>
        <v>334</v>
      </c>
      <c r="F483" s="45">
        <f t="shared" si="51"/>
        <v>7986.1770000000051</v>
      </c>
      <c r="G483" s="4">
        <f t="shared" si="56"/>
        <v>23.34886363636366</v>
      </c>
      <c r="H483" s="4">
        <v>21.603000000000002</v>
      </c>
      <c r="I483" s="44">
        <f t="shared" si="52"/>
        <v>1</v>
      </c>
      <c r="J483" s="44">
        <f t="shared" si="53"/>
        <v>482</v>
      </c>
      <c r="K483" s="45">
        <f t="shared" si="54"/>
        <v>10276.717000000004</v>
      </c>
      <c r="L483" s="4">
        <f t="shared" si="55"/>
        <v>22.099740000000018</v>
      </c>
    </row>
    <row r="484" spans="1:12" x14ac:dyDescent="0.2">
      <c r="A484" s="5">
        <v>42122</v>
      </c>
      <c r="B484" s="4">
        <v>22.15</v>
      </c>
      <c r="C484" s="4">
        <f>MIN($B$2:B484)</f>
        <v>20.39</v>
      </c>
      <c r="D484" s="44">
        <f t="shared" si="49"/>
        <v>1</v>
      </c>
      <c r="E484" s="44">
        <f t="shared" si="50"/>
        <v>335</v>
      </c>
      <c r="F484" s="45">
        <f t="shared" si="51"/>
        <v>8008.3270000000048</v>
      </c>
      <c r="G484" s="4">
        <f t="shared" si="56"/>
        <v>23.334595959595976</v>
      </c>
      <c r="H484" s="4">
        <v>21.414000000000001</v>
      </c>
      <c r="I484" s="44">
        <f t="shared" si="52"/>
        <v>1</v>
      </c>
      <c r="J484" s="44">
        <f t="shared" si="53"/>
        <v>483</v>
      </c>
      <c r="K484" s="45">
        <f t="shared" si="54"/>
        <v>10298.131000000005</v>
      </c>
      <c r="L484" s="4">
        <f t="shared" si="55"/>
        <v>22.099060000000023</v>
      </c>
    </row>
    <row r="485" spans="1:12" x14ac:dyDescent="0.2">
      <c r="A485" s="5">
        <v>42123</v>
      </c>
      <c r="B485" s="4">
        <v>22.082000000000001</v>
      </c>
      <c r="C485" s="4">
        <f>MIN($B$2:B485)</f>
        <v>20.39</v>
      </c>
      <c r="D485" s="44">
        <f t="shared" si="49"/>
        <v>1</v>
      </c>
      <c r="E485" s="44">
        <f t="shared" si="50"/>
        <v>336</v>
      </c>
      <c r="F485" s="45">
        <f t="shared" si="51"/>
        <v>8030.4090000000051</v>
      </c>
      <c r="G485" s="4">
        <f t="shared" si="56"/>
        <v>23.319858585858604</v>
      </c>
      <c r="H485" s="4">
        <v>21.302</v>
      </c>
      <c r="I485" s="44">
        <f t="shared" si="52"/>
        <v>1</v>
      </c>
      <c r="J485" s="44">
        <f t="shared" si="53"/>
        <v>484</v>
      </c>
      <c r="K485" s="45">
        <f t="shared" si="54"/>
        <v>10319.433000000005</v>
      </c>
      <c r="L485" s="4">
        <f t="shared" si="55"/>
        <v>22.097890000000021</v>
      </c>
    </row>
    <row r="486" spans="1:12" x14ac:dyDescent="0.2">
      <c r="A486" s="5">
        <v>42124</v>
      </c>
      <c r="B486" s="4">
        <v>22.006</v>
      </c>
      <c r="C486" s="4">
        <f>MIN($B$2:B486)</f>
        <v>20.39</v>
      </c>
      <c r="D486" s="44">
        <f t="shared" si="49"/>
        <v>1</v>
      </c>
      <c r="E486" s="44">
        <f t="shared" si="50"/>
        <v>337</v>
      </c>
      <c r="F486" s="45">
        <f t="shared" si="51"/>
        <v>8052.4150000000054</v>
      </c>
      <c r="G486" s="4">
        <f t="shared" si="56"/>
        <v>23.304611111111129</v>
      </c>
      <c r="H486" s="4">
        <v>20.963999999999999</v>
      </c>
      <c r="I486" s="44">
        <f t="shared" si="52"/>
        <v>1</v>
      </c>
      <c r="J486" s="44">
        <f t="shared" si="53"/>
        <v>485</v>
      </c>
      <c r="K486" s="45">
        <f t="shared" si="54"/>
        <v>10340.397000000004</v>
      </c>
      <c r="L486" s="4">
        <f t="shared" si="55"/>
        <v>22.093805000000021</v>
      </c>
    </row>
    <row r="487" spans="1:12" x14ac:dyDescent="0.2">
      <c r="A487" s="5">
        <v>42125</v>
      </c>
      <c r="C487" s="4">
        <f>MIN($B$2:B487)</f>
        <v>20.39</v>
      </c>
      <c r="D487" s="44">
        <f t="shared" si="49"/>
        <v>0</v>
      </c>
      <c r="E487" s="44">
        <f t="shared" si="50"/>
        <v>337</v>
      </c>
      <c r="F487" s="45">
        <f t="shared" si="51"/>
        <v>8052.4150000000054</v>
      </c>
      <c r="G487" s="4">
        <f t="shared" si="56"/>
        <v>23.304611111111129</v>
      </c>
      <c r="H487" s="4">
        <v>20.677</v>
      </c>
      <c r="I487" s="44">
        <f t="shared" si="52"/>
        <v>1</v>
      </c>
      <c r="J487" s="44">
        <f t="shared" si="53"/>
        <v>486</v>
      </c>
      <c r="K487" s="45">
        <f t="shared" si="54"/>
        <v>10361.074000000004</v>
      </c>
      <c r="L487" s="4">
        <f t="shared" si="55"/>
        <v>22.091025000000016</v>
      </c>
    </row>
    <row r="488" spans="1:12" x14ac:dyDescent="0.2">
      <c r="A488" s="5">
        <v>42126</v>
      </c>
      <c r="C488" s="4">
        <f>MIN($B$2:B488)</f>
        <v>20.39</v>
      </c>
      <c r="D488" s="44">
        <f t="shared" si="49"/>
        <v>0</v>
      </c>
      <c r="E488" s="44">
        <f t="shared" si="50"/>
        <v>337</v>
      </c>
      <c r="F488" s="45">
        <f t="shared" si="51"/>
        <v>8052.4150000000054</v>
      </c>
      <c r="G488" s="4">
        <f t="shared" si="56"/>
        <v>23.304611111111129</v>
      </c>
      <c r="H488" s="4">
        <v>20.562000000000001</v>
      </c>
      <c r="I488" s="44">
        <f t="shared" si="52"/>
        <v>1</v>
      </c>
      <c r="J488" s="44">
        <f t="shared" si="53"/>
        <v>487</v>
      </c>
      <c r="K488" s="45">
        <f t="shared" si="54"/>
        <v>10381.636000000004</v>
      </c>
      <c r="L488" s="4">
        <f t="shared" si="55"/>
        <v>22.086065000000016</v>
      </c>
    </row>
    <row r="489" spans="1:12" x14ac:dyDescent="0.2">
      <c r="A489" s="5">
        <v>42127</v>
      </c>
      <c r="C489" s="4">
        <f>MIN($B$2:B489)</f>
        <v>20.39</v>
      </c>
      <c r="D489" s="44">
        <f t="shared" si="49"/>
        <v>0</v>
      </c>
      <c r="E489" s="44">
        <f t="shared" si="50"/>
        <v>337</v>
      </c>
      <c r="F489" s="45">
        <f t="shared" si="51"/>
        <v>8052.4150000000054</v>
      </c>
      <c r="G489" s="4">
        <f t="shared" si="56"/>
        <v>23.29651269035535</v>
      </c>
      <c r="H489" s="4">
        <v>20.524000000000001</v>
      </c>
      <c r="I489" s="44">
        <f t="shared" si="52"/>
        <v>1</v>
      </c>
      <c r="J489" s="44">
        <f t="shared" si="53"/>
        <v>488</v>
      </c>
      <c r="K489" s="45">
        <f t="shared" si="54"/>
        <v>10402.160000000003</v>
      </c>
      <c r="L489" s="4">
        <f t="shared" si="55"/>
        <v>22.082085000000017</v>
      </c>
    </row>
    <row r="490" spans="1:12" x14ac:dyDescent="0.2">
      <c r="A490" s="5">
        <v>42128</v>
      </c>
      <c r="C490" s="4">
        <f>MIN($B$2:B490)</f>
        <v>20.39</v>
      </c>
      <c r="D490" s="44">
        <f t="shared" si="49"/>
        <v>0</v>
      </c>
      <c r="E490" s="44">
        <f t="shared" si="50"/>
        <v>337</v>
      </c>
      <c r="F490" s="45">
        <f t="shared" si="51"/>
        <v>8052.4150000000054</v>
      </c>
      <c r="G490" s="4">
        <f t="shared" si="56"/>
        <v>23.287948979591857</v>
      </c>
      <c r="H490" s="4">
        <v>20.324000000000002</v>
      </c>
      <c r="I490" s="44">
        <f t="shared" si="52"/>
        <v>1</v>
      </c>
      <c r="J490" s="44">
        <f t="shared" si="53"/>
        <v>489</v>
      </c>
      <c r="K490" s="45">
        <f t="shared" si="54"/>
        <v>10422.484000000004</v>
      </c>
      <c r="L490" s="4">
        <f t="shared" si="55"/>
        <v>22.07638500000002</v>
      </c>
    </row>
    <row r="491" spans="1:12" x14ac:dyDescent="0.2">
      <c r="A491" s="5">
        <v>42129</v>
      </c>
      <c r="B491" s="4">
        <v>22.114999999999998</v>
      </c>
      <c r="C491" s="4">
        <f>MIN($B$2:B491)</f>
        <v>20.39</v>
      </c>
      <c r="D491" s="44">
        <f t="shared" si="49"/>
        <v>1</v>
      </c>
      <c r="E491" s="44">
        <f t="shared" si="50"/>
        <v>338</v>
      </c>
      <c r="F491" s="45">
        <f t="shared" si="51"/>
        <v>8074.5300000000052</v>
      </c>
      <c r="G491" s="4">
        <f t="shared" si="56"/>
        <v>23.272719387755124</v>
      </c>
      <c r="H491" s="4">
        <v>20.556000000000001</v>
      </c>
      <c r="I491" s="44">
        <f t="shared" si="52"/>
        <v>1</v>
      </c>
      <c r="J491" s="44">
        <f t="shared" si="53"/>
        <v>490</v>
      </c>
      <c r="K491" s="45">
        <f t="shared" si="54"/>
        <v>10443.040000000005</v>
      </c>
      <c r="L491" s="4">
        <f t="shared" si="55"/>
        <v>22.076030000000017</v>
      </c>
    </row>
    <row r="492" spans="1:12" x14ac:dyDescent="0.2">
      <c r="A492" s="5">
        <v>42130</v>
      </c>
      <c r="B492" s="4">
        <v>21.977</v>
      </c>
      <c r="C492" s="4">
        <f>MIN($B$2:B492)</f>
        <v>20.39</v>
      </c>
      <c r="D492" s="44">
        <f t="shared" si="49"/>
        <v>1</v>
      </c>
      <c r="E492" s="44">
        <f t="shared" si="50"/>
        <v>339</v>
      </c>
      <c r="F492" s="45">
        <f t="shared" si="51"/>
        <v>8096.5070000000051</v>
      </c>
      <c r="G492" s="4">
        <f t="shared" si="56"/>
        <v>23.256403061224511</v>
      </c>
      <c r="H492" s="4">
        <v>20.619</v>
      </c>
      <c r="I492" s="44">
        <f t="shared" si="52"/>
        <v>1</v>
      </c>
      <c r="J492" s="44">
        <f t="shared" si="53"/>
        <v>491</v>
      </c>
      <c r="K492" s="45">
        <f t="shared" si="54"/>
        <v>10463.659000000005</v>
      </c>
      <c r="L492" s="4">
        <f t="shared" si="55"/>
        <v>22.076310000000021</v>
      </c>
    </row>
    <row r="493" spans="1:12" x14ac:dyDescent="0.2">
      <c r="A493" s="5">
        <v>42131</v>
      </c>
      <c r="B493" s="4">
        <v>21.917999999999999</v>
      </c>
      <c r="C493" s="4">
        <f>MIN($B$2:B493)</f>
        <v>20.39</v>
      </c>
      <c r="D493" s="44">
        <f t="shared" si="49"/>
        <v>1</v>
      </c>
      <c r="E493" s="44">
        <f t="shared" si="50"/>
        <v>340</v>
      </c>
      <c r="F493" s="45">
        <f t="shared" si="51"/>
        <v>8118.4250000000047</v>
      </c>
      <c r="G493" s="4">
        <f t="shared" si="56"/>
        <v>23.239311224489814</v>
      </c>
      <c r="H493" s="4">
        <v>20.536999999999999</v>
      </c>
      <c r="I493" s="44">
        <f t="shared" si="52"/>
        <v>1</v>
      </c>
      <c r="J493" s="44">
        <f t="shared" si="53"/>
        <v>492</v>
      </c>
      <c r="K493" s="45">
        <f t="shared" si="54"/>
        <v>10484.196000000005</v>
      </c>
      <c r="L493" s="4">
        <f t="shared" si="55"/>
        <v>22.070690000000024</v>
      </c>
    </row>
    <row r="494" spans="1:12" x14ac:dyDescent="0.2">
      <c r="A494" s="5">
        <v>42132</v>
      </c>
      <c r="B494" s="4">
        <v>21.925000000000001</v>
      </c>
      <c r="C494" s="4">
        <f>MIN($B$2:B494)</f>
        <v>20.39</v>
      </c>
      <c r="D494" s="44">
        <f t="shared" si="49"/>
        <v>1</v>
      </c>
      <c r="E494" s="44">
        <f t="shared" si="50"/>
        <v>341</v>
      </c>
      <c r="F494" s="45">
        <f t="shared" si="51"/>
        <v>8140.3500000000049</v>
      </c>
      <c r="G494" s="4">
        <f t="shared" si="56"/>
        <v>23.232639593908647</v>
      </c>
      <c r="H494" s="4">
        <v>20.597999999999999</v>
      </c>
      <c r="I494" s="44">
        <f t="shared" si="52"/>
        <v>1</v>
      </c>
      <c r="J494" s="44">
        <f t="shared" si="53"/>
        <v>493</v>
      </c>
      <c r="K494" s="45">
        <f t="shared" si="54"/>
        <v>10504.794000000005</v>
      </c>
      <c r="L494" s="4">
        <f t="shared" si="55"/>
        <v>22.069500000000019</v>
      </c>
    </row>
    <row r="495" spans="1:12" x14ac:dyDescent="0.2">
      <c r="A495" s="5">
        <v>42133</v>
      </c>
      <c r="C495" s="4">
        <f>MIN($B$2:B495)</f>
        <v>20.39</v>
      </c>
      <c r="D495" s="44">
        <f t="shared" si="49"/>
        <v>0</v>
      </c>
      <c r="E495" s="44">
        <f t="shared" si="50"/>
        <v>341</v>
      </c>
      <c r="F495" s="45">
        <f t="shared" si="51"/>
        <v>8140.3500000000049</v>
      </c>
      <c r="G495" s="4">
        <f t="shared" si="56"/>
        <v>23.232639593908647</v>
      </c>
      <c r="H495" s="4">
        <v>20.359000000000002</v>
      </c>
      <c r="I495" s="44">
        <f t="shared" si="52"/>
        <v>1</v>
      </c>
      <c r="J495" s="44">
        <f t="shared" si="53"/>
        <v>494</v>
      </c>
      <c r="K495" s="45">
        <f t="shared" si="54"/>
        <v>10525.153000000006</v>
      </c>
      <c r="L495" s="4">
        <f t="shared" si="55"/>
        <v>22.061365000000023</v>
      </c>
    </row>
    <row r="496" spans="1:12" x14ac:dyDescent="0.2">
      <c r="A496" s="5">
        <v>42134</v>
      </c>
      <c r="C496" s="4">
        <f>MIN($B$2:B496)</f>
        <v>20.39</v>
      </c>
      <c r="D496" s="44">
        <f t="shared" si="49"/>
        <v>0</v>
      </c>
      <c r="E496" s="44">
        <f t="shared" si="50"/>
        <v>341</v>
      </c>
      <c r="F496" s="45">
        <f t="shared" si="51"/>
        <v>8140.3500000000049</v>
      </c>
      <c r="G496" s="4">
        <f t="shared" si="56"/>
        <v>23.221964285714304</v>
      </c>
      <c r="H496" s="4">
        <v>20.411000000000001</v>
      </c>
      <c r="I496" s="44">
        <f t="shared" si="52"/>
        <v>1</v>
      </c>
      <c r="J496" s="44">
        <f t="shared" si="53"/>
        <v>495</v>
      </c>
      <c r="K496" s="45">
        <f t="shared" si="54"/>
        <v>10545.564000000006</v>
      </c>
      <c r="L496" s="4">
        <f t="shared" si="55"/>
        <v>22.049065000000024</v>
      </c>
    </row>
    <row r="497" spans="1:12" x14ac:dyDescent="0.2">
      <c r="A497" s="5">
        <v>42135</v>
      </c>
      <c r="B497" s="4">
        <v>22.38</v>
      </c>
      <c r="C497" s="4">
        <f>MIN($B$2:B497)</f>
        <v>20.39</v>
      </c>
      <c r="D497" s="44">
        <f t="shared" si="49"/>
        <v>1</v>
      </c>
      <c r="E497" s="44">
        <f t="shared" si="50"/>
        <v>342</v>
      </c>
      <c r="F497" s="45">
        <f t="shared" si="51"/>
        <v>8162.730000000005</v>
      </c>
      <c r="G497" s="4">
        <f t="shared" si="56"/>
        <v>23.207663265306142</v>
      </c>
      <c r="H497" s="4">
        <v>20.974</v>
      </c>
      <c r="I497" s="44">
        <f t="shared" si="52"/>
        <v>1</v>
      </c>
      <c r="J497" s="44">
        <f t="shared" si="53"/>
        <v>496</v>
      </c>
      <c r="K497" s="45">
        <f t="shared" si="54"/>
        <v>10566.538000000006</v>
      </c>
      <c r="L497" s="4">
        <f t="shared" si="55"/>
        <v>22.039660000000026</v>
      </c>
    </row>
    <row r="498" spans="1:12" x14ac:dyDescent="0.2">
      <c r="A498" s="5">
        <v>42136</v>
      </c>
      <c r="B498" s="4">
        <v>22.347999999999999</v>
      </c>
      <c r="C498" s="4">
        <f>MIN($B$2:B498)</f>
        <v>20.39</v>
      </c>
      <c r="D498" s="44">
        <f t="shared" si="49"/>
        <v>1</v>
      </c>
      <c r="E498" s="44">
        <f t="shared" si="50"/>
        <v>343</v>
      </c>
      <c r="F498" s="45">
        <f t="shared" si="51"/>
        <v>8185.078000000005</v>
      </c>
      <c r="G498" s="4">
        <f t="shared" si="56"/>
        <v>23.192984693877573</v>
      </c>
      <c r="H498" s="4">
        <v>20.998000000000001</v>
      </c>
      <c r="I498" s="44">
        <f t="shared" si="52"/>
        <v>1</v>
      </c>
      <c r="J498" s="44">
        <f t="shared" si="53"/>
        <v>497</v>
      </c>
      <c r="K498" s="45">
        <f t="shared" si="54"/>
        <v>10587.536000000006</v>
      </c>
      <c r="L498" s="4">
        <f t="shared" si="55"/>
        <v>22.033995000000022</v>
      </c>
    </row>
    <row r="499" spans="1:12" x14ac:dyDescent="0.2">
      <c r="A499" s="5">
        <v>42137</v>
      </c>
      <c r="B499" s="4">
        <v>22.187000000000001</v>
      </c>
      <c r="C499" s="4">
        <f>MIN($B$2:B499)</f>
        <v>20.39</v>
      </c>
      <c r="D499" s="44">
        <f t="shared" si="49"/>
        <v>1</v>
      </c>
      <c r="E499" s="44">
        <f t="shared" si="50"/>
        <v>344</v>
      </c>
      <c r="F499" s="45">
        <f t="shared" si="51"/>
        <v>8207.2650000000049</v>
      </c>
      <c r="G499" s="4">
        <f t="shared" si="56"/>
        <v>23.177750000000017</v>
      </c>
      <c r="H499" s="4">
        <v>21.016999999999999</v>
      </c>
      <c r="I499" s="44">
        <f t="shared" si="52"/>
        <v>1</v>
      </c>
      <c r="J499" s="44">
        <f t="shared" si="53"/>
        <v>498</v>
      </c>
      <c r="K499" s="45">
        <f t="shared" si="54"/>
        <v>10608.553000000005</v>
      </c>
      <c r="L499" s="4">
        <f t="shared" si="55"/>
        <v>22.028930000000024</v>
      </c>
    </row>
    <row r="500" spans="1:12" x14ac:dyDescent="0.2">
      <c r="A500" s="5">
        <v>42138</v>
      </c>
      <c r="B500" s="4">
        <v>22.05</v>
      </c>
      <c r="C500" s="4">
        <f>MIN($B$2:B500)</f>
        <v>20.39</v>
      </c>
      <c r="D500" s="44">
        <f t="shared" si="49"/>
        <v>1</v>
      </c>
      <c r="E500" s="44">
        <f t="shared" si="50"/>
        <v>345</v>
      </c>
      <c r="F500" s="45">
        <f t="shared" si="51"/>
        <v>8229.3150000000041</v>
      </c>
      <c r="G500" s="4">
        <f t="shared" si="56"/>
        <v>23.162418367346955</v>
      </c>
      <c r="H500" s="4">
        <v>20.65</v>
      </c>
      <c r="I500" s="44">
        <f t="shared" si="52"/>
        <v>1</v>
      </c>
      <c r="J500" s="44">
        <f t="shared" si="53"/>
        <v>499</v>
      </c>
      <c r="K500" s="45">
        <f t="shared" si="54"/>
        <v>10629.203000000005</v>
      </c>
      <c r="L500" s="4">
        <f t="shared" si="55"/>
        <v>22.020610000000019</v>
      </c>
    </row>
    <row r="501" spans="1:12" x14ac:dyDescent="0.2">
      <c r="A501" s="5">
        <v>42139</v>
      </c>
      <c r="B501" s="4">
        <v>21.995000000000001</v>
      </c>
      <c r="C501" s="4">
        <f>MIN($B$2:B501)</f>
        <v>20.39</v>
      </c>
      <c r="D501" s="44">
        <f t="shared" si="49"/>
        <v>1</v>
      </c>
      <c r="E501" s="44">
        <f t="shared" si="50"/>
        <v>346</v>
      </c>
      <c r="F501" s="45">
        <f t="shared" si="51"/>
        <v>8251.3100000000049</v>
      </c>
      <c r="G501" s="4">
        <f t="shared" si="56"/>
        <v>23.156492385786823</v>
      </c>
      <c r="H501" s="4">
        <v>20.718</v>
      </c>
      <c r="I501" s="44">
        <f t="shared" si="52"/>
        <v>1</v>
      </c>
      <c r="J501" s="44">
        <f t="shared" si="53"/>
        <v>500</v>
      </c>
      <c r="K501" s="45">
        <f t="shared" si="54"/>
        <v>10649.921000000006</v>
      </c>
      <c r="L501" s="4">
        <f t="shared" si="55"/>
        <v>22.012065000000025</v>
      </c>
    </row>
    <row r="502" spans="1:12" x14ac:dyDescent="0.2">
      <c r="A502" s="5">
        <v>42140</v>
      </c>
      <c r="C502" s="4">
        <f>MIN($B$2:B502)</f>
        <v>20.39</v>
      </c>
      <c r="D502" s="44">
        <f t="shared" si="49"/>
        <v>0</v>
      </c>
      <c r="E502" s="44">
        <f t="shared" si="50"/>
        <v>346</v>
      </c>
      <c r="F502" s="45">
        <f t="shared" si="51"/>
        <v>8251.3100000000049</v>
      </c>
      <c r="G502" s="4">
        <f t="shared" si="56"/>
        <v>23.156492385786823</v>
      </c>
      <c r="H502" s="4">
        <v>20.681999999999999</v>
      </c>
      <c r="I502" s="44">
        <f t="shared" si="52"/>
        <v>1</v>
      </c>
      <c r="J502" s="44">
        <f t="shared" si="53"/>
        <v>501</v>
      </c>
      <c r="K502" s="45">
        <f t="shared" si="54"/>
        <v>10670.603000000006</v>
      </c>
      <c r="L502" s="4">
        <f t="shared" si="55"/>
        <v>22.00244500000003</v>
      </c>
    </row>
    <row r="503" spans="1:12" x14ac:dyDescent="0.2">
      <c r="A503" s="5">
        <v>42141</v>
      </c>
      <c r="C503" s="4">
        <f>MIN($B$2:B503)</f>
        <v>20.39</v>
      </c>
      <c r="D503" s="44">
        <f t="shared" si="49"/>
        <v>0</v>
      </c>
      <c r="E503" s="44">
        <f t="shared" si="50"/>
        <v>346</v>
      </c>
      <c r="F503" s="45">
        <f t="shared" si="51"/>
        <v>8251.3100000000049</v>
      </c>
      <c r="G503" s="4">
        <f t="shared" si="56"/>
        <v>23.1470867346939</v>
      </c>
      <c r="H503" s="4">
        <v>20.707000000000001</v>
      </c>
      <c r="I503" s="44">
        <f t="shared" si="52"/>
        <v>1</v>
      </c>
      <c r="J503" s="44">
        <f t="shared" si="53"/>
        <v>502</v>
      </c>
      <c r="K503" s="45">
        <f t="shared" si="54"/>
        <v>10691.310000000007</v>
      </c>
      <c r="L503" s="4">
        <f t="shared" si="55"/>
        <v>21.991445000000031</v>
      </c>
    </row>
    <row r="504" spans="1:12" x14ac:dyDescent="0.2">
      <c r="A504" s="5">
        <v>42142</v>
      </c>
      <c r="B504" s="4">
        <v>21.957000000000001</v>
      </c>
      <c r="C504" s="4">
        <f>MIN($B$2:B504)</f>
        <v>20.39</v>
      </c>
      <c r="D504" s="44">
        <f t="shared" si="49"/>
        <v>1</v>
      </c>
      <c r="E504" s="44">
        <f t="shared" si="50"/>
        <v>347</v>
      </c>
      <c r="F504" s="45">
        <f t="shared" si="51"/>
        <v>8273.2670000000053</v>
      </c>
      <c r="G504" s="4">
        <f t="shared" si="56"/>
        <v>23.131178571428595</v>
      </c>
      <c r="H504" s="4">
        <v>20.806999999999999</v>
      </c>
      <c r="I504" s="44">
        <f t="shared" si="52"/>
        <v>1</v>
      </c>
      <c r="J504" s="44">
        <f t="shared" si="53"/>
        <v>503</v>
      </c>
      <c r="K504" s="45">
        <f t="shared" si="54"/>
        <v>10712.117000000007</v>
      </c>
      <c r="L504" s="4">
        <f t="shared" si="55"/>
        <v>21.984375000000036</v>
      </c>
    </row>
    <row r="505" spans="1:12" x14ac:dyDescent="0.2">
      <c r="A505" s="5">
        <v>42143</v>
      </c>
      <c r="B505" s="4">
        <v>21.972999999999999</v>
      </c>
      <c r="C505" s="4">
        <f>MIN($B$2:B505)</f>
        <v>20.39</v>
      </c>
      <c r="D505" s="44">
        <f t="shared" si="49"/>
        <v>1</v>
      </c>
      <c r="E505" s="44">
        <f t="shared" si="50"/>
        <v>348</v>
      </c>
      <c r="F505" s="45">
        <f t="shared" si="51"/>
        <v>8295.2400000000052</v>
      </c>
      <c r="G505" s="4">
        <f t="shared" si="56"/>
        <v>23.113918367346965</v>
      </c>
      <c r="H505" s="4">
        <v>20.783000000000001</v>
      </c>
      <c r="I505" s="44">
        <f t="shared" si="52"/>
        <v>1</v>
      </c>
      <c r="J505" s="44">
        <f t="shared" si="53"/>
        <v>504</v>
      </c>
      <c r="K505" s="45">
        <f t="shared" si="54"/>
        <v>10732.900000000007</v>
      </c>
      <c r="L505" s="4">
        <f t="shared" si="55"/>
        <v>21.988300000000034</v>
      </c>
    </row>
    <row r="506" spans="1:12" x14ac:dyDescent="0.2">
      <c r="A506" s="5">
        <v>42144</v>
      </c>
      <c r="B506" s="4">
        <v>22.157</v>
      </c>
      <c r="C506" s="4">
        <f>MIN($B$2:B506)</f>
        <v>20.39</v>
      </c>
      <c r="D506" s="44">
        <f t="shared" si="49"/>
        <v>1</v>
      </c>
      <c r="E506" s="44">
        <f t="shared" si="50"/>
        <v>349</v>
      </c>
      <c r="F506" s="45">
        <f t="shared" si="51"/>
        <v>8317.3970000000045</v>
      </c>
      <c r="G506" s="4">
        <f t="shared" si="56"/>
        <v>23.096321428571446</v>
      </c>
      <c r="H506" s="4">
        <v>20.931999999999999</v>
      </c>
      <c r="I506" s="44">
        <f t="shared" si="52"/>
        <v>1</v>
      </c>
      <c r="J506" s="44">
        <f t="shared" si="53"/>
        <v>505</v>
      </c>
      <c r="K506" s="45">
        <f t="shared" si="54"/>
        <v>10753.832000000008</v>
      </c>
      <c r="L506" s="4">
        <f t="shared" si="55"/>
        <v>21.993295000000039</v>
      </c>
    </row>
    <row r="507" spans="1:12" x14ac:dyDescent="0.2">
      <c r="A507" s="5">
        <v>42145</v>
      </c>
      <c r="B507" s="4">
        <v>22.233000000000001</v>
      </c>
      <c r="C507" s="4">
        <f>MIN($B$2:B507)</f>
        <v>20.39</v>
      </c>
      <c r="D507" s="44">
        <f t="shared" si="49"/>
        <v>1</v>
      </c>
      <c r="E507" s="44">
        <f t="shared" si="50"/>
        <v>350</v>
      </c>
      <c r="F507" s="45">
        <f t="shared" si="51"/>
        <v>8339.6300000000047</v>
      </c>
      <c r="G507" s="4">
        <f t="shared" si="56"/>
        <v>23.080290816326549</v>
      </c>
      <c r="H507" s="4">
        <v>20.785</v>
      </c>
      <c r="I507" s="44">
        <f t="shared" si="52"/>
        <v>1</v>
      </c>
      <c r="J507" s="44">
        <f t="shared" si="53"/>
        <v>506</v>
      </c>
      <c r="K507" s="45">
        <f t="shared" si="54"/>
        <v>10774.617000000007</v>
      </c>
      <c r="L507" s="4">
        <f t="shared" si="55"/>
        <v>21.993340000000039</v>
      </c>
    </row>
    <row r="508" spans="1:12" x14ac:dyDescent="0.2">
      <c r="A508" s="5">
        <v>42146</v>
      </c>
      <c r="B508" s="4">
        <v>22.172999999999998</v>
      </c>
      <c r="C508" s="4">
        <f>MIN($B$2:B508)</f>
        <v>20.39</v>
      </c>
      <c r="D508" s="44">
        <f t="shared" si="49"/>
        <v>1</v>
      </c>
      <c r="E508" s="44">
        <f t="shared" si="50"/>
        <v>351</v>
      </c>
      <c r="F508" s="45">
        <f t="shared" si="51"/>
        <v>8361.8030000000053</v>
      </c>
      <c r="G508" s="4">
        <f t="shared" si="56"/>
        <v>23.075685279187841</v>
      </c>
      <c r="H508" s="4">
        <v>20.623000000000001</v>
      </c>
      <c r="I508" s="44">
        <f t="shared" si="52"/>
        <v>1</v>
      </c>
      <c r="J508" s="44">
        <f t="shared" si="53"/>
        <v>507</v>
      </c>
      <c r="K508" s="45">
        <f t="shared" si="54"/>
        <v>10795.240000000007</v>
      </c>
      <c r="L508" s="4">
        <f t="shared" si="55"/>
        <v>21.98392000000004</v>
      </c>
    </row>
    <row r="509" spans="1:12" x14ac:dyDescent="0.2">
      <c r="A509" s="5">
        <v>42147</v>
      </c>
      <c r="C509" s="4">
        <f>MIN($B$2:B509)</f>
        <v>20.39</v>
      </c>
      <c r="D509" s="44">
        <f t="shared" si="49"/>
        <v>0</v>
      </c>
      <c r="E509" s="44">
        <f t="shared" si="50"/>
        <v>351</v>
      </c>
      <c r="F509" s="45">
        <f t="shared" si="51"/>
        <v>8361.8030000000053</v>
      </c>
      <c r="G509" s="4">
        <f t="shared" si="56"/>
        <v>23.075685279187841</v>
      </c>
      <c r="H509" s="4">
        <v>20.584</v>
      </c>
      <c r="I509" s="44">
        <f t="shared" si="52"/>
        <v>1</v>
      </c>
      <c r="J509" s="44">
        <f t="shared" si="53"/>
        <v>508</v>
      </c>
      <c r="K509" s="45">
        <f t="shared" si="54"/>
        <v>10815.824000000008</v>
      </c>
      <c r="L509" s="4">
        <f t="shared" si="55"/>
        <v>21.974870000000042</v>
      </c>
    </row>
    <row r="510" spans="1:12" x14ac:dyDescent="0.2">
      <c r="A510" s="5">
        <v>42148</v>
      </c>
      <c r="C510" s="4">
        <f>MIN($B$2:B510)</f>
        <v>20.39</v>
      </c>
      <c r="D510" s="44">
        <f t="shared" si="49"/>
        <v>0</v>
      </c>
      <c r="E510" s="44">
        <f t="shared" si="50"/>
        <v>351</v>
      </c>
      <c r="F510" s="45">
        <f t="shared" si="51"/>
        <v>8361.8030000000053</v>
      </c>
      <c r="G510" s="4">
        <f t="shared" si="56"/>
        <v>23.064336734693899</v>
      </c>
      <c r="H510" s="4">
        <v>20.46</v>
      </c>
      <c r="I510" s="44">
        <f t="shared" si="52"/>
        <v>1</v>
      </c>
      <c r="J510" s="44">
        <f t="shared" si="53"/>
        <v>509</v>
      </c>
      <c r="K510" s="45">
        <f t="shared" si="54"/>
        <v>10836.284000000007</v>
      </c>
      <c r="L510" s="4">
        <f t="shared" si="55"/>
        <v>21.964930000000034</v>
      </c>
    </row>
    <row r="511" spans="1:12" x14ac:dyDescent="0.2">
      <c r="A511" s="5">
        <v>42149</v>
      </c>
      <c r="C511" s="4">
        <f>MIN($B$2:B511)</f>
        <v>20.39</v>
      </c>
      <c r="D511" s="44">
        <f t="shared" si="49"/>
        <v>0</v>
      </c>
      <c r="E511" s="44">
        <f t="shared" si="50"/>
        <v>351</v>
      </c>
      <c r="F511" s="45">
        <f t="shared" si="51"/>
        <v>8361.8030000000053</v>
      </c>
      <c r="G511" s="4">
        <f t="shared" si="56"/>
        <v>23.053000000000022</v>
      </c>
      <c r="H511" s="4">
        <v>20.634</v>
      </c>
      <c r="I511" s="44">
        <f t="shared" si="52"/>
        <v>1</v>
      </c>
      <c r="J511" s="44">
        <f t="shared" si="53"/>
        <v>510</v>
      </c>
      <c r="K511" s="45">
        <f t="shared" si="54"/>
        <v>10856.918000000007</v>
      </c>
      <c r="L511" s="4">
        <f t="shared" si="55"/>
        <v>21.957020000000036</v>
      </c>
    </row>
    <row r="512" spans="1:12" x14ac:dyDescent="0.2">
      <c r="A512" s="5">
        <v>42150</v>
      </c>
      <c r="B512" s="4">
        <v>22.17</v>
      </c>
      <c r="C512" s="4">
        <f>MIN($B$2:B512)</f>
        <v>20.39</v>
      </c>
      <c r="D512" s="44">
        <f t="shared" si="49"/>
        <v>1</v>
      </c>
      <c r="E512" s="44">
        <f t="shared" si="50"/>
        <v>352</v>
      </c>
      <c r="F512" s="45">
        <f t="shared" si="51"/>
        <v>8383.9730000000054</v>
      </c>
      <c r="G512" s="4">
        <f t="shared" si="56"/>
        <v>23.036692307692331</v>
      </c>
      <c r="H512" s="4">
        <v>20.83</v>
      </c>
      <c r="I512" s="44">
        <f t="shared" si="52"/>
        <v>1</v>
      </c>
      <c r="J512" s="44">
        <f t="shared" si="53"/>
        <v>511</v>
      </c>
      <c r="K512" s="45">
        <f t="shared" si="54"/>
        <v>10877.748000000007</v>
      </c>
      <c r="L512" s="4">
        <f t="shared" si="55"/>
        <v>21.949210000000036</v>
      </c>
    </row>
    <row r="513" spans="1:12" x14ac:dyDescent="0.2">
      <c r="A513" s="5">
        <v>42151</v>
      </c>
      <c r="B513" s="4">
        <v>22.06</v>
      </c>
      <c r="C513" s="4">
        <f>MIN($B$2:B513)</f>
        <v>20.39</v>
      </c>
      <c r="D513" s="44">
        <f t="shared" si="49"/>
        <v>1</v>
      </c>
      <c r="E513" s="44">
        <f t="shared" si="50"/>
        <v>353</v>
      </c>
      <c r="F513" s="45">
        <f t="shared" si="51"/>
        <v>8406.0330000000049</v>
      </c>
      <c r="G513" s="4">
        <f t="shared" si="56"/>
        <v>23.019307692307713</v>
      </c>
      <c r="H513" s="4">
        <v>20.81</v>
      </c>
      <c r="I513" s="44">
        <f t="shared" si="52"/>
        <v>1</v>
      </c>
      <c r="J513" s="44">
        <f t="shared" si="53"/>
        <v>512</v>
      </c>
      <c r="K513" s="45">
        <f t="shared" si="54"/>
        <v>10898.558000000006</v>
      </c>
      <c r="L513" s="4">
        <f t="shared" si="55"/>
        <v>21.94126500000003</v>
      </c>
    </row>
    <row r="514" spans="1:12" x14ac:dyDescent="0.2">
      <c r="A514" s="5">
        <v>42152</v>
      </c>
      <c r="B514" s="4">
        <v>22.02</v>
      </c>
      <c r="C514" s="4">
        <f>MIN($B$2:B514)</f>
        <v>20.39</v>
      </c>
      <c r="D514" s="44">
        <f t="shared" si="49"/>
        <v>1</v>
      </c>
      <c r="E514" s="44">
        <f t="shared" si="50"/>
        <v>354</v>
      </c>
      <c r="F514" s="45">
        <f t="shared" si="51"/>
        <v>8428.0530000000053</v>
      </c>
      <c r="G514" s="4">
        <f t="shared" si="56"/>
        <v>23.001461538461562</v>
      </c>
      <c r="H514" s="4">
        <v>20.866</v>
      </c>
      <c r="I514" s="44">
        <f t="shared" si="52"/>
        <v>1</v>
      </c>
      <c r="J514" s="44">
        <f t="shared" si="53"/>
        <v>513</v>
      </c>
      <c r="K514" s="45">
        <f t="shared" si="54"/>
        <v>10919.424000000006</v>
      </c>
      <c r="L514" s="4">
        <f t="shared" si="55"/>
        <v>21.932920000000031</v>
      </c>
    </row>
    <row r="515" spans="1:12" x14ac:dyDescent="0.2">
      <c r="A515" s="5">
        <v>42153</v>
      </c>
      <c r="B515" s="4">
        <v>21.85</v>
      </c>
      <c r="C515" s="4">
        <f>MIN($B$2:B515)</f>
        <v>20.39</v>
      </c>
      <c r="D515" s="44">
        <f t="shared" ref="D515:D578" si="57">IF(B515&gt;0,1,0)</f>
        <v>1</v>
      </c>
      <c r="E515" s="44">
        <f t="shared" si="50"/>
        <v>355</v>
      </c>
      <c r="F515" s="45">
        <f t="shared" si="51"/>
        <v>8449.9030000000057</v>
      </c>
      <c r="G515" s="4">
        <f t="shared" si="56"/>
        <v>22.995586734693902</v>
      </c>
      <c r="H515" s="4">
        <v>20.721</v>
      </c>
      <c r="I515" s="44">
        <f t="shared" si="52"/>
        <v>1</v>
      </c>
      <c r="J515" s="44">
        <f t="shared" si="53"/>
        <v>514</v>
      </c>
      <c r="K515" s="45">
        <f t="shared" si="54"/>
        <v>10940.145000000006</v>
      </c>
      <c r="L515" s="4">
        <f t="shared" si="55"/>
        <v>21.920835000000029</v>
      </c>
    </row>
    <row r="516" spans="1:12" x14ac:dyDescent="0.2">
      <c r="A516" s="5">
        <v>42154</v>
      </c>
      <c r="C516" s="4">
        <f>MIN($B$2:B516)</f>
        <v>20.39</v>
      </c>
      <c r="D516" s="44">
        <f t="shared" si="57"/>
        <v>0</v>
      </c>
      <c r="E516" s="44">
        <f t="shared" ref="E516:E579" si="58">E515+D516</f>
        <v>355</v>
      </c>
      <c r="F516" s="45">
        <f t="shared" ref="F516:F579" si="59">IF(D516=1,B516+F515,F515)</f>
        <v>8449.9030000000057</v>
      </c>
      <c r="G516" s="4">
        <f t="shared" si="56"/>
        <v>22.995586734693902</v>
      </c>
      <c r="H516" s="4">
        <v>20.59</v>
      </c>
      <c r="I516" s="44">
        <f t="shared" ref="I516:I579" si="60">IF(H516&lt;&gt;0,1,0)</f>
        <v>1</v>
      </c>
      <c r="J516" s="44">
        <f t="shared" ref="J516:J579" si="61">I516+J515</f>
        <v>515</v>
      </c>
      <c r="K516" s="45">
        <f t="shared" ref="K516:K579" si="62">IF(I516=1,H516+K515,K515)</f>
        <v>10960.735000000006</v>
      </c>
      <c r="L516" s="4">
        <f t="shared" si="55"/>
        <v>21.908355000000029</v>
      </c>
    </row>
    <row r="517" spans="1:12" x14ac:dyDescent="0.2">
      <c r="A517" s="5">
        <v>42155</v>
      </c>
      <c r="C517" s="4">
        <f>MIN($B$2:B517)</f>
        <v>20.39</v>
      </c>
      <c r="D517" s="44">
        <f t="shared" si="57"/>
        <v>0</v>
      </c>
      <c r="E517" s="44">
        <f t="shared" si="58"/>
        <v>355</v>
      </c>
      <c r="F517" s="45">
        <f t="shared" si="59"/>
        <v>8449.9030000000057</v>
      </c>
      <c r="G517" s="4">
        <f t="shared" si="56"/>
        <v>22.984538461538484</v>
      </c>
      <c r="H517" s="4">
        <v>20.625</v>
      </c>
      <c r="I517" s="44">
        <f t="shared" si="60"/>
        <v>1</v>
      </c>
      <c r="J517" s="44">
        <f t="shared" si="61"/>
        <v>516</v>
      </c>
      <c r="K517" s="45">
        <f t="shared" si="62"/>
        <v>10981.360000000006</v>
      </c>
      <c r="L517" s="4">
        <f t="shared" si="55"/>
        <v>21.896400000000032</v>
      </c>
    </row>
    <row r="518" spans="1:12" x14ac:dyDescent="0.2">
      <c r="A518" s="5">
        <v>42156</v>
      </c>
      <c r="B518" s="4">
        <v>21.875</v>
      </c>
      <c r="C518" s="4">
        <f>MIN($B$2:B518)</f>
        <v>20.39</v>
      </c>
      <c r="D518" s="44">
        <f t="shared" si="57"/>
        <v>1</v>
      </c>
      <c r="E518" s="44">
        <f t="shared" si="58"/>
        <v>356</v>
      </c>
      <c r="F518" s="45">
        <f t="shared" si="59"/>
        <v>8471.7780000000057</v>
      </c>
      <c r="G518" s="4">
        <f t="shared" si="56"/>
        <v>22.968102564102587</v>
      </c>
      <c r="H518" s="4">
        <v>20.661999999999999</v>
      </c>
      <c r="I518" s="44">
        <f t="shared" si="60"/>
        <v>1</v>
      </c>
      <c r="J518" s="44">
        <f t="shared" si="61"/>
        <v>517</v>
      </c>
      <c r="K518" s="45">
        <f t="shared" si="62"/>
        <v>11002.022000000006</v>
      </c>
      <c r="L518" s="4">
        <f t="shared" si="55"/>
        <v>21.886045000000031</v>
      </c>
    </row>
    <row r="519" spans="1:12" x14ac:dyDescent="0.2">
      <c r="A519" s="5">
        <v>42157</v>
      </c>
      <c r="B519" s="4">
        <v>21.89</v>
      </c>
      <c r="C519" s="4">
        <f>MIN($B$2:B519)</f>
        <v>20.39</v>
      </c>
      <c r="D519" s="44">
        <f t="shared" si="57"/>
        <v>1</v>
      </c>
      <c r="E519" s="44">
        <f t="shared" si="58"/>
        <v>357</v>
      </c>
      <c r="F519" s="45">
        <f t="shared" si="59"/>
        <v>8493.6680000000051</v>
      </c>
      <c r="G519" s="4">
        <f t="shared" si="56"/>
        <v>22.952282051282072</v>
      </c>
      <c r="H519" s="4">
        <v>20.577000000000002</v>
      </c>
      <c r="I519" s="44">
        <f t="shared" si="60"/>
        <v>1</v>
      </c>
      <c r="J519" s="44">
        <f t="shared" si="61"/>
        <v>518</v>
      </c>
      <c r="K519" s="45">
        <f t="shared" si="62"/>
        <v>11022.599000000006</v>
      </c>
      <c r="L519" s="4">
        <f t="shared" si="55"/>
        <v>21.877955000000028</v>
      </c>
    </row>
    <row r="520" spans="1:12" x14ac:dyDescent="0.2">
      <c r="A520" s="5">
        <v>42158</v>
      </c>
      <c r="B520" s="4">
        <v>22</v>
      </c>
      <c r="C520" s="4">
        <f>MIN($B$2:B520)</f>
        <v>20.39</v>
      </c>
      <c r="D520" s="44">
        <f t="shared" si="57"/>
        <v>1</v>
      </c>
      <c r="E520" s="44">
        <f t="shared" si="58"/>
        <v>358</v>
      </c>
      <c r="F520" s="45">
        <f t="shared" si="59"/>
        <v>8515.6680000000051</v>
      </c>
      <c r="G520" s="4">
        <f t="shared" si="56"/>
        <v>22.936897435897457</v>
      </c>
      <c r="H520" s="4">
        <v>20.529</v>
      </c>
      <c r="I520" s="44">
        <f t="shared" si="60"/>
        <v>1</v>
      </c>
      <c r="J520" s="44">
        <f t="shared" si="61"/>
        <v>519</v>
      </c>
      <c r="K520" s="45">
        <f t="shared" si="62"/>
        <v>11043.128000000006</v>
      </c>
      <c r="L520" s="4">
        <f t="shared" si="55"/>
        <v>21.869550000000032</v>
      </c>
    </row>
    <row r="521" spans="1:12" x14ac:dyDescent="0.2">
      <c r="A521" s="5">
        <v>42159</v>
      </c>
      <c r="B521" s="4">
        <v>21.75</v>
      </c>
      <c r="C521" s="4">
        <f>MIN($B$2:B521)</f>
        <v>20.39</v>
      </c>
      <c r="D521" s="44">
        <f t="shared" si="57"/>
        <v>1</v>
      </c>
      <c r="E521" s="44">
        <f t="shared" si="58"/>
        <v>359</v>
      </c>
      <c r="F521" s="45">
        <f t="shared" si="59"/>
        <v>8537.4180000000051</v>
      </c>
      <c r="G521" s="4">
        <f t="shared" si="56"/>
        <v>22.919589743589764</v>
      </c>
      <c r="H521" s="4">
        <v>20.45</v>
      </c>
      <c r="I521" s="44">
        <f t="shared" si="60"/>
        <v>1</v>
      </c>
      <c r="J521" s="44">
        <f t="shared" si="61"/>
        <v>520</v>
      </c>
      <c r="K521" s="45">
        <f t="shared" si="62"/>
        <v>11063.578000000007</v>
      </c>
      <c r="L521" s="4">
        <f t="shared" si="55"/>
        <v>21.859150000000035</v>
      </c>
    </row>
    <row r="522" spans="1:12" x14ac:dyDescent="0.2">
      <c r="A522" s="5">
        <v>42160</v>
      </c>
      <c r="B522" s="4">
        <v>21.951000000000001</v>
      </c>
      <c r="C522" s="4">
        <f>MIN($B$2:B522)</f>
        <v>20.39</v>
      </c>
      <c r="D522" s="44">
        <f t="shared" si="57"/>
        <v>1</v>
      </c>
      <c r="E522" s="44">
        <f t="shared" si="58"/>
        <v>360</v>
      </c>
      <c r="F522" s="45">
        <f t="shared" si="59"/>
        <v>8559.3690000000042</v>
      </c>
      <c r="G522" s="4">
        <f t="shared" si="56"/>
        <v>22.914647959183689</v>
      </c>
      <c r="H522" s="4">
        <v>20.353000000000002</v>
      </c>
      <c r="I522" s="44">
        <f t="shared" si="60"/>
        <v>1</v>
      </c>
      <c r="J522" s="44">
        <f t="shared" si="61"/>
        <v>521</v>
      </c>
      <c r="K522" s="45">
        <f t="shared" si="62"/>
        <v>11083.931000000006</v>
      </c>
      <c r="L522" s="4">
        <f t="shared" si="55"/>
        <v>21.844155000000033</v>
      </c>
    </row>
    <row r="523" spans="1:12" x14ac:dyDescent="0.2">
      <c r="A523" s="5">
        <v>42161</v>
      </c>
      <c r="C523" s="4">
        <f>MIN($B$2:B523)</f>
        <v>20.39</v>
      </c>
      <c r="D523" s="44">
        <f t="shared" si="57"/>
        <v>0</v>
      </c>
      <c r="E523" s="44">
        <f t="shared" si="58"/>
        <v>360</v>
      </c>
      <c r="F523" s="45">
        <f t="shared" si="59"/>
        <v>8559.3690000000042</v>
      </c>
      <c r="G523" s="4">
        <f t="shared" si="56"/>
        <v>22.914647959183689</v>
      </c>
      <c r="H523" s="4">
        <v>20.440999999999999</v>
      </c>
      <c r="I523" s="44">
        <f t="shared" si="60"/>
        <v>1</v>
      </c>
      <c r="J523" s="44">
        <f t="shared" si="61"/>
        <v>522</v>
      </c>
      <c r="K523" s="45">
        <f t="shared" si="62"/>
        <v>11104.372000000007</v>
      </c>
      <c r="L523" s="4">
        <f t="shared" ref="L523:L586" si="63">(K523-K323)/(J523-J323)</f>
        <v>21.831450000000036</v>
      </c>
    </row>
    <row r="524" spans="1:12" x14ac:dyDescent="0.2">
      <c r="A524" s="5">
        <v>42162</v>
      </c>
      <c r="C524" s="4">
        <f>MIN($B$2:B524)</f>
        <v>20.39</v>
      </c>
      <c r="D524" s="44">
        <f t="shared" si="57"/>
        <v>0</v>
      </c>
      <c r="E524" s="44">
        <f t="shared" si="58"/>
        <v>360</v>
      </c>
      <c r="F524" s="45">
        <f t="shared" si="59"/>
        <v>8559.3690000000042</v>
      </c>
      <c r="G524" s="4">
        <f t="shared" si="56"/>
        <v>22.903312820512838</v>
      </c>
      <c r="H524" s="4">
        <v>20.472000000000001</v>
      </c>
      <c r="I524" s="44">
        <f t="shared" si="60"/>
        <v>1</v>
      </c>
      <c r="J524" s="44">
        <f t="shared" si="61"/>
        <v>523</v>
      </c>
      <c r="K524" s="45">
        <f t="shared" si="62"/>
        <v>11124.844000000006</v>
      </c>
      <c r="L524" s="4">
        <f t="shared" si="63"/>
        <v>21.818300000000036</v>
      </c>
    </row>
    <row r="525" spans="1:12" x14ac:dyDescent="0.2">
      <c r="A525" s="5">
        <v>42163</v>
      </c>
      <c r="B525" s="4">
        <v>22.045999999999999</v>
      </c>
      <c r="C525" s="4">
        <f>MIN($B$2:B525)</f>
        <v>20.39</v>
      </c>
      <c r="D525" s="44">
        <f t="shared" si="57"/>
        <v>1</v>
      </c>
      <c r="E525" s="44">
        <f t="shared" si="58"/>
        <v>361</v>
      </c>
      <c r="F525" s="45">
        <f t="shared" si="59"/>
        <v>8581.4150000000045</v>
      </c>
      <c r="G525" s="4">
        <f t="shared" si="56"/>
        <v>22.887558974358992</v>
      </c>
      <c r="H525" s="4">
        <v>20.728000000000002</v>
      </c>
      <c r="I525" s="44">
        <f t="shared" si="60"/>
        <v>1</v>
      </c>
      <c r="J525" s="44">
        <f t="shared" si="61"/>
        <v>524</v>
      </c>
      <c r="K525" s="45">
        <f t="shared" si="62"/>
        <v>11145.572000000006</v>
      </c>
      <c r="L525" s="4">
        <f t="shared" si="63"/>
        <v>21.805570000000031</v>
      </c>
    </row>
    <row r="526" spans="1:12" x14ac:dyDescent="0.2">
      <c r="A526" s="5">
        <v>42164</v>
      </c>
      <c r="B526" s="4">
        <v>22.125</v>
      </c>
      <c r="C526" s="4">
        <f>MIN($B$2:B526)</f>
        <v>20.39</v>
      </c>
      <c r="D526" s="44">
        <f t="shared" si="57"/>
        <v>1</v>
      </c>
      <c r="E526" s="44">
        <f t="shared" si="58"/>
        <v>362</v>
      </c>
      <c r="F526" s="45">
        <f t="shared" si="59"/>
        <v>8603.5400000000045</v>
      </c>
      <c r="G526" s="4">
        <f t="shared" si="56"/>
        <v>22.8728153846154</v>
      </c>
      <c r="H526" s="4">
        <v>20.765999999999998</v>
      </c>
      <c r="I526" s="44">
        <f t="shared" si="60"/>
        <v>1</v>
      </c>
      <c r="J526" s="44">
        <f t="shared" si="61"/>
        <v>525</v>
      </c>
      <c r="K526" s="45">
        <f t="shared" si="62"/>
        <v>11166.338000000005</v>
      </c>
      <c r="L526" s="4">
        <f t="shared" si="63"/>
        <v>21.793385000000026</v>
      </c>
    </row>
    <row r="527" spans="1:12" x14ac:dyDescent="0.2">
      <c r="A527" s="5">
        <v>42165</v>
      </c>
      <c r="B527" s="4">
        <v>22.248999999999999</v>
      </c>
      <c r="C527" s="4">
        <f>MIN($B$2:B527)</f>
        <v>20.39</v>
      </c>
      <c r="D527" s="44">
        <f t="shared" si="57"/>
        <v>1</v>
      </c>
      <c r="E527" s="44">
        <f t="shared" si="58"/>
        <v>363</v>
      </c>
      <c r="F527" s="45">
        <f t="shared" si="59"/>
        <v>8625.7890000000043</v>
      </c>
      <c r="G527" s="4">
        <f t="shared" si="56"/>
        <v>22.857938461538478</v>
      </c>
      <c r="H527" s="4">
        <v>20.887</v>
      </c>
      <c r="I527" s="44">
        <f t="shared" si="60"/>
        <v>1</v>
      </c>
      <c r="J527" s="44">
        <f t="shared" si="61"/>
        <v>526</v>
      </c>
      <c r="K527" s="45">
        <f t="shared" si="62"/>
        <v>11187.225000000006</v>
      </c>
      <c r="L527" s="4">
        <f t="shared" si="63"/>
        <v>21.78197000000003</v>
      </c>
    </row>
    <row r="528" spans="1:12" x14ac:dyDescent="0.2">
      <c r="A528" s="5">
        <v>42166</v>
      </c>
      <c r="B528" s="4">
        <v>21.975000000000001</v>
      </c>
      <c r="C528" s="4">
        <f>MIN($B$2:B528)</f>
        <v>20.39</v>
      </c>
      <c r="D528" s="44">
        <f t="shared" si="57"/>
        <v>1</v>
      </c>
      <c r="E528" s="44">
        <f t="shared" si="58"/>
        <v>364</v>
      </c>
      <c r="F528" s="45">
        <f t="shared" si="59"/>
        <v>8647.7640000000047</v>
      </c>
      <c r="G528" s="4">
        <f t="shared" si="56"/>
        <v>22.841784615384636</v>
      </c>
      <c r="H528" s="4">
        <v>20.594000000000001</v>
      </c>
      <c r="I528" s="44">
        <f t="shared" si="60"/>
        <v>1</v>
      </c>
      <c r="J528" s="44">
        <f t="shared" si="61"/>
        <v>527</v>
      </c>
      <c r="K528" s="45">
        <f t="shared" si="62"/>
        <v>11207.819000000005</v>
      </c>
      <c r="L528" s="4">
        <f t="shared" si="63"/>
        <v>21.768255000000021</v>
      </c>
    </row>
    <row r="529" spans="1:12" x14ac:dyDescent="0.2">
      <c r="A529" s="5">
        <v>42167</v>
      </c>
      <c r="B529" s="4">
        <v>22</v>
      </c>
      <c r="C529" s="4">
        <f>MIN($B$2:B529)</f>
        <v>20.39</v>
      </c>
      <c r="D529" s="44">
        <f t="shared" si="57"/>
        <v>1</v>
      </c>
      <c r="E529" s="44">
        <f t="shared" si="58"/>
        <v>365</v>
      </c>
      <c r="F529" s="45">
        <f t="shared" si="59"/>
        <v>8669.7640000000047</v>
      </c>
      <c r="G529" s="4">
        <f t="shared" si="56"/>
        <v>22.837489795918387</v>
      </c>
      <c r="H529" s="4">
        <v>20.498999999999999</v>
      </c>
      <c r="I529" s="44">
        <f t="shared" si="60"/>
        <v>1</v>
      </c>
      <c r="J529" s="44">
        <f t="shared" si="61"/>
        <v>528</v>
      </c>
      <c r="K529" s="45">
        <f t="shared" si="62"/>
        <v>11228.318000000005</v>
      </c>
      <c r="L529" s="4">
        <f t="shared" si="63"/>
        <v>21.748825000000021</v>
      </c>
    </row>
    <row r="530" spans="1:12" x14ac:dyDescent="0.2">
      <c r="A530" s="5">
        <v>42168</v>
      </c>
      <c r="C530" s="4">
        <f>MIN($B$2:B530)</f>
        <v>20.39</v>
      </c>
      <c r="D530" s="44">
        <f t="shared" si="57"/>
        <v>0</v>
      </c>
      <c r="E530" s="44">
        <f t="shared" si="58"/>
        <v>365</v>
      </c>
      <c r="F530" s="45">
        <f t="shared" si="59"/>
        <v>8669.7640000000047</v>
      </c>
      <c r="G530" s="4">
        <f t="shared" si="56"/>
        <v>22.837489795918387</v>
      </c>
      <c r="H530" s="4">
        <v>20.49</v>
      </c>
      <c r="I530" s="44">
        <f t="shared" si="60"/>
        <v>1</v>
      </c>
      <c r="J530" s="44">
        <f t="shared" si="61"/>
        <v>529</v>
      </c>
      <c r="K530" s="45">
        <f t="shared" si="62"/>
        <v>11248.808000000005</v>
      </c>
      <c r="L530" s="4">
        <f t="shared" si="63"/>
        <v>21.726880000000019</v>
      </c>
    </row>
    <row r="531" spans="1:12" x14ac:dyDescent="0.2">
      <c r="A531" s="5">
        <v>42169</v>
      </c>
      <c r="C531" s="4">
        <f>MIN($B$2:B531)</f>
        <v>20.39</v>
      </c>
      <c r="D531" s="44">
        <f t="shared" si="57"/>
        <v>0</v>
      </c>
      <c r="E531" s="44">
        <f t="shared" si="58"/>
        <v>365</v>
      </c>
      <c r="F531" s="45">
        <f t="shared" si="59"/>
        <v>8669.7640000000047</v>
      </c>
      <c r="G531" s="4">
        <f t="shared" si="56"/>
        <v>22.824476923076944</v>
      </c>
      <c r="H531" s="4">
        <v>20.552</v>
      </c>
      <c r="I531" s="44">
        <f t="shared" si="60"/>
        <v>1</v>
      </c>
      <c r="J531" s="44">
        <f t="shared" si="61"/>
        <v>530</v>
      </c>
      <c r="K531" s="45">
        <f t="shared" si="62"/>
        <v>11269.360000000004</v>
      </c>
      <c r="L531" s="4">
        <f t="shared" si="63"/>
        <v>21.704840000000019</v>
      </c>
    </row>
    <row r="532" spans="1:12" x14ac:dyDescent="0.2">
      <c r="A532" s="5">
        <v>42170</v>
      </c>
      <c r="B532" s="4">
        <v>21.95</v>
      </c>
      <c r="C532" s="4">
        <f>MIN($B$2:B532)</f>
        <v>20.39</v>
      </c>
      <c r="D532" s="44">
        <f t="shared" si="57"/>
        <v>1</v>
      </c>
      <c r="E532" s="44">
        <f t="shared" si="58"/>
        <v>366</v>
      </c>
      <c r="F532" s="45">
        <f t="shared" si="59"/>
        <v>8691.7140000000054</v>
      </c>
      <c r="G532" s="4">
        <f t="shared" si="56"/>
        <v>22.807425641025667</v>
      </c>
      <c r="H532" s="4">
        <v>20.658000000000001</v>
      </c>
      <c r="I532" s="44">
        <f t="shared" si="60"/>
        <v>1</v>
      </c>
      <c r="J532" s="44">
        <f t="shared" si="61"/>
        <v>531</v>
      </c>
      <c r="K532" s="45">
        <f t="shared" si="62"/>
        <v>11290.018000000004</v>
      </c>
      <c r="L532" s="4">
        <f t="shared" si="63"/>
        <v>21.685345000000016</v>
      </c>
    </row>
    <row r="533" spans="1:12" x14ac:dyDescent="0.2">
      <c r="A533" s="5">
        <v>42171</v>
      </c>
      <c r="B533" s="4">
        <v>22</v>
      </c>
      <c r="C533" s="4">
        <f>MIN($B$2:B533)</f>
        <v>20.39</v>
      </c>
      <c r="D533" s="44">
        <f t="shared" si="57"/>
        <v>1</v>
      </c>
      <c r="E533" s="44">
        <f t="shared" si="58"/>
        <v>367</v>
      </c>
      <c r="F533" s="45">
        <f t="shared" si="59"/>
        <v>8713.7140000000054</v>
      </c>
      <c r="G533" s="4">
        <f t="shared" si="56"/>
        <v>22.791143589743612</v>
      </c>
      <c r="H533" s="4">
        <v>20.702999999999999</v>
      </c>
      <c r="I533" s="44">
        <f t="shared" si="60"/>
        <v>1</v>
      </c>
      <c r="J533" s="44">
        <f t="shared" si="61"/>
        <v>532</v>
      </c>
      <c r="K533" s="45">
        <f t="shared" si="62"/>
        <v>11310.721000000003</v>
      </c>
      <c r="L533" s="4">
        <f t="shared" si="63"/>
        <v>21.667230000000014</v>
      </c>
    </row>
    <row r="534" spans="1:12" x14ac:dyDescent="0.2">
      <c r="A534" s="5">
        <v>42172</v>
      </c>
      <c r="B534" s="4">
        <v>21.954000000000001</v>
      </c>
      <c r="C534" s="4">
        <f>MIN($B$2:B534)</f>
        <v>20.39</v>
      </c>
      <c r="D534" s="44">
        <f t="shared" si="57"/>
        <v>1</v>
      </c>
      <c r="E534" s="44">
        <f t="shared" si="58"/>
        <v>368</v>
      </c>
      <c r="F534" s="45">
        <f t="shared" si="59"/>
        <v>8735.6680000000051</v>
      </c>
      <c r="G534" s="4">
        <f t="shared" si="56"/>
        <v>22.773600000000023</v>
      </c>
      <c r="H534" s="4">
        <v>20.594000000000001</v>
      </c>
      <c r="I534" s="44">
        <f t="shared" si="60"/>
        <v>1</v>
      </c>
      <c r="J534" s="44">
        <f t="shared" si="61"/>
        <v>533</v>
      </c>
      <c r="K534" s="45">
        <f t="shared" si="62"/>
        <v>11331.315000000002</v>
      </c>
      <c r="L534" s="4">
        <f t="shared" si="63"/>
        <v>21.648605000000007</v>
      </c>
    </row>
    <row r="535" spans="1:12" x14ac:dyDescent="0.2">
      <c r="A535" s="5">
        <v>42173</v>
      </c>
      <c r="B535" s="4">
        <v>21.994</v>
      </c>
      <c r="C535" s="4">
        <f>MIN($B$2:B535)</f>
        <v>20.39</v>
      </c>
      <c r="D535" s="44">
        <f t="shared" si="57"/>
        <v>1</v>
      </c>
      <c r="E535" s="44">
        <f t="shared" si="58"/>
        <v>369</v>
      </c>
      <c r="F535" s="45">
        <f t="shared" si="59"/>
        <v>8757.6620000000057</v>
      </c>
      <c r="G535" s="4">
        <f t="shared" si="56"/>
        <v>22.756543589743618</v>
      </c>
      <c r="H535" s="4">
        <v>20.501999999999999</v>
      </c>
      <c r="I535" s="44">
        <f t="shared" si="60"/>
        <v>1</v>
      </c>
      <c r="J535" s="44">
        <f t="shared" si="61"/>
        <v>534</v>
      </c>
      <c r="K535" s="45">
        <f t="shared" si="62"/>
        <v>11351.817000000003</v>
      </c>
      <c r="L535" s="4">
        <f t="shared" si="63"/>
        <v>21.629180000000009</v>
      </c>
    </row>
    <row r="536" spans="1:12" x14ac:dyDescent="0.2">
      <c r="A536" s="5">
        <v>42174</v>
      </c>
      <c r="B536" s="4">
        <v>22.074999999999999</v>
      </c>
      <c r="C536" s="4">
        <f>MIN($B$2:B536)</f>
        <v>20.39</v>
      </c>
      <c r="D536" s="44">
        <f t="shared" si="57"/>
        <v>1</v>
      </c>
      <c r="E536" s="44">
        <f t="shared" si="58"/>
        <v>370</v>
      </c>
      <c r="F536" s="45">
        <f t="shared" si="59"/>
        <v>8779.7370000000064</v>
      </c>
      <c r="G536" s="4">
        <f t="shared" si="56"/>
        <v>22.753066326530643</v>
      </c>
      <c r="H536" s="4">
        <v>20.762</v>
      </c>
      <c r="I536" s="44">
        <f t="shared" si="60"/>
        <v>1</v>
      </c>
      <c r="J536" s="44">
        <f t="shared" si="61"/>
        <v>535</v>
      </c>
      <c r="K536" s="45">
        <f t="shared" si="62"/>
        <v>11372.579000000003</v>
      </c>
      <c r="L536" s="4">
        <f t="shared" si="63"/>
        <v>21.610025000000014</v>
      </c>
    </row>
    <row r="537" spans="1:12" x14ac:dyDescent="0.2">
      <c r="A537" s="5">
        <v>42175</v>
      </c>
      <c r="C537" s="4">
        <f>MIN($B$2:B537)</f>
        <v>20.39</v>
      </c>
      <c r="D537" s="44">
        <f t="shared" si="57"/>
        <v>0</v>
      </c>
      <c r="E537" s="44">
        <f t="shared" si="58"/>
        <v>370</v>
      </c>
      <c r="F537" s="45">
        <f t="shared" si="59"/>
        <v>8779.7370000000064</v>
      </c>
      <c r="G537" s="4">
        <f t="shared" si="56"/>
        <v>22.753066326530643</v>
      </c>
      <c r="H537" s="4">
        <v>20.782</v>
      </c>
      <c r="I537" s="44">
        <f t="shared" si="60"/>
        <v>1</v>
      </c>
      <c r="J537" s="44">
        <f t="shared" si="61"/>
        <v>536</v>
      </c>
      <c r="K537" s="45">
        <f t="shared" si="62"/>
        <v>11393.361000000003</v>
      </c>
      <c r="L537" s="4">
        <f t="shared" si="63"/>
        <v>21.594300000000011</v>
      </c>
    </row>
    <row r="538" spans="1:12" x14ac:dyDescent="0.2">
      <c r="A538" s="5">
        <v>42176</v>
      </c>
      <c r="C538" s="4">
        <f>MIN($B$2:B538)</f>
        <v>20.39</v>
      </c>
      <c r="D538" s="44">
        <f t="shared" si="57"/>
        <v>0</v>
      </c>
      <c r="E538" s="44">
        <f t="shared" si="58"/>
        <v>370</v>
      </c>
      <c r="F538" s="45">
        <f t="shared" si="59"/>
        <v>8779.7370000000064</v>
      </c>
      <c r="G538" s="4">
        <f t="shared" si="56"/>
        <v>22.739369230769263</v>
      </c>
      <c r="H538" s="4">
        <v>20.821999999999999</v>
      </c>
      <c r="I538" s="44">
        <f t="shared" si="60"/>
        <v>1</v>
      </c>
      <c r="J538" s="44">
        <f t="shared" si="61"/>
        <v>537</v>
      </c>
      <c r="K538" s="45">
        <f t="shared" si="62"/>
        <v>11414.183000000003</v>
      </c>
      <c r="L538" s="4">
        <f t="shared" si="63"/>
        <v>21.579870000000014</v>
      </c>
    </row>
    <row r="539" spans="1:12" x14ac:dyDescent="0.2">
      <c r="A539" s="5">
        <v>42177</v>
      </c>
      <c r="B539" s="4">
        <v>22.140999999999998</v>
      </c>
      <c r="C539" s="4">
        <f>MIN($B$2:B539)</f>
        <v>20.39</v>
      </c>
      <c r="D539" s="44">
        <f t="shared" si="57"/>
        <v>1</v>
      </c>
      <c r="E539" s="44">
        <f t="shared" si="58"/>
        <v>371</v>
      </c>
      <c r="F539" s="45">
        <f t="shared" si="59"/>
        <v>8801.8780000000061</v>
      </c>
      <c r="G539" s="4">
        <f t="shared" si="56"/>
        <v>22.723502564102596</v>
      </c>
      <c r="H539" s="4">
        <v>20.946999999999999</v>
      </c>
      <c r="I539" s="44">
        <f t="shared" si="60"/>
        <v>1</v>
      </c>
      <c r="J539" s="44">
        <f t="shared" si="61"/>
        <v>538</v>
      </c>
      <c r="K539" s="45">
        <f t="shared" si="62"/>
        <v>11435.130000000003</v>
      </c>
      <c r="L539" s="4">
        <f t="shared" si="63"/>
        <v>21.567865000000015</v>
      </c>
    </row>
    <row r="540" spans="1:12" x14ac:dyDescent="0.2">
      <c r="A540" s="5">
        <v>42178</v>
      </c>
      <c r="B540" s="4">
        <v>22.175000000000001</v>
      </c>
      <c r="C540" s="4">
        <f>MIN($B$2:B540)</f>
        <v>20.39</v>
      </c>
      <c r="D540" s="44">
        <f t="shared" si="57"/>
        <v>1</v>
      </c>
      <c r="E540" s="44">
        <f t="shared" si="58"/>
        <v>372</v>
      </c>
      <c r="F540" s="45">
        <f t="shared" si="59"/>
        <v>8824.0530000000053</v>
      </c>
      <c r="G540" s="4">
        <f t="shared" si="56"/>
        <v>22.70702564102567</v>
      </c>
      <c r="H540" s="4">
        <v>21.266999999999999</v>
      </c>
      <c r="I540" s="44">
        <f t="shared" si="60"/>
        <v>1</v>
      </c>
      <c r="J540" s="44">
        <f t="shared" si="61"/>
        <v>539</v>
      </c>
      <c r="K540" s="45">
        <f t="shared" si="62"/>
        <v>11456.397000000003</v>
      </c>
      <c r="L540" s="4">
        <f t="shared" si="63"/>
        <v>21.558165000000013</v>
      </c>
    </row>
    <row r="541" spans="1:12" x14ac:dyDescent="0.2">
      <c r="A541" s="5">
        <v>42179</v>
      </c>
      <c r="B541" s="4">
        <v>22.099</v>
      </c>
      <c r="C541" s="4">
        <f>MIN($B$2:B541)</f>
        <v>20.39</v>
      </c>
      <c r="D541" s="44">
        <f t="shared" si="57"/>
        <v>1</v>
      </c>
      <c r="E541" s="44">
        <f t="shared" si="58"/>
        <v>373</v>
      </c>
      <c r="F541" s="45">
        <f t="shared" si="59"/>
        <v>8846.1520000000055</v>
      </c>
      <c r="G541" s="4">
        <f t="shared" si="56"/>
        <v>22.688815384615413</v>
      </c>
      <c r="H541" s="4">
        <v>21.064</v>
      </c>
      <c r="I541" s="44">
        <f t="shared" si="60"/>
        <v>1</v>
      </c>
      <c r="J541" s="44">
        <f t="shared" si="61"/>
        <v>540</v>
      </c>
      <c r="K541" s="45">
        <f t="shared" si="62"/>
        <v>11477.461000000003</v>
      </c>
      <c r="L541" s="4">
        <f t="shared" si="63"/>
        <v>21.547260000000016</v>
      </c>
    </row>
    <row r="542" spans="1:12" x14ac:dyDescent="0.2">
      <c r="A542" s="5">
        <v>42180</v>
      </c>
      <c r="B542" s="4">
        <v>22.08</v>
      </c>
      <c r="C542" s="4">
        <f>MIN($B$2:B542)</f>
        <v>20.39</v>
      </c>
      <c r="D542" s="44">
        <f t="shared" si="57"/>
        <v>1</v>
      </c>
      <c r="E542" s="44">
        <f t="shared" si="58"/>
        <v>374</v>
      </c>
      <c r="F542" s="45">
        <f t="shared" si="59"/>
        <v>8868.2320000000054</v>
      </c>
      <c r="G542" s="4">
        <f t="shared" si="56"/>
        <v>22.671276923076952</v>
      </c>
      <c r="H542" s="4">
        <v>20.827000000000002</v>
      </c>
      <c r="I542" s="44">
        <f t="shared" si="60"/>
        <v>1</v>
      </c>
      <c r="J542" s="44">
        <f t="shared" si="61"/>
        <v>541</v>
      </c>
      <c r="K542" s="45">
        <f t="shared" si="62"/>
        <v>11498.288000000002</v>
      </c>
      <c r="L542" s="4">
        <f t="shared" si="63"/>
        <v>21.534115000000011</v>
      </c>
    </row>
    <row r="543" spans="1:12" x14ac:dyDescent="0.2">
      <c r="A543" s="5">
        <v>42181</v>
      </c>
      <c r="B543" s="4">
        <v>22.087</v>
      </c>
      <c r="C543" s="4">
        <f>MIN($B$2:B543)</f>
        <v>20.39</v>
      </c>
      <c r="D543" s="44">
        <f t="shared" si="57"/>
        <v>1</v>
      </c>
      <c r="E543" s="44">
        <f t="shared" si="58"/>
        <v>375</v>
      </c>
      <c r="F543" s="45">
        <f t="shared" si="59"/>
        <v>8890.319000000005</v>
      </c>
      <c r="G543" s="4">
        <f t="shared" si="56"/>
        <v>22.668295918367374</v>
      </c>
      <c r="H543" s="4">
        <v>20.76</v>
      </c>
      <c r="I543" s="44">
        <f t="shared" si="60"/>
        <v>1</v>
      </c>
      <c r="J543" s="44">
        <f t="shared" si="61"/>
        <v>542</v>
      </c>
      <c r="K543" s="45">
        <f t="shared" si="62"/>
        <v>11519.048000000003</v>
      </c>
      <c r="L543" s="4">
        <f t="shared" si="63"/>
        <v>21.521280000000012</v>
      </c>
    </row>
    <row r="544" spans="1:12" x14ac:dyDescent="0.2">
      <c r="A544" s="5">
        <v>42182</v>
      </c>
      <c r="C544" s="4">
        <f>MIN($B$2:B544)</f>
        <v>20.39</v>
      </c>
      <c r="D544" s="44">
        <f t="shared" si="57"/>
        <v>0</v>
      </c>
      <c r="E544" s="44">
        <f t="shared" si="58"/>
        <v>375</v>
      </c>
      <c r="F544" s="45">
        <f t="shared" si="59"/>
        <v>8890.319000000005</v>
      </c>
      <c r="G544" s="4">
        <f t="shared" si="56"/>
        <v>22.668295918367374</v>
      </c>
      <c r="H544" s="4">
        <v>20.678999999999998</v>
      </c>
      <c r="I544" s="44">
        <f t="shared" si="60"/>
        <v>1</v>
      </c>
      <c r="J544" s="44">
        <f t="shared" si="61"/>
        <v>543</v>
      </c>
      <c r="K544" s="45">
        <f t="shared" si="62"/>
        <v>11539.727000000003</v>
      </c>
      <c r="L544" s="4">
        <f t="shared" si="63"/>
        <v>21.508490000000009</v>
      </c>
    </row>
    <row r="545" spans="1:12" x14ac:dyDescent="0.2">
      <c r="A545" s="5">
        <v>42183</v>
      </c>
      <c r="C545" s="4">
        <f>MIN($B$2:B545)</f>
        <v>20.39</v>
      </c>
      <c r="D545" s="44">
        <f t="shared" si="57"/>
        <v>0</v>
      </c>
      <c r="E545" s="44">
        <f t="shared" si="58"/>
        <v>375</v>
      </c>
      <c r="F545" s="45">
        <f t="shared" si="59"/>
        <v>8890.319000000005</v>
      </c>
      <c r="G545" s="4">
        <f t="shared" ref="G545:G608" si="64">(F545-F259)/(E545-E259)</f>
        <v>22.652435897435922</v>
      </c>
      <c r="H545" s="4">
        <v>20.745999999999999</v>
      </c>
      <c r="I545" s="44">
        <f t="shared" si="60"/>
        <v>1</v>
      </c>
      <c r="J545" s="44">
        <f t="shared" si="61"/>
        <v>544</v>
      </c>
      <c r="K545" s="45">
        <f t="shared" si="62"/>
        <v>11560.473000000002</v>
      </c>
      <c r="L545" s="4">
        <f t="shared" si="63"/>
        <v>21.495745000000007</v>
      </c>
    </row>
    <row r="546" spans="1:12" x14ac:dyDescent="0.2">
      <c r="A546" s="5">
        <v>42184</v>
      </c>
      <c r="B546" s="4">
        <v>22.05</v>
      </c>
      <c r="C546" s="4">
        <f>MIN($B$2:B546)</f>
        <v>20.39</v>
      </c>
      <c r="D546" s="44">
        <f t="shared" si="57"/>
        <v>1</v>
      </c>
      <c r="E546" s="44">
        <f t="shared" si="58"/>
        <v>376</v>
      </c>
      <c r="F546" s="45">
        <f t="shared" si="59"/>
        <v>8912.3690000000042</v>
      </c>
      <c r="G546" s="4">
        <f t="shared" si="64"/>
        <v>22.63423076923079</v>
      </c>
      <c r="H546" s="4">
        <v>20.763000000000002</v>
      </c>
      <c r="I546" s="44">
        <f t="shared" si="60"/>
        <v>1</v>
      </c>
      <c r="J546" s="44">
        <f t="shared" si="61"/>
        <v>545</v>
      </c>
      <c r="K546" s="45">
        <f t="shared" si="62"/>
        <v>11581.236000000003</v>
      </c>
      <c r="L546" s="4">
        <f t="shared" si="63"/>
        <v>21.485550000000011</v>
      </c>
    </row>
    <row r="547" spans="1:12" x14ac:dyDescent="0.2">
      <c r="A547" s="5">
        <v>42185</v>
      </c>
      <c r="B547" s="4">
        <v>22.149000000000001</v>
      </c>
      <c r="C547" s="4">
        <f>MIN($B$2:B547)</f>
        <v>20.39</v>
      </c>
      <c r="D547" s="44">
        <f t="shared" si="57"/>
        <v>1</v>
      </c>
      <c r="E547" s="44">
        <f t="shared" si="58"/>
        <v>377</v>
      </c>
      <c r="F547" s="45">
        <f t="shared" si="59"/>
        <v>8934.5180000000037</v>
      </c>
      <c r="G547" s="4">
        <f t="shared" si="64"/>
        <v>22.616148717948732</v>
      </c>
      <c r="H547" s="4">
        <v>20.797999999999998</v>
      </c>
      <c r="I547" s="44">
        <f t="shared" si="60"/>
        <v>1</v>
      </c>
      <c r="J547" s="44">
        <f t="shared" si="61"/>
        <v>546</v>
      </c>
      <c r="K547" s="45">
        <f t="shared" si="62"/>
        <v>11602.034000000003</v>
      </c>
      <c r="L547" s="4">
        <f t="shared" si="63"/>
        <v>21.475335000000015</v>
      </c>
    </row>
    <row r="548" spans="1:12" x14ac:dyDescent="0.2">
      <c r="A548" s="5">
        <v>42186</v>
      </c>
      <c r="B548" s="4">
        <v>22.16</v>
      </c>
      <c r="C548" s="4">
        <f>MIN($B$2:B548)</f>
        <v>20.39</v>
      </c>
      <c r="D548" s="44">
        <f t="shared" si="57"/>
        <v>1</v>
      </c>
      <c r="E548" s="44">
        <f t="shared" si="58"/>
        <v>378</v>
      </c>
      <c r="F548" s="45">
        <f t="shared" si="59"/>
        <v>8956.6780000000035</v>
      </c>
      <c r="G548" s="4">
        <f t="shared" si="64"/>
        <v>22.598764102564118</v>
      </c>
      <c r="H548" s="4">
        <v>20.981999999999999</v>
      </c>
      <c r="I548" s="44">
        <f t="shared" si="60"/>
        <v>1</v>
      </c>
      <c r="J548" s="44">
        <f t="shared" si="61"/>
        <v>547</v>
      </c>
      <c r="K548" s="45">
        <f t="shared" si="62"/>
        <v>11623.016000000003</v>
      </c>
      <c r="L548" s="4">
        <f t="shared" si="63"/>
        <v>21.466115000000013</v>
      </c>
    </row>
    <row r="549" spans="1:12" x14ac:dyDescent="0.2">
      <c r="A549" s="5">
        <v>42187</v>
      </c>
      <c r="B549" s="4">
        <v>22.2</v>
      </c>
      <c r="C549" s="4">
        <f>MIN($B$2:B549)</f>
        <v>20.39</v>
      </c>
      <c r="D549" s="44">
        <f t="shared" si="57"/>
        <v>1</v>
      </c>
      <c r="E549" s="44">
        <f t="shared" si="58"/>
        <v>379</v>
      </c>
      <c r="F549" s="45">
        <f t="shared" si="59"/>
        <v>8978.8780000000042</v>
      </c>
      <c r="G549" s="4">
        <f t="shared" si="64"/>
        <v>22.582076923076944</v>
      </c>
      <c r="H549" s="4">
        <v>21.094000000000001</v>
      </c>
      <c r="I549" s="44">
        <f t="shared" si="60"/>
        <v>1</v>
      </c>
      <c r="J549" s="44">
        <f t="shared" si="61"/>
        <v>548</v>
      </c>
      <c r="K549" s="45">
        <f t="shared" si="62"/>
        <v>11644.110000000002</v>
      </c>
      <c r="L549" s="4">
        <f t="shared" si="63"/>
        <v>21.45667000000001</v>
      </c>
    </row>
    <row r="550" spans="1:12" x14ac:dyDescent="0.2">
      <c r="A550" s="5">
        <v>42188</v>
      </c>
      <c r="B550" s="4">
        <v>22.12</v>
      </c>
      <c r="C550" s="4">
        <f>MIN($B$2:B550)</f>
        <v>20.39</v>
      </c>
      <c r="D550" s="44">
        <f t="shared" si="57"/>
        <v>1</v>
      </c>
      <c r="E550" s="44">
        <f t="shared" si="58"/>
        <v>380</v>
      </c>
      <c r="F550" s="45">
        <f t="shared" si="59"/>
        <v>9000.998000000005</v>
      </c>
      <c r="G550" s="4">
        <f t="shared" si="64"/>
        <v>22.579719387755127</v>
      </c>
      <c r="H550" s="4">
        <v>21.036999999999999</v>
      </c>
      <c r="I550" s="44">
        <f t="shared" si="60"/>
        <v>1</v>
      </c>
      <c r="J550" s="44">
        <f t="shared" si="61"/>
        <v>549</v>
      </c>
      <c r="K550" s="45">
        <f t="shared" si="62"/>
        <v>11665.147000000003</v>
      </c>
      <c r="L550" s="4">
        <f t="shared" si="63"/>
        <v>21.44855500000001</v>
      </c>
    </row>
    <row r="551" spans="1:12" x14ac:dyDescent="0.2">
      <c r="A551" s="5">
        <v>42189</v>
      </c>
      <c r="C551" s="4">
        <f>MIN($B$2:B551)</f>
        <v>20.39</v>
      </c>
      <c r="D551" s="44">
        <f t="shared" si="57"/>
        <v>0</v>
      </c>
      <c r="E551" s="44">
        <f t="shared" si="58"/>
        <v>380</v>
      </c>
      <c r="F551" s="45">
        <f t="shared" si="59"/>
        <v>9000.998000000005</v>
      </c>
      <c r="G551" s="4">
        <f t="shared" si="64"/>
        <v>22.579719387755127</v>
      </c>
      <c r="H551" s="4">
        <v>21.064</v>
      </c>
      <c r="I551" s="44">
        <f t="shared" si="60"/>
        <v>1</v>
      </c>
      <c r="J551" s="44">
        <f t="shared" si="61"/>
        <v>550</v>
      </c>
      <c r="K551" s="45">
        <f t="shared" si="62"/>
        <v>11686.211000000003</v>
      </c>
      <c r="L551" s="4">
        <f t="shared" si="63"/>
        <v>21.441225000000014</v>
      </c>
    </row>
    <row r="552" spans="1:12" x14ac:dyDescent="0.2">
      <c r="A552" s="5">
        <v>42190</v>
      </c>
      <c r="C552" s="4">
        <f>MIN($B$2:B552)</f>
        <v>20.39</v>
      </c>
      <c r="D552" s="44">
        <f t="shared" si="57"/>
        <v>0</v>
      </c>
      <c r="E552" s="44">
        <f t="shared" si="58"/>
        <v>380</v>
      </c>
      <c r="F552" s="45">
        <f t="shared" si="59"/>
        <v>9000.998000000005</v>
      </c>
      <c r="G552" s="4">
        <f t="shared" si="64"/>
        <v>22.56541538461541</v>
      </c>
      <c r="H552" s="4">
        <v>21.134</v>
      </c>
      <c r="I552" s="44">
        <f t="shared" si="60"/>
        <v>1</v>
      </c>
      <c r="J552" s="44">
        <f t="shared" si="61"/>
        <v>551</v>
      </c>
      <c r="K552" s="45">
        <f t="shared" si="62"/>
        <v>11707.345000000003</v>
      </c>
      <c r="L552" s="4">
        <f t="shared" si="63"/>
        <v>21.433985000000011</v>
      </c>
    </row>
    <row r="553" spans="1:12" x14ac:dyDescent="0.2">
      <c r="A553" s="5">
        <v>42191</v>
      </c>
      <c r="B553" s="4">
        <v>21.72</v>
      </c>
      <c r="C553" s="4">
        <f>MIN($B$2:B553)</f>
        <v>20.39</v>
      </c>
      <c r="D553" s="44">
        <f t="shared" si="57"/>
        <v>1</v>
      </c>
      <c r="E553" s="44">
        <f t="shared" si="58"/>
        <v>381</v>
      </c>
      <c r="F553" s="45">
        <f t="shared" si="59"/>
        <v>9022.7180000000044</v>
      </c>
      <c r="G553" s="4">
        <f t="shared" si="64"/>
        <v>22.547312820512843</v>
      </c>
      <c r="H553" s="4">
        <v>21.279</v>
      </c>
      <c r="I553" s="44">
        <f t="shared" si="60"/>
        <v>1</v>
      </c>
      <c r="J553" s="44">
        <f t="shared" si="61"/>
        <v>552</v>
      </c>
      <c r="K553" s="45">
        <f t="shared" si="62"/>
        <v>11728.624000000003</v>
      </c>
      <c r="L553" s="4">
        <f t="shared" si="63"/>
        <v>21.427605000000014</v>
      </c>
    </row>
    <row r="554" spans="1:12" x14ac:dyDescent="0.2">
      <c r="A554" s="5">
        <v>42192</v>
      </c>
      <c r="B554" s="4">
        <v>21.62</v>
      </c>
      <c r="C554" s="4">
        <f>MIN($B$2:B554)</f>
        <v>20.39</v>
      </c>
      <c r="D554" s="44">
        <f t="shared" si="57"/>
        <v>1</v>
      </c>
      <c r="E554" s="44">
        <f t="shared" si="58"/>
        <v>382</v>
      </c>
      <c r="F554" s="45">
        <f t="shared" si="59"/>
        <v>9044.3380000000052</v>
      </c>
      <c r="G554" s="4">
        <f t="shared" si="64"/>
        <v>22.528953846153872</v>
      </c>
      <c r="H554" s="4">
        <v>20.946000000000002</v>
      </c>
      <c r="I554" s="44">
        <f t="shared" si="60"/>
        <v>1</v>
      </c>
      <c r="J554" s="44">
        <f t="shared" si="61"/>
        <v>553</v>
      </c>
      <c r="K554" s="45">
        <f t="shared" si="62"/>
        <v>11749.570000000003</v>
      </c>
      <c r="L554" s="4">
        <f t="shared" si="63"/>
        <v>21.421375000000012</v>
      </c>
    </row>
    <row r="555" spans="1:12" x14ac:dyDescent="0.2">
      <c r="A555" s="5">
        <v>42193</v>
      </c>
      <c r="B555" s="4">
        <v>21.38</v>
      </c>
      <c r="C555" s="4">
        <f>MIN($B$2:B555)</f>
        <v>20.39</v>
      </c>
      <c r="D555" s="44">
        <f t="shared" si="57"/>
        <v>1</v>
      </c>
      <c r="E555" s="44">
        <f t="shared" si="58"/>
        <v>383</v>
      </c>
      <c r="F555" s="45">
        <f t="shared" si="59"/>
        <v>9065.7180000000044</v>
      </c>
      <c r="G555" s="4">
        <f t="shared" si="64"/>
        <v>22.509394871794893</v>
      </c>
      <c r="H555" s="4">
        <v>20.884</v>
      </c>
      <c r="I555" s="44">
        <f t="shared" si="60"/>
        <v>1</v>
      </c>
      <c r="J555" s="44">
        <f t="shared" si="61"/>
        <v>554</v>
      </c>
      <c r="K555" s="45">
        <f t="shared" si="62"/>
        <v>11770.454000000003</v>
      </c>
      <c r="L555" s="4">
        <f t="shared" si="63"/>
        <v>21.41463000000001</v>
      </c>
    </row>
    <row r="556" spans="1:12" x14ac:dyDescent="0.2">
      <c r="A556" s="5">
        <v>42194</v>
      </c>
      <c r="B556" s="4">
        <v>21.56</v>
      </c>
      <c r="C556" s="4">
        <f>MIN($B$2:B556)</f>
        <v>20.39</v>
      </c>
      <c r="D556" s="44">
        <f t="shared" si="57"/>
        <v>1</v>
      </c>
      <c r="E556" s="44">
        <f t="shared" si="58"/>
        <v>384</v>
      </c>
      <c r="F556" s="45">
        <f t="shared" si="59"/>
        <v>9087.2780000000039</v>
      </c>
      <c r="G556" s="4">
        <f t="shared" si="64"/>
        <v>22.491497435897454</v>
      </c>
      <c r="H556" s="4">
        <v>20.986000000000001</v>
      </c>
      <c r="I556" s="44">
        <f t="shared" si="60"/>
        <v>1</v>
      </c>
      <c r="J556" s="44">
        <f t="shared" si="61"/>
        <v>555</v>
      </c>
      <c r="K556" s="45">
        <f t="shared" si="62"/>
        <v>11791.440000000004</v>
      </c>
      <c r="L556" s="4">
        <f t="shared" si="63"/>
        <v>21.407855000000012</v>
      </c>
    </row>
    <row r="557" spans="1:12" x14ac:dyDescent="0.2">
      <c r="A557" s="5">
        <v>42195</v>
      </c>
      <c r="B557" s="4">
        <v>21.43</v>
      </c>
      <c r="C557" s="4">
        <f>MIN($B$2:B557)</f>
        <v>20.39</v>
      </c>
      <c r="D557" s="44">
        <f t="shared" si="57"/>
        <v>1</v>
      </c>
      <c r="E557" s="44">
        <f t="shared" si="58"/>
        <v>385</v>
      </c>
      <c r="F557" s="45">
        <f t="shared" si="59"/>
        <v>9108.7080000000042</v>
      </c>
      <c r="G557" s="4">
        <f t="shared" si="64"/>
        <v>22.486081632653079</v>
      </c>
      <c r="H557" s="4">
        <v>21.015999999999998</v>
      </c>
      <c r="I557" s="44">
        <f t="shared" si="60"/>
        <v>1</v>
      </c>
      <c r="J557" s="44">
        <f t="shared" si="61"/>
        <v>556</v>
      </c>
      <c r="K557" s="45">
        <f t="shared" si="62"/>
        <v>11812.456000000004</v>
      </c>
      <c r="L557" s="4">
        <f t="shared" si="63"/>
        <v>21.40262000000001</v>
      </c>
    </row>
    <row r="558" spans="1:12" x14ac:dyDescent="0.2">
      <c r="A558" s="5">
        <v>42196</v>
      </c>
      <c r="C558" s="4">
        <f>MIN($B$2:B558)</f>
        <v>20.39</v>
      </c>
      <c r="D558" s="44">
        <f t="shared" si="57"/>
        <v>0</v>
      </c>
      <c r="E558" s="44">
        <f t="shared" si="58"/>
        <v>385</v>
      </c>
      <c r="F558" s="45">
        <f t="shared" si="59"/>
        <v>9108.7080000000042</v>
      </c>
      <c r="G558" s="4">
        <f t="shared" si="64"/>
        <v>22.486081632653079</v>
      </c>
      <c r="H558" s="4">
        <v>21.015000000000001</v>
      </c>
      <c r="I558" s="44">
        <f t="shared" si="60"/>
        <v>1</v>
      </c>
      <c r="J558" s="44">
        <f t="shared" si="61"/>
        <v>557</v>
      </c>
      <c r="K558" s="45">
        <f t="shared" si="62"/>
        <v>11833.471000000003</v>
      </c>
      <c r="L558" s="4">
        <f t="shared" si="63"/>
        <v>21.397735000000008</v>
      </c>
    </row>
    <row r="559" spans="1:12" x14ac:dyDescent="0.2">
      <c r="A559" s="5">
        <v>42197</v>
      </c>
      <c r="C559" s="4">
        <f>MIN($B$2:B559)</f>
        <v>20.39</v>
      </c>
      <c r="D559" s="44">
        <f t="shared" si="57"/>
        <v>0</v>
      </c>
      <c r="E559" s="44">
        <f t="shared" si="58"/>
        <v>385</v>
      </c>
      <c r="F559" s="45">
        <f t="shared" si="59"/>
        <v>9108.7080000000042</v>
      </c>
      <c r="G559" s="4">
        <f t="shared" si="64"/>
        <v>22.472035897435912</v>
      </c>
      <c r="H559" s="4">
        <v>21.06</v>
      </c>
      <c r="I559" s="44">
        <f t="shared" si="60"/>
        <v>1</v>
      </c>
      <c r="J559" s="44">
        <f t="shared" si="61"/>
        <v>558</v>
      </c>
      <c r="K559" s="45">
        <f t="shared" si="62"/>
        <v>11854.531000000003</v>
      </c>
      <c r="L559" s="4">
        <f t="shared" si="63"/>
        <v>21.393015000000005</v>
      </c>
    </row>
    <row r="560" spans="1:12" x14ac:dyDescent="0.2">
      <c r="A560" s="5">
        <v>42198</v>
      </c>
      <c r="B560" s="4">
        <v>21.55</v>
      </c>
      <c r="C560" s="4">
        <f>MIN($B$2:B560)</f>
        <v>20.39</v>
      </c>
      <c r="D560" s="44">
        <f t="shared" si="57"/>
        <v>1</v>
      </c>
      <c r="E560" s="44">
        <f t="shared" si="58"/>
        <v>386</v>
      </c>
      <c r="F560" s="45">
        <f t="shared" si="59"/>
        <v>9130.2580000000034</v>
      </c>
      <c r="G560" s="4">
        <f t="shared" si="64"/>
        <v>22.453061538461551</v>
      </c>
      <c r="H560" s="4">
        <v>21.177</v>
      </c>
      <c r="I560" s="44">
        <f t="shared" si="60"/>
        <v>1</v>
      </c>
      <c r="J560" s="44">
        <f t="shared" si="61"/>
        <v>559</v>
      </c>
      <c r="K560" s="45">
        <f t="shared" si="62"/>
        <v>11875.708000000002</v>
      </c>
      <c r="L560" s="4">
        <f t="shared" si="63"/>
        <v>21.386595000000003</v>
      </c>
    </row>
    <row r="561" spans="1:12" x14ac:dyDescent="0.2">
      <c r="A561" s="5">
        <v>42199</v>
      </c>
      <c r="B561" s="4">
        <v>21.38</v>
      </c>
      <c r="C561" s="4">
        <f>MIN($B$2:B561)</f>
        <v>20.39</v>
      </c>
      <c r="D561" s="44">
        <f t="shared" si="57"/>
        <v>1</v>
      </c>
      <c r="E561" s="44">
        <f t="shared" si="58"/>
        <v>387</v>
      </c>
      <c r="F561" s="45">
        <f t="shared" si="59"/>
        <v>9151.6380000000026</v>
      </c>
      <c r="G561" s="4">
        <f t="shared" si="64"/>
        <v>22.433343589743597</v>
      </c>
      <c r="H561" s="4">
        <v>21.154</v>
      </c>
      <c r="I561" s="44">
        <f t="shared" si="60"/>
        <v>1</v>
      </c>
      <c r="J561" s="44">
        <f t="shared" si="61"/>
        <v>560</v>
      </c>
      <c r="K561" s="45">
        <f t="shared" si="62"/>
        <v>11896.862000000003</v>
      </c>
      <c r="L561" s="4">
        <f t="shared" si="63"/>
        <v>21.377090000000003</v>
      </c>
    </row>
    <row r="562" spans="1:12" x14ac:dyDescent="0.2">
      <c r="A562" s="5">
        <v>42200</v>
      </c>
      <c r="B562" s="4">
        <v>21.45</v>
      </c>
      <c r="C562" s="4">
        <f>MIN($B$2:B562)</f>
        <v>20.39</v>
      </c>
      <c r="D562" s="44">
        <f t="shared" si="57"/>
        <v>1</v>
      </c>
      <c r="E562" s="44">
        <f t="shared" si="58"/>
        <v>388</v>
      </c>
      <c r="F562" s="45">
        <f t="shared" si="59"/>
        <v>9173.0880000000034</v>
      </c>
      <c r="G562" s="4">
        <f t="shared" si="64"/>
        <v>22.414235897435905</v>
      </c>
      <c r="H562" s="4">
        <v>21.231999999999999</v>
      </c>
      <c r="I562" s="44">
        <f t="shared" si="60"/>
        <v>1</v>
      </c>
      <c r="J562" s="44">
        <f t="shared" si="61"/>
        <v>561</v>
      </c>
      <c r="K562" s="45">
        <f t="shared" si="62"/>
        <v>11918.094000000003</v>
      </c>
      <c r="L562" s="4">
        <f t="shared" si="63"/>
        <v>21.367655000000003</v>
      </c>
    </row>
    <row r="563" spans="1:12" x14ac:dyDescent="0.2">
      <c r="A563" s="5">
        <v>42201</v>
      </c>
      <c r="B563" s="4">
        <v>21.5</v>
      </c>
      <c r="C563" s="4">
        <f>MIN($B$2:B563)</f>
        <v>20.39</v>
      </c>
      <c r="D563" s="44">
        <f t="shared" si="57"/>
        <v>1</v>
      </c>
      <c r="E563" s="44">
        <f t="shared" si="58"/>
        <v>389</v>
      </c>
      <c r="F563" s="45">
        <f t="shared" si="59"/>
        <v>9194.5880000000034</v>
      </c>
      <c r="G563" s="4">
        <f t="shared" si="64"/>
        <v>22.396415384615391</v>
      </c>
      <c r="H563" s="4">
        <v>21.28</v>
      </c>
      <c r="I563" s="44">
        <f t="shared" si="60"/>
        <v>1</v>
      </c>
      <c r="J563" s="44">
        <f t="shared" si="61"/>
        <v>562</v>
      </c>
      <c r="K563" s="45">
        <f t="shared" si="62"/>
        <v>11939.374000000003</v>
      </c>
      <c r="L563" s="4">
        <f t="shared" si="63"/>
        <v>21.35497500000001</v>
      </c>
    </row>
    <row r="564" spans="1:12" x14ac:dyDescent="0.2">
      <c r="A564" s="5">
        <v>42202</v>
      </c>
      <c r="B564" s="4">
        <v>21.45</v>
      </c>
      <c r="C564" s="4">
        <f>MIN($B$2:B564)</f>
        <v>20.39</v>
      </c>
      <c r="D564" s="44">
        <f t="shared" si="57"/>
        <v>1</v>
      </c>
      <c r="E564" s="44">
        <f t="shared" si="58"/>
        <v>390</v>
      </c>
      <c r="F564" s="45">
        <f t="shared" si="59"/>
        <v>9216.0380000000041</v>
      </c>
      <c r="G564" s="4">
        <f t="shared" si="64"/>
        <v>22.391586734693888</v>
      </c>
      <c r="H564" s="4">
        <v>20.984999999999999</v>
      </c>
      <c r="I564" s="44">
        <f t="shared" si="60"/>
        <v>1</v>
      </c>
      <c r="J564" s="44">
        <f t="shared" si="61"/>
        <v>563</v>
      </c>
      <c r="K564" s="45">
        <f t="shared" si="62"/>
        <v>11960.359000000004</v>
      </c>
      <c r="L564" s="4">
        <f t="shared" si="63"/>
        <v>21.348765000000011</v>
      </c>
    </row>
    <row r="565" spans="1:12" x14ac:dyDescent="0.2">
      <c r="A565" s="5">
        <v>42203</v>
      </c>
      <c r="C565" s="4">
        <f>MIN($B$2:B565)</f>
        <v>20.39</v>
      </c>
      <c r="D565" s="44">
        <f t="shared" si="57"/>
        <v>0</v>
      </c>
      <c r="E565" s="44">
        <f t="shared" si="58"/>
        <v>390</v>
      </c>
      <c r="F565" s="45">
        <f t="shared" si="59"/>
        <v>9216.0380000000041</v>
      </c>
      <c r="G565" s="4">
        <f t="shared" si="64"/>
        <v>22.391586734693888</v>
      </c>
      <c r="H565" s="4">
        <v>21.015000000000001</v>
      </c>
      <c r="I565" s="44">
        <f t="shared" si="60"/>
        <v>1</v>
      </c>
      <c r="J565" s="44">
        <f t="shared" si="61"/>
        <v>564</v>
      </c>
      <c r="K565" s="45">
        <f t="shared" si="62"/>
        <v>11981.374000000003</v>
      </c>
      <c r="L565" s="4">
        <f t="shared" si="63"/>
        <v>21.346400000000006</v>
      </c>
    </row>
    <row r="566" spans="1:12" x14ac:dyDescent="0.2">
      <c r="A566" s="5">
        <v>42204</v>
      </c>
      <c r="C566" s="4">
        <f>MIN($B$2:B566)</f>
        <v>20.39</v>
      </c>
      <c r="D566" s="44">
        <f t="shared" si="57"/>
        <v>0</v>
      </c>
      <c r="E566" s="44">
        <f t="shared" si="58"/>
        <v>390</v>
      </c>
      <c r="F566" s="45">
        <f t="shared" si="59"/>
        <v>9216.0380000000041</v>
      </c>
      <c r="G566" s="4">
        <f t="shared" si="64"/>
        <v>22.378210256410267</v>
      </c>
      <c r="H566" s="4">
        <v>21.184999999999999</v>
      </c>
      <c r="I566" s="44">
        <f t="shared" si="60"/>
        <v>1</v>
      </c>
      <c r="J566" s="44">
        <f t="shared" si="61"/>
        <v>565</v>
      </c>
      <c r="K566" s="45">
        <f t="shared" si="62"/>
        <v>12002.559000000003</v>
      </c>
      <c r="L566" s="4">
        <f t="shared" si="63"/>
        <v>21.344830000000005</v>
      </c>
    </row>
    <row r="567" spans="1:12" x14ac:dyDescent="0.2">
      <c r="A567" s="5">
        <v>42205</v>
      </c>
      <c r="B567" s="4">
        <v>21.33</v>
      </c>
      <c r="C567" s="4">
        <f>MIN($B$2:B567)</f>
        <v>20.39</v>
      </c>
      <c r="D567" s="44">
        <f t="shared" si="57"/>
        <v>1</v>
      </c>
      <c r="E567" s="44">
        <f t="shared" si="58"/>
        <v>391</v>
      </c>
      <c r="F567" s="45">
        <f t="shared" si="59"/>
        <v>9237.368000000004</v>
      </c>
      <c r="G567" s="4">
        <f t="shared" si="64"/>
        <v>22.359594871794883</v>
      </c>
      <c r="H567" s="4">
        <v>21.225999999999999</v>
      </c>
      <c r="I567" s="44">
        <f t="shared" si="60"/>
        <v>1</v>
      </c>
      <c r="J567" s="44">
        <f t="shared" si="61"/>
        <v>566</v>
      </c>
      <c r="K567" s="45">
        <f t="shared" si="62"/>
        <v>12023.785000000003</v>
      </c>
      <c r="L567" s="4">
        <f t="shared" si="63"/>
        <v>21.343410000000009</v>
      </c>
    </row>
    <row r="568" spans="1:12" x14ac:dyDescent="0.2">
      <c r="A568" s="5">
        <v>42206</v>
      </c>
      <c r="B568" s="4">
        <v>21.17</v>
      </c>
      <c r="C568" s="4">
        <f>MIN($B$2:B568)</f>
        <v>20.39</v>
      </c>
      <c r="D568" s="44">
        <f t="shared" si="57"/>
        <v>1</v>
      </c>
      <c r="E568" s="44">
        <f t="shared" si="58"/>
        <v>392</v>
      </c>
      <c r="F568" s="45">
        <f t="shared" si="59"/>
        <v>9258.5380000000041</v>
      </c>
      <c r="G568" s="4">
        <f t="shared" si="64"/>
        <v>22.340312820512828</v>
      </c>
      <c r="H568" s="4">
        <v>21.16</v>
      </c>
      <c r="I568" s="44">
        <f t="shared" si="60"/>
        <v>1</v>
      </c>
      <c r="J568" s="44">
        <f t="shared" si="61"/>
        <v>567</v>
      </c>
      <c r="K568" s="45">
        <f t="shared" si="62"/>
        <v>12044.945000000003</v>
      </c>
      <c r="L568" s="4">
        <f t="shared" si="63"/>
        <v>21.346215000000008</v>
      </c>
    </row>
    <row r="569" spans="1:12" x14ac:dyDescent="0.2">
      <c r="A569" s="5">
        <v>42207</v>
      </c>
      <c r="B569" s="4">
        <v>21.21</v>
      </c>
      <c r="C569" s="4">
        <f>MIN($B$2:B569)</f>
        <v>20.39</v>
      </c>
      <c r="D569" s="44">
        <f t="shared" si="57"/>
        <v>1</v>
      </c>
      <c r="E569" s="44">
        <f t="shared" si="58"/>
        <v>393</v>
      </c>
      <c r="F569" s="45">
        <f t="shared" si="59"/>
        <v>9279.7480000000032</v>
      </c>
      <c r="G569" s="4">
        <f t="shared" si="64"/>
        <v>22.321774358974363</v>
      </c>
      <c r="H569" s="4">
        <v>20.904</v>
      </c>
      <c r="I569" s="44">
        <f t="shared" si="60"/>
        <v>1</v>
      </c>
      <c r="J569" s="44">
        <f t="shared" si="61"/>
        <v>568</v>
      </c>
      <c r="K569" s="45">
        <f t="shared" si="62"/>
        <v>12065.849000000004</v>
      </c>
      <c r="L569" s="4">
        <f t="shared" si="63"/>
        <v>21.347515000000008</v>
      </c>
    </row>
    <row r="570" spans="1:12" x14ac:dyDescent="0.2">
      <c r="A570" s="5">
        <v>42208</v>
      </c>
      <c r="B570" s="4">
        <v>21.29</v>
      </c>
      <c r="C570" s="4">
        <f>MIN($B$2:B570)</f>
        <v>20.39</v>
      </c>
      <c r="D570" s="44">
        <f t="shared" si="57"/>
        <v>1</v>
      </c>
      <c r="E570" s="44">
        <f t="shared" si="58"/>
        <v>394</v>
      </c>
      <c r="F570" s="45">
        <f t="shared" si="59"/>
        <v>9301.0380000000041</v>
      </c>
      <c r="G570" s="4">
        <f t="shared" si="64"/>
        <v>22.304292307692318</v>
      </c>
      <c r="H570" s="4">
        <v>20.763000000000002</v>
      </c>
      <c r="I570" s="44">
        <f t="shared" si="60"/>
        <v>1</v>
      </c>
      <c r="J570" s="44">
        <f t="shared" si="61"/>
        <v>569</v>
      </c>
      <c r="K570" s="45">
        <f t="shared" si="62"/>
        <v>12086.612000000005</v>
      </c>
      <c r="L570" s="4">
        <f t="shared" si="63"/>
        <v>21.343645000000009</v>
      </c>
    </row>
    <row r="571" spans="1:12" x14ac:dyDescent="0.2">
      <c r="A571" s="5">
        <v>42209</v>
      </c>
      <c r="B571" s="4">
        <v>21.05</v>
      </c>
      <c r="C571" s="4">
        <f>MIN($B$2:B571)</f>
        <v>20.39</v>
      </c>
      <c r="D571" s="44">
        <f t="shared" si="57"/>
        <v>1</v>
      </c>
      <c r="E571" s="44">
        <f t="shared" si="58"/>
        <v>395</v>
      </c>
      <c r="F571" s="45">
        <f t="shared" si="59"/>
        <v>9322.0880000000034</v>
      </c>
      <c r="G571" s="4">
        <f t="shared" si="64"/>
        <v>22.297892857142866</v>
      </c>
      <c r="H571" s="4">
        <v>20.646999999999998</v>
      </c>
      <c r="I571" s="44">
        <f t="shared" si="60"/>
        <v>1</v>
      </c>
      <c r="J571" s="44">
        <f t="shared" si="61"/>
        <v>570</v>
      </c>
      <c r="K571" s="45">
        <f t="shared" si="62"/>
        <v>12107.259000000005</v>
      </c>
      <c r="L571" s="4">
        <f t="shared" si="63"/>
        <v>21.343055000000014</v>
      </c>
    </row>
    <row r="572" spans="1:12" x14ac:dyDescent="0.2">
      <c r="A572" s="5">
        <v>42210</v>
      </c>
      <c r="C572" s="4">
        <f>MIN($B$2:B572)</f>
        <v>20.39</v>
      </c>
      <c r="D572" s="44">
        <f t="shared" si="57"/>
        <v>0</v>
      </c>
      <c r="E572" s="44">
        <f t="shared" si="58"/>
        <v>395</v>
      </c>
      <c r="F572" s="45">
        <f t="shared" si="59"/>
        <v>9322.0880000000034</v>
      </c>
      <c r="G572" s="4">
        <f t="shared" si="64"/>
        <v>22.297892857142866</v>
      </c>
      <c r="H572" s="4">
        <v>20.66</v>
      </c>
      <c r="I572" s="44">
        <f t="shared" si="60"/>
        <v>1</v>
      </c>
      <c r="J572" s="44">
        <f t="shared" si="61"/>
        <v>571</v>
      </c>
      <c r="K572" s="45">
        <f t="shared" si="62"/>
        <v>12127.919000000005</v>
      </c>
      <c r="L572" s="4">
        <f t="shared" si="63"/>
        <v>21.345795000000013</v>
      </c>
    </row>
    <row r="573" spans="1:12" x14ac:dyDescent="0.2">
      <c r="A573" s="5">
        <v>42211</v>
      </c>
      <c r="C573" s="4">
        <f>MIN($B$2:B573)</f>
        <v>20.39</v>
      </c>
      <c r="D573" s="44">
        <f t="shared" si="57"/>
        <v>0</v>
      </c>
      <c r="E573" s="44">
        <f t="shared" si="58"/>
        <v>395</v>
      </c>
      <c r="F573" s="45">
        <f t="shared" si="59"/>
        <v>9322.0880000000034</v>
      </c>
      <c r="G573" s="4">
        <f t="shared" si="64"/>
        <v>22.286856410256419</v>
      </c>
      <c r="H573" s="4">
        <v>20.733000000000001</v>
      </c>
      <c r="I573" s="44">
        <f t="shared" si="60"/>
        <v>1</v>
      </c>
      <c r="J573" s="44">
        <f t="shared" si="61"/>
        <v>572</v>
      </c>
      <c r="K573" s="45">
        <f t="shared" si="62"/>
        <v>12148.652000000006</v>
      </c>
      <c r="L573" s="4">
        <f t="shared" si="63"/>
        <v>21.35103500000001</v>
      </c>
    </row>
    <row r="574" spans="1:12" x14ac:dyDescent="0.2">
      <c r="A574" s="5">
        <v>42212</v>
      </c>
      <c r="B574" s="4">
        <v>20.91</v>
      </c>
      <c r="C574" s="4">
        <f>MIN($B$2:B574)</f>
        <v>20.39</v>
      </c>
      <c r="D574" s="44">
        <f t="shared" si="57"/>
        <v>1</v>
      </c>
      <c r="E574" s="44">
        <f t="shared" si="58"/>
        <v>396</v>
      </c>
      <c r="F574" s="45">
        <f t="shared" si="59"/>
        <v>9342.9980000000032</v>
      </c>
      <c r="G574" s="4">
        <f t="shared" si="64"/>
        <v>22.269343589743599</v>
      </c>
      <c r="H574" s="4">
        <v>20.669</v>
      </c>
      <c r="I574" s="44">
        <f t="shared" si="60"/>
        <v>1</v>
      </c>
      <c r="J574" s="44">
        <f t="shared" si="61"/>
        <v>573</v>
      </c>
      <c r="K574" s="45">
        <f t="shared" si="62"/>
        <v>12169.321000000005</v>
      </c>
      <c r="L574" s="4">
        <f t="shared" si="63"/>
        <v>21.35582500000001</v>
      </c>
    </row>
    <row r="575" spans="1:12" x14ac:dyDescent="0.2">
      <c r="A575" s="5">
        <v>42213</v>
      </c>
      <c r="B575" s="4">
        <v>20.87</v>
      </c>
      <c r="C575" s="4">
        <f>MIN($B$2:B575)</f>
        <v>20.39</v>
      </c>
      <c r="D575" s="44">
        <f t="shared" si="57"/>
        <v>1</v>
      </c>
      <c r="E575" s="44">
        <f t="shared" si="58"/>
        <v>397</v>
      </c>
      <c r="F575" s="45">
        <f t="shared" si="59"/>
        <v>9363.868000000004</v>
      </c>
      <c r="G575" s="4">
        <f t="shared" si="64"/>
        <v>22.252358974358987</v>
      </c>
      <c r="H575" s="4">
        <v>20.850999999999999</v>
      </c>
      <c r="I575" s="44">
        <f t="shared" si="60"/>
        <v>1</v>
      </c>
      <c r="J575" s="44">
        <f t="shared" si="61"/>
        <v>574</v>
      </c>
      <c r="K575" s="45">
        <f t="shared" si="62"/>
        <v>12190.172000000006</v>
      </c>
      <c r="L575" s="4">
        <f t="shared" si="63"/>
        <v>21.362735000000011</v>
      </c>
    </row>
    <row r="576" spans="1:12" x14ac:dyDescent="0.2">
      <c r="A576" s="5">
        <v>42214</v>
      </c>
      <c r="B576" s="4">
        <v>20.97</v>
      </c>
      <c r="C576" s="4">
        <f>MIN($B$2:B576)</f>
        <v>20.39</v>
      </c>
      <c r="D576" s="44">
        <f t="shared" si="57"/>
        <v>1</v>
      </c>
      <c r="E576" s="44">
        <f t="shared" si="58"/>
        <v>398</v>
      </c>
      <c r="F576" s="45">
        <f t="shared" si="59"/>
        <v>9384.8380000000034</v>
      </c>
      <c r="G576" s="4">
        <f t="shared" si="64"/>
        <v>22.235717948717959</v>
      </c>
      <c r="H576" s="4">
        <v>20.875</v>
      </c>
      <c r="I576" s="44">
        <f t="shared" si="60"/>
        <v>1</v>
      </c>
      <c r="J576" s="44">
        <f t="shared" si="61"/>
        <v>575</v>
      </c>
      <c r="K576" s="45">
        <f t="shared" si="62"/>
        <v>12211.047000000006</v>
      </c>
      <c r="L576" s="4">
        <f t="shared" si="63"/>
        <v>21.369270000000011</v>
      </c>
    </row>
    <row r="577" spans="1:12" x14ac:dyDescent="0.2">
      <c r="A577" s="5">
        <v>42215</v>
      </c>
      <c r="B577" s="4">
        <v>20.93</v>
      </c>
      <c r="C577" s="4">
        <f>MIN($B$2:B577)</f>
        <v>20.39</v>
      </c>
      <c r="D577" s="44">
        <f t="shared" si="57"/>
        <v>1</v>
      </c>
      <c r="E577" s="44">
        <f t="shared" si="58"/>
        <v>399</v>
      </c>
      <c r="F577" s="45">
        <f t="shared" si="59"/>
        <v>9405.7680000000037</v>
      </c>
      <c r="G577" s="4">
        <f t="shared" si="64"/>
        <v>22.219461538461548</v>
      </c>
      <c r="H577" s="4">
        <v>21.061</v>
      </c>
      <c r="I577" s="44">
        <f t="shared" si="60"/>
        <v>1</v>
      </c>
      <c r="J577" s="44">
        <f t="shared" si="61"/>
        <v>576</v>
      </c>
      <c r="K577" s="45">
        <f t="shared" si="62"/>
        <v>12232.108000000006</v>
      </c>
      <c r="L577" s="4">
        <f t="shared" si="63"/>
        <v>21.374690000000008</v>
      </c>
    </row>
    <row r="578" spans="1:12" x14ac:dyDescent="0.2">
      <c r="A578" s="5">
        <v>42216</v>
      </c>
      <c r="B578" s="4">
        <v>20.72</v>
      </c>
      <c r="C578" s="4">
        <f>MIN($B$2:B578)</f>
        <v>20.39</v>
      </c>
      <c r="D578" s="44">
        <f t="shared" si="57"/>
        <v>1</v>
      </c>
      <c r="E578" s="44">
        <f t="shared" si="58"/>
        <v>400</v>
      </c>
      <c r="F578" s="45">
        <f t="shared" si="59"/>
        <v>9426.488000000003</v>
      </c>
      <c r="G578" s="4">
        <f t="shared" si="64"/>
        <v>22.211811224489804</v>
      </c>
      <c r="H578" s="4">
        <v>20.808</v>
      </c>
      <c r="I578" s="44">
        <f t="shared" si="60"/>
        <v>1</v>
      </c>
      <c r="J578" s="44">
        <f t="shared" si="61"/>
        <v>577</v>
      </c>
      <c r="K578" s="45">
        <f t="shared" si="62"/>
        <v>12252.916000000007</v>
      </c>
      <c r="L578" s="4">
        <f t="shared" si="63"/>
        <v>21.378800000000016</v>
      </c>
    </row>
    <row r="579" spans="1:12" x14ac:dyDescent="0.2">
      <c r="A579" s="5">
        <v>42217</v>
      </c>
      <c r="C579" s="4">
        <f>MIN($B$2:B579)</f>
        <v>20.39</v>
      </c>
      <c r="D579" s="44">
        <f t="shared" ref="D579:D642" si="65">IF(B579&gt;0,1,0)</f>
        <v>0</v>
      </c>
      <c r="E579" s="44">
        <f t="shared" si="58"/>
        <v>400</v>
      </c>
      <c r="F579" s="45">
        <f t="shared" si="59"/>
        <v>9426.488000000003</v>
      </c>
      <c r="G579" s="4">
        <f t="shared" si="64"/>
        <v>22.211811224489804</v>
      </c>
      <c r="H579" s="4">
        <v>20.765999999999998</v>
      </c>
      <c r="I579" s="44">
        <f t="shared" si="60"/>
        <v>1</v>
      </c>
      <c r="J579" s="44">
        <f t="shared" si="61"/>
        <v>578</v>
      </c>
      <c r="K579" s="45">
        <f t="shared" si="62"/>
        <v>12273.682000000006</v>
      </c>
      <c r="L579" s="4">
        <f t="shared" si="63"/>
        <v>21.377985000000013</v>
      </c>
    </row>
    <row r="580" spans="1:12" x14ac:dyDescent="0.2">
      <c r="A580" s="5">
        <v>42218</v>
      </c>
      <c r="C580" s="4">
        <f>MIN($B$2:B580)</f>
        <v>20.39</v>
      </c>
      <c r="D580" s="44">
        <f t="shared" si="65"/>
        <v>0</v>
      </c>
      <c r="E580" s="44">
        <f t="shared" ref="E580:E643" si="66">E579+D580</f>
        <v>400</v>
      </c>
      <c r="F580" s="45">
        <f t="shared" ref="F580:F643" si="67">IF(D580=1,B580+F579,F579)</f>
        <v>9426.488000000003</v>
      </c>
      <c r="G580" s="4">
        <f t="shared" si="64"/>
        <v>22.203025641025647</v>
      </c>
      <c r="H580" s="4">
        <v>20.808</v>
      </c>
      <c r="I580" s="44">
        <f t="shared" ref="I580:I643" si="68">IF(H580&lt;&gt;0,1,0)</f>
        <v>1</v>
      </c>
      <c r="J580" s="44">
        <f t="shared" ref="J580:J643" si="69">I580+J579</f>
        <v>579</v>
      </c>
      <c r="K580" s="45">
        <f t="shared" ref="K580:K643" si="70">IF(I580=1,H580+K579,K579)</f>
        <v>12294.490000000007</v>
      </c>
      <c r="L580" s="4">
        <f t="shared" si="63"/>
        <v>21.375550000000018</v>
      </c>
    </row>
    <row r="581" spans="1:12" x14ac:dyDescent="0.2">
      <c r="A581" s="5">
        <v>42219</v>
      </c>
      <c r="B581" s="4">
        <v>20.49</v>
      </c>
      <c r="C581" s="4">
        <f>MIN($B$2:B581)</f>
        <v>20.39</v>
      </c>
      <c r="D581" s="44">
        <f t="shared" si="65"/>
        <v>1</v>
      </c>
      <c r="E581" s="44">
        <f t="shared" si="66"/>
        <v>401</v>
      </c>
      <c r="F581" s="45">
        <f t="shared" si="67"/>
        <v>9446.9780000000028</v>
      </c>
      <c r="G581" s="4">
        <f t="shared" si="64"/>
        <v>22.182394871794877</v>
      </c>
      <c r="H581" s="4">
        <v>20.69</v>
      </c>
      <c r="I581" s="44">
        <f t="shared" si="68"/>
        <v>1</v>
      </c>
      <c r="J581" s="44">
        <f t="shared" si="69"/>
        <v>580</v>
      </c>
      <c r="K581" s="45">
        <f t="shared" si="70"/>
        <v>12315.180000000008</v>
      </c>
      <c r="L581" s="4">
        <f t="shared" si="63"/>
        <v>21.37654000000002</v>
      </c>
    </row>
    <row r="582" spans="1:12" x14ac:dyDescent="0.2">
      <c r="A582" s="5">
        <v>42220</v>
      </c>
      <c r="B582" s="4">
        <v>20.37</v>
      </c>
      <c r="C582" s="4">
        <f>MIN($B$2:B582)</f>
        <v>20.37</v>
      </c>
      <c r="D582" s="44">
        <f t="shared" si="65"/>
        <v>1</v>
      </c>
      <c r="E582" s="44">
        <f t="shared" si="66"/>
        <v>402</v>
      </c>
      <c r="F582" s="45">
        <f t="shared" si="67"/>
        <v>9467.3480000000036</v>
      </c>
      <c r="G582" s="4">
        <f t="shared" si="64"/>
        <v>22.160702564102571</v>
      </c>
      <c r="H582" s="4">
        <v>20.548999999999999</v>
      </c>
      <c r="I582" s="44">
        <f t="shared" si="68"/>
        <v>1</v>
      </c>
      <c r="J582" s="44">
        <f t="shared" si="69"/>
        <v>581</v>
      </c>
      <c r="K582" s="45">
        <f t="shared" si="70"/>
        <v>12335.729000000008</v>
      </c>
      <c r="L582" s="4">
        <f t="shared" si="63"/>
        <v>21.378600000000024</v>
      </c>
    </row>
    <row r="583" spans="1:12" x14ac:dyDescent="0.2">
      <c r="A583" s="5">
        <v>42221</v>
      </c>
      <c r="B583" s="4">
        <v>20.64</v>
      </c>
      <c r="C583" s="4">
        <f>MIN($B$2:B583)</f>
        <v>20.37</v>
      </c>
      <c r="D583" s="44">
        <f t="shared" si="65"/>
        <v>1</v>
      </c>
      <c r="E583" s="44">
        <f t="shared" si="66"/>
        <v>403</v>
      </c>
      <c r="F583" s="45">
        <f t="shared" si="67"/>
        <v>9487.988000000003</v>
      </c>
      <c r="G583" s="4">
        <f t="shared" si="64"/>
        <v>22.142317948717952</v>
      </c>
      <c r="H583" s="4">
        <v>20.385999999999999</v>
      </c>
      <c r="I583" s="44">
        <f t="shared" si="68"/>
        <v>1</v>
      </c>
      <c r="J583" s="44">
        <f t="shared" si="69"/>
        <v>582</v>
      </c>
      <c r="K583" s="45">
        <f t="shared" si="70"/>
        <v>12356.115000000009</v>
      </c>
      <c r="L583" s="4">
        <f t="shared" si="63"/>
        <v>21.379370000000026</v>
      </c>
    </row>
    <row r="584" spans="1:12" x14ac:dyDescent="0.2">
      <c r="A584" s="5">
        <v>42222</v>
      </c>
      <c r="B584" s="4">
        <v>20.55</v>
      </c>
      <c r="C584" s="4">
        <f>MIN($B$2:B584)</f>
        <v>20.37</v>
      </c>
      <c r="D584" s="44">
        <f t="shared" si="65"/>
        <v>1</v>
      </c>
      <c r="E584" s="44">
        <f t="shared" si="66"/>
        <v>404</v>
      </c>
      <c r="F584" s="45">
        <f t="shared" si="67"/>
        <v>9508.5380000000023</v>
      </c>
      <c r="G584" s="4">
        <f t="shared" si="64"/>
        <v>22.123338461538459</v>
      </c>
      <c r="H584" s="4">
        <v>20.693000000000001</v>
      </c>
      <c r="I584" s="44">
        <f t="shared" si="68"/>
        <v>1</v>
      </c>
      <c r="J584" s="44">
        <f t="shared" si="69"/>
        <v>583</v>
      </c>
      <c r="K584" s="45">
        <f t="shared" si="70"/>
        <v>12376.808000000008</v>
      </c>
      <c r="L584" s="4">
        <f t="shared" si="63"/>
        <v>21.380845000000022</v>
      </c>
    </row>
    <row r="585" spans="1:12" x14ac:dyDescent="0.2">
      <c r="A585" s="5">
        <v>42223</v>
      </c>
      <c r="B585" s="4">
        <v>20.440000000000001</v>
      </c>
      <c r="C585" s="4">
        <f>MIN($B$2:B585)</f>
        <v>20.37</v>
      </c>
      <c r="D585" s="44">
        <f t="shared" si="65"/>
        <v>1</v>
      </c>
      <c r="E585" s="44">
        <f t="shared" si="66"/>
        <v>405</v>
      </c>
      <c r="F585" s="45">
        <f t="shared" si="67"/>
        <v>9528.9780000000028</v>
      </c>
      <c r="G585" s="4">
        <f t="shared" si="64"/>
        <v>22.114750000000001</v>
      </c>
      <c r="H585" s="4">
        <v>20.195</v>
      </c>
      <c r="I585" s="44">
        <f t="shared" si="68"/>
        <v>1</v>
      </c>
      <c r="J585" s="44">
        <f t="shared" si="69"/>
        <v>584</v>
      </c>
      <c r="K585" s="45">
        <f t="shared" si="70"/>
        <v>12397.003000000008</v>
      </c>
      <c r="L585" s="4">
        <f t="shared" si="63"/>
        <v>21.383080000000021</v>
      </c>
    </row>
    <row r="586" spans="1:12" x14ac:dyDescent="0.2">
      <c r="A586" s="5">
        <v>42224</v>
      </c>
      <c r="C586" s="4">
        <f>MIN($B$2:B586)</f>
        <v>20.37</v>
      </c>
      <c r="D586" s="44">
        <f t="shared" si="65"/>
        <v>0</v>
      </c>
      <c r="E586" s="44">
        <f t="shared" si="66"/>
        <v>405</v>
      </c>
      <c r="F586" s="45">
        <f t="shared" si="67"/>
        <v>9528.9780000000028</v>
      </c>
      <c r="G586" s="4">
        <f t="shared" si="64"/>
        <v>22.114750000000001</v>
      </c>
      <c r="H586" s="4">
        <v>20.189</v>
      </c>
      <c r="I586" s="44">
        <f t="shared" si="68"/>
        <v>1</v>
      </c>
      <c r="J586" s="44">
        <f t="shared" si="69"/>
        <v>585</v>
      </c>
      <c r="K586" s="45">
        <f t="shared" si="70"/>
        <v>12417.192000000008</v>
      </c>
      <c r="L586" s="4">
        <f t="shared" si="63"/>
        <v>21.38642500000002</v>
      </c>
    </row>
    <row r="587" spans="1:12" x14ac:dyDescent="0.2">
      <c r="A587" s="5">
        <v>42225</v>
      </c>
      <c r="C587" s="4">
        <f>MIN($B$2:B587)</f>
        <v>20.37</v>
      </c>
      <c r="D587" s="44">
        <f t="shared" si="65"/>
        <v>0</v>
      </c>
      <c r="E587" s="44">
        <f t="shared" si="66"/>
        <v>405</v>
      </c>
      <c r="F587" s="45">
        <f t="shared" si="67"/>
        <v>9528.9780000000028</v>
      </c>
      <c r="G587" s="4">
        <f t="shared" si="64"/>
        <v>22.105210256410256</v>
      </c>
      <c r="H587" s="4">
        <v>20.324999999999999</v>
      </c>
      <c r="I587" s="44">
        <f t="shared" si="68"/>
        <v>1</v>
      </c>
      <c r="J587" s="44">
        <f t="shared" si="69"/>
        <v>586</v>
      </c>
      <c r="K587" s="45">
        <f t="shared" si="70"/>
        <v>12437.517000000009</v>
      </c>
      <c r="L587" s="4">
        <f t="shared" ref="L587:L650" si="71">(K587-K387)/(J587-J387)</f>
        <v>21.388900000000024</v>
      </c>
    </row>
    <row r="588" spans="1:12" x14ac:dyDescent="0.2">
      <c r="A588" s="5">
        <v>42226</v>
      </c>
      <c r="B588" s="4">
        <v>20.43</v>
      </c>
      <c r="C588" s="4">
        <f>MIN($B$2:B588)</f>
        <v>20.37</v>
      </c>
      <c r="D588" s="44">
        <f t="shared" si="65"/>
        <v>1</v>
      </c>
      <c r="E588" s="44">
        <f t="shared" si="66"/>
        <v>406</v>
      </c>
      <c r="F588" s="45">
        <f t="shared" si="67"/>
        <v>9549.4080000000031</v>
      </c>
      <c r="G588" s="4">
        <f t="shared" si="64"/>
        <v>22.085317948717947</v>
      </c>
      <c r="H588" s="4">
        <v>20.201000000000001</v>
      </c>
      <c r="I588" s="44">
        <f t="shared" si="68"/>
        <v>1</v>
      </c>
      <c r="J588" s="44">
        <f t="shared" si="69"/>
        <v>587</v>
      </c>
      <c r="K588" s="45">
        <f t="shared" si="70"/>
        <v>12457.718000000008</v>
      </c>
      <c r="L588" s="4">
        <f t="shared" si="71"/>
        <v>21.39033000000002</v>
      </c>
    </row>
    <row r="589" spans="1:12" x14ac:dyDescent="0.2">
      <c r="A589" s="5">
        <v>42227</v>
      </c>
      <c r="B589" s="4">
        <v>20.399999999999999</v>
      </c>
      <c r="C589" s="4">
        <f>MIN($B$2:B589)</f>
        <v>20.37</v>
      </c>
      <c r="D589" s="44">
        <f t="shared" si="65"/>
        <v>1</v>
      </c>
      <c r="E589" s="44">
        <f t="shared" si="66"/>
        <v>407</v>
      </c>
      <c r="F589" s="45">
        <f t="shared" si="67"/>
        <v>9569.8080000000027</v>
      </c>
      <c r="G589" s="4">
        <f t="shared" si="64"/>
        <v>22.065958974358971</v>
      </c>
      <c r="H589" s="4">
        <v>20.187999999999999</v>
      </c>
      <c r="I589" s="44">
        <f t="shared" si="68"/>
        <v>1</v>
      </c>
      <c r="J589" s="44">
        <f t="shared" si="69"/>
        <v>588</v>
      </c>
      <c r="K589" s="45">
        <f t="shared" si="70"/>
        <v>12477.906000000008</v>
      </c>
      <c r="L589" s="4">
        <f t="shared" si="71"/>
        <v>21.391555000000025</v>
      </c>
    </row>
    <row r="590" spans="1:12" x14ac:dyDescent="0.2">
      <c r="A590" s="5">
        <v>42228</v>
      </c>
      <c r="B590" s="4">
        <v>20.329999999999998</v>
      </c>
      <c r="C590" s="4">
        <f>MIN($B$2:B590)</f>
        <v>20.329999999999998</v>
      </c>
      <c r="D590" s="44">
        <f t="shared" si="65"/>
        <v>1</v>
      </c>
      <c r="E590" s="44">
        <f t="shared" si="66"/>
        <v>408</v>
      </c>
      <c r="F590" s="45">
        <f t="shared" si="67"/>
        <v>9590.1380000000026</v>
      </c>
      <c r="G590" s="4">
        <f t="shared" si="64"/>
        <v>22.046369230769226</v>
      </c>
      <c r="H590" s="4">
        <v>19.884</v>
      </c>
      <c r="I590" s="44">
        <f t="shared" si="68"/>
        <v>1</v>
      </c>
      <c r="J590" s="44">
        <f t="shared" si="69"/>
        <v>589</v>
      </c>
      <c r="K590" s="45">
        <f t="shared" si="70"/>
        <v>12497.790000000008</v>
      </c>
      <c r="L590" s="4">
        <f t="shared" si="71"/>
        <v>21.391490000000022</v>
      </c>
    </row>
    <row r="591" spans="1:12" x14ac:dyDescent="0.2">
      <c r="A591" s="5">
        <v>42229</v>
      </c>
      <c r="B591" s="4">
        <v>20.45</v>
      </c>
      <c r="C591" s="4">
        <f>MIN($B$2:B591)</f>
        <v>20.329999999999998</v>
      </c>
      <c r="D591" s="44">
        <f t="shared" si="65"/>
        <v>1</v>
      </c>
      <c r="E591" s="44">
        <f t="shared" si="66"/>
        <v>409</v>
      </c>
      <c r="F591" s="45">
        <f t="shared" si="67"/>
        <v>9610.5880000000034</v>
      </c>
      <c r="G591" s="4">
        <f t="shared" si="64"/>
        <v>22.02774358974359</v>
      </c>
      <c r="H591" s="4">
        <v>19.908000000000001</v>
      </c>
      <c r="I591" s="44">
        <f t="shared" si="68"/>
        <v>1</v>
      </c>
      <c r="J591" s="44">
        <f t="shared" si="69"/>
        <v>590</v>
      </c>
      <c r="K591" s="45">
        <f t="shared" si="70"/>
        <v>12517.698000000008</v>
      </c>
      <c r="L591" s="4">
        <f t="shared" si="71"/>
        <v>21.390755000000016</v>
      </c>
    </row>
    <row r="592" spans="1:12" x14ac:dyDescent="0.2">
      <c r="A592" s="5">
        <v>42230</v>
      </c>
      <c r="B592" s="4">
        <v>20.399999999999999</v>
      </c>
      <c r="C592" s="4">
        <f>MIN($B$2:B592)</f>
        <v>20.329999999999998</v>
      </c>
      <c r="D592" s="44">
        <f t="shared" si="65"/>
        <v>1</v>
      </c>
      <c r="E592" s="44">
        <f t="shared" si="66"/>
        <v>410</v>
      </c>
      <c r="F592" s="45">
        <f t="shared" si="67"/>
        <v>9630.988000000003</v>
      </c>
      <c r="G592" s="4">
        <f t="shared" si="64"/>
        <v>22.019438775510203</v>
      </c>
      <c r="H592" s="4">
        <v>19.832000000000001</v>
      </c>
      <c r="I592" s="44">
        <f t="shared" si="68"/>
        <v>1</v>
      </c>
      <c r="J592" s="44">
        <f t="shared" si="69"/>
        <v>591</v>
      </c>
      <c r="K592" s="45">
        <f t="shared" si="70"/>
        <v>12537.530000000008</v>
      </c>
      <c r="L592" s="4">
        <f t="shared" si="71"/>
        <v>21.389340000000018</v>
      </c>
    </row>
    <row r="593" spans="1:12" x14ac:dyDescent="0.2">
      <c r="A593" s="5">
        <v>42231</v>
      </c>
      <c r="C593" s="4">
        <f>MIN($B$2:B593)</f>
        <v>20.329999999999998</v>
      </c>
      <c r="D593" s="44">
        <f t="shared" si="65"/>
        <v>0</v>
      </c>
      <c r="E593" s="44">
        <f t="shared" si="66"/>
        <v>410</v>
      </c>
      <c r="F593" s="45">
        <f t="shared" si="67"/>
        <v>9630.988000000003</v>
      </c>
      <c r="G593" s="4">
        <f t="shared" si="64"/>
        <v>22.019438775510203</v>
      </c>
      <c r="H593" s="4">
        <v>19.722999999999999</v>
      </c>
      <c r="I593" s="44">
        <f t="shared" si="68"/>
        <v>1</v>
      </c>
      <c r="J593" s="44">
        <f t="shared" si="69"/>
        <v>592</v>
      </c>
      <c r="K593" s="45">
        <f t="shared" si="70"/>
        <v>12557.253000000008</v>
      </c>
      <c r="L593" s="4">
        <f t="shared" si="71"/>
        <v>21.386400000000023</v>
      </c>
    </row>
    <row r="594" spans="1:12" x14ac:dyDescent="0.2">
      <c r="A594" s="5">
        <v>42232</v>
      </c>
      <c r="C594" s="4">
        <f>MIN($B$2:B594)</f>
        <v>20.329999999999998</v>
      </c>
      <c r="D594" s="44">
        <f t="shared" si="65"/>
        <v>0</v>
      </c>
      <c r="E594" s="44">
        <f t="shared" si="66"/>
        <v>410</v>
      </c>
      <c r="F594" s="45">
        <f t="shared" si="67"/>
        <v>9630.988000000003</v>
      </c>
      <c r="G594" s="4">
        <f t="shared" si="64"/>
        <v>22.008764102564101</v>
      </c>
      <c r="H594" s="4">
        <v>19.959</v>
      </c>
      <c r="I594" s="44">
        <f t="shared" si="68"/>
        <v>1</v>
      </c>
      <c r="J594" s="44">
        <f t="shared" si="69"/>
        <v>593</v>
      </c>
      <c r="K594" s="45">
        <f t="shared" si="70"/>
        <v>12577.212000000009</v>
      </c>
      <c r="L594" s="4">
        <f t="shared" si="71"/>
        <v>21.383500000000023</v>
      </c>
    </row>
    <row r="595" spans="1:12" x14ac:dyDescent="0.2">
      <c r="A595" s="5">
        <v>42233</v>
      </c>
      <c r="B595" s="4">
        <v>20.34</v>
      </c>
      <c r="C595" s="4">
        <f>MIN($B$2:B595)</f>
        <v>20.329999999999998</v>
      </c>
      <c r="D595" s="44">
        <f t="shared" si="65"/>
        <v>1</v>
      </c>
      <c r="E595" s="44">
        <f t="shared" si="66"/>
        <v>411</v>
      </c>
      <c r="F595" s="45">
        <f t="shared" si="67"/>
        <v>9651.3280000000032</v>
      </c>
      <c r="G595" s="4">
        <f t="shared" si="64"/>
        <v>21.991020512820512</v>
      </c>
      <c r="H595" s="4">
        <v>19.936</v>
      </c>
      <c r="I595" s="44">
        <f t="shared" si="68"/>
        <v>1</v>
      </c>
      <c r="J595" s="44">
        <f t="shared" si="69"/>
        <v>594</v>
      </c>
      <c r="K595" s="45">
        <f t="shared" si="70"/>
        <v>12597.148000000008</v>
      </c>
      <c r="L595" s="4">
        <f t="shared" si="71"/>
        <v>21.37742500000002</v>
      </c>
    </row>
    <row r="596" spans="1:12" x14ac:dyDescent="0.2">
      <c r="A596" s="5">
        <v>42234</v>
      </c>
      <c r="B596" s="4">
        <v>20.46</v>
      </c>
      <c r="C596" s="4">
        <f>MIN($B$2:B596)</f>
        <v>20.329999999999998</v>
      </c>
      <c r="D596" s="44">
        <f t="shared" si="65"/>
        <v>1</v>
      </c>
      <c r="E596" s="44">
        <f t="shared" si="66"/>
        <v>412</v>
      </c>
      <c r="F596" s="45">
        <f t="shared" si="67"/>
        <v>9671.7880000000023</v>
      </c>
      <c r="G596" s="4">
        <f t="shared" si="64"/>
        <v>21.971584615384611</v>
      </c>
      <c r="H596" s="4">
        <v>19.510999999999999</v>
      </c>
      <c r="I596" s="44">
        <f t="shared" si="68"/>
        <v>1</v>
      </c>
      <c r="J596" s="44">
        <f t="shared" si="69"/>
        <v>595</v>
      </c>
      <c r="K596" s="45">
        <f t="shared" si="70"/>
        <v>12616.659000000009</v>
      </c>
      <c r="L596" s="4">
        <f t="shared" si="71"/>
        <v>21.370860000000022</v>
      </c>
    </row>
    <row r="597" spans="1:12" x14ac:dyDescent="0.2">
      <c r="A597" s="5">
        <v>42235</v>
      </c>
      <c r="B597" s="4">
        <v>20.32</v>
      </c>
      <c r="C597" s="4">
        <f>MIN($B$2:B597)</f>
        <v>20.32</v>
      </c>
      <c r="D597" s="44">
        <f t="shared" si="65"/>
        <v>1</v>
      </c>
      <c r="E597" s="44">
        <f t="shared" si="66"/>
        <v>413</v>
      </c>
      <c r="F597" s="45">
        <f t="shared" si="67"/>
        <v>9692.108000000002</v>
      </c>
      <c r="G597" s="4">
        <f t="shared" si="64"/>
        <v>21.952712820512815</v>
      </c>
      <c r="H597" s="4">
        <v>19.510999999999999</v>
      </c>
      <c r="I597" s="44">
        <f t="shared" si="68"/>
        <v>1</v>
      </c>
      <c r="J597" s="44">
        <f t="shared" si="69"/>
        <v>596</v>
      </c>
      <c r="K597" s="45">
        <f t="shared" si="70"/>
        <v>12636.170000000009</v>
      </c>
      <c r="L597" s="4">
        <f t="shared" si="71"/>
        <v>21.364020000000018</v>
      </c>
    </row>
    <row r="598" spans="1:12" x14ac:dyDescent="0.2">
      <c r="A598" s="5">
        <v>42236</v>
      </c>
      <c r="B598" s="4">
        <v>20.09</v>
      </c>
      <c r="C598" s="4">
        <f>MIN($B$2:B598)</f>
        <v>20.09</v>
      </c>
      <c r="D598" s="44">
        <f t="shared" si="65"/>
        <v>1</v>
      </c>
      <c r="E598" s="44">
        <f t="shared" si="66"/>
        <v>414</v>
      </c>
      <c r="F598" s="45">
        <f t="shared" si="67"/>
        <v>9712.1980000000021</v>
      </c>
      <c r="G598" s="4">
        <f t="shared" si="64"/>
        <v>21.931666666666658</v>
      </c>
      <c r="H598" s="4">
        <v>19.643000000000001</v>
      </c>
      <c r="I598" s="44">
        <f t="shared" si="68"/>
        <v>1</v>
      </c>
      <c r="J598" s="44">
        <f t="shared" si="69"/>
        <v>597</v>
      </c>
      <c r="K598" s="45">
        <f t="shared" si="70"/>
        <v>12655.813000000009</v>
      </c>
      <c r="L598" s="4">
        <f t="shared" si="71"/>
        <v>21.35763500000002</v>
      </c>
    </row>
    <row r="599" spans="1:12" x14ac:dyDescent="0.2">
      <c r="A599" s="5">
        <v>42237</v>
      </c>
      <c r="B599" s="4">
        <v>20</v>
      </c>
      <c r="C599" s="4">
        <f>MIN($B$2:B599)</f>
        <v>20</v>
      </c>
      <c r="D599" s="44">
        <f t="shared" si="65"/>
        <v>1</v>
      </c>
      <c r="E599" s="44">
        <f t="shared" si="66"/>
        <v>415</v>
      </c>
      <c r="F599" s="45">
        <f t="shared" si="67"/>
        <v>9732.1980000000021</v>
      </c>
      <c r="G599" s="4">
        <f t="shared" si="64"/>
        <v>21.921811224489787</v>
      </c>
      <c r="H599" s="4">
        <v>19.152000000000001</v>
      </c>
      <c r="I599" s="44">
        <f t="shared" si="68"/>
        <v>1</v>
      </c>
      <c r="J599" s="44">
        <f t="shared" si="69"/>
        <v>598</v>
      </c>
      <c r="K599" s="45">
        <f t="shared" si="70"/>
        <v>12674.965000000009</v>
      </c>
      <c r="L599" s="4">
        <f t="shared" si="71"/>
        <v>21.347665000000017</v>
      </c>
    </row>
    <row r="600" spans="1:12" x14ac:dyDescent="0.2">
      <c r="A600" s="5">
        <v>42238</v>
      </c>
      <c r="C600" s="4">
        <f>MIN($B$2:B600)</f>
        <v>20</v>
      </c>
      <c r="D600" s="44">
        <f t="shared" si="65"/>
        <v>0</v>
      </c>
      <c r="E600" s="44">
        <f t="shared" si="66"/>
        <v>415</v>
      </c>
      <c r="F600" s="45">
        <f t="shared" si="67"/>
        <v>9732.1980000000021</v>
      </c>
      <c r="G600" s="4">
        <f t="shared" si="64"/>
        <v>21.921811224489787</v>
      </c>
      <c r="H600" s="4">
        <v>19.157</v>
      </c>
      <c r="I600" s="44">
        <f t="shared" si="68"/>
        <v>1</v>
      </c>
      <c r="J600" s="44">
        <f t="shared" si="69"/>
        <v>599</v>
      </c>
      <c r="K600" s="45">
        <f t="shared" si="70"/>
        <v>12694.122000000008</v>
      </c>
      <c r="L600" s="4">
        <f t="shared" si="71"/>
        <v>21.338255000000007</v>
      </c>
    </row>
    <row r="601" spans="1:12" x14ac:dyDescent="0.2">
      <c r="A601" s="5">
        <v>42239</v>
      </c>
      <c r="C601" s="4">
        <f>MIN($B$2:B601)</f>
        <v>20</v>
      </c>
      <c r="D601" s="44">
        <f t="shared" si="65"/>
        <v>0</v>
      </c>
      <c r="E601" s="44">
        <f t="shared" si="66"/>
        <v>415</v>
      </c>
      <c r="F601" s="45">
        <f t="shared" si="67"/>
        <v>9732.1980000000021</v>
      </c>
      <c r="G601" s="4">
        <f t="shared" si="64"/>
        <v>21.90874358974358</v>
      </c>
      <c r="H601" s="4">
        <v>19.414999999999999</v>
      </c>
      <c r="I601" s="44">
        <f t="shared" si="68"/>
        <v>1</v>
      </c>
      <c r="J601" s="44">
        <f t="shared" si="69"/>
        <v>600</v>
      </c>
      <c r="K601" s="45">
        <f t="shared" si="70"/>
        <v>12713.537000000009</v>
      </c>
      <c r="L601" s="4">
        <f t="shared" si="71"/>
        <v>21.328625000000009</v>
      </c>
    </row>
    <row r="602" spans="1:12" x14ac:dyDescent="0.2">
      <c r="A602" s="5">
        <v>42240</v>
      </c>
      <c r="B602" s="4">
        <v>19.54</v>
      </c>
      <c r="C602" s="4">
        <f>MIN($B$2:B602)</f>
        <v>19.54</v>
      </c>
      <c r="D602" s="44">
        <f t="shared" si="65"/>
        <v>1</v>
      </c>
      <c r="E602" s="44">
        <f t="shared" si="66"/>
        <v>416</v>
      </c>
      <c r="F602" s="45">
        <f t="shared" si="67"/>
        <v>9751.738000000003</v>
      </c>
      <c r="G602" s="4">
        <f t="shared" si="64"/>
        <v>21.885153846153838</v>
      </c>
      <c r="H602" s="4">
        <v>18.951000000000001</v>
      </c>
      <c r="I602" s="44">
        <f t="shared" si="68"/>
        <v>1</v>
      </c>
      <c r="J602" s="44">
        <f t="shared" si="69"/>
        <v>601</v>
      </c>
      <c r="K602" s="45">
        <f t="shared" si="70"/>
        <v>12732.488000000008</v>
      </c>
      <c r="L602" s="4">
        <f t="shared" si="71"/>
        <v>21.314035000000004</v>
      </c>
    </row>
    <row r="603" spans="1:12" x14ac:dyDescent="0.2">
      <c r="A603" s="5">
        <v>42241</v>
      </c>
      <c r="B603" s="4">
        <v>19.7</v>
      </c>
      <c r="C603" s="4">
        <f>MIN($B$2:B603)</f>
        <v>19.54</v>
      </c>
      <c r="D603" s="44">
        <f t="shared" si="65"/>
        <v>1</v>
      </c>
      <c r="E603" s="44">
        <f t="shared" si="66"/>
        <v>417</v>
      </c>
      <c r="F603" s="45">
        <f t="shared" si="67"/>
        <v>9771.4380000000037</v>
      </c>
      <c r="G603" s="4">
        <f t="shared" si="64"/>
        <v>21.863102564102562</v>
      </c>
      <c r="H603" s="4">
        <v>19.588000000000001</v>
      </c>
      <c r="I603" s="44">
        <f t="shared" si="68"/>
        <v>1</v>
      </c>
      <c r="J603" s="44">
        <f t="shared" si="69"/>
        <v>602</v>
      </c>
      <c r="K603" s="45">
        <f t="shared" si="70"/>
        <v>12752.076000000008</v>
      </c>
      <c r="L603" s="4">
        <f t="shared" si="71"/>
        <v>21.30264</v>
      </c>
    </row>
    <row r="604" spans="1:12" x14ac:dyDescent="0.2">
      <c r="A604" s="5">
        <v>42242</v>
      </c>
      <c r="B604" s="4">
        <v>19.600000000000001</v>
      </c>
      <c r="C604" s="4">
        <f>MIN($B$2:B604)</f>
        <v>19.54</v>
      </c>
      <c r="D604" s="44">
        <f t="shared" si="65"/>
        <v>1</v>
      </c>
      <c r="E604" s="44">
        <f t="shared" si="66"/>
        <v>418</v>
      </c>
      <c r="F604" s="45">
        <f t="shared" si="67"/>
        <v>9791.0380000000041</v>
      </c>
      <c r="G604" s="4">
        <f t="shared" si="64"/>
        <v>21.840276923076921</v>
      </c>
      <c r="H604" s="4">
        <v>19.245000000000001</v>
      </c>
      <c r="I604" s="44">
        <f t="shared" si="68"/>
        <v>1</v>
      </c>
      <c r="J604" s="44">
        <f t="shared" si="69"/>
        <v>603</v>
      </c>
      <c r="K604" s="45">
        <f t="shared" si="70"/>
        <v>12771.321000000009</v>
      </c>
      <c r="L604" s="4">
        <f t="shared" si="71"/>
        <v>21.289800000000003</v>
      </c>
    </row>
    <row r="605" spans="1:12" x14ac:dyDescent="0.2">
      <c r="A605" s="5">
        <v>42243</v>
      </c>
      <c r="B605" s="4">
        <v>19.600000000000001</v>
      </c>
      <c r="C605" s="4">
        <f>MIN($B$2:B605)</f>
        <v>19.54</v>
      </c>
      <c r="D605" s="44">
        <f t="shared" si="65"/>
        <v>1</v>
      </c>
      <c r="E605" s="44">
        <f t="shared" si="66"/>
        <v>419</v>
      </c>
      <c r="F605" s="45">
        <f t="shared" si="67"/>
        <v>9810.6380000000045</v>
      </c>
      <c r="G605" s="4">
        <f t="shared" si="64"/>
        <v>21.818482051282047</v>
      </c>
      <c r="H605" s="4">
        <v>19.38</v>
      </c>
      <c r="I605" s="44">
        <f t="shared" si="68"/>
        <v>1</v>
      </c>
      <c r="J605" s="44">
        <f t="shared" si="69"/>
        <v>604</v>
      </c>
      <c r="K605" s="45">
        <f t="shared" si="70"/>
        <v>12790.701000000008</v>
      </c>
      <c r="L605" s="4">
        <f t="shared" si="71"/>
        <v>21.277259999999998</v>
      </c>
    </row>
    <row r="606" spans="1:12" x14ac:dyDescent="0.2">
      <c r="A606" s="5">
        <v>42244</v>
      </c>
      <c r="B606" s="4">
        <v>19.829999999999998</v>
      </c>
      <c r="C606" s="4">
        <f>MIN($B$2:B606)</f>
        <v>19.54</v>
      </c>
      <c r="D606" s="44">
        <f t="shared" si="65"/>
        <v>1</v>
      </c>
      <c r="E606" s="44">
        <f t="shared" si="66"/>
        <v>420</v>
      </c>
      <c r="F606" s="45">
        <f t="shared" si="67"/>
        <v>9830.4680000000044</v>
      </c>
      <c r="G606" s="4">
        <f t="shared" si="64"/>
        <v>21.808336734693874</v>
      </c>
      <c r="H606" s="4">
        <v>19.297000000000001</v>
      </c>
      <c r="I606" s="44">
        <f t="shared" si="68"/>
        <v>1</v>
      </c>
      <c r="J606" s="44">
        <f t="shared" si="69"/>
        <v>605</v>
      </c>
      <c r="K606" s="45">
        <f t="shared" si="70"/>
        <v>12809.998000000009</v>
      </c>
      <c r="L606" s="4">
        <f t="shared" si="71"/>
        <v>21.265410000000003</v>
      </c>
    </row>
    <row r="607" spans="1:12" x14ac:dyDescent="0.2">
      <c r="A607" s="5">
        <v>42245</v>
      </c>
      <c r="C607" s="4">
        <f>MIN($B$2:B607)</f>
        <v>19.54</v>
      </c>
      <c r="D607" s="44">
        <f t="shared" si="65"/>
        <v>0</v>
      </c>
      <c r="E607" s="44">
        <f t="shared" si="66"/>
        <v>420</v>
      </c>
      <c r="F607" s="45">
        <f t="shared" si="67"/>
        <v>9830.4680000000044</v>
      </c>
      <c r="G607" s="4">
        <f t="shared" si="64"/>
        <v>21.808336734693874</v>
      </c>
      <c r="H607" s="4">
        <v>19.292999999999999</v>
      </c>
      <c r="I607" s="44">
        <f t="shared" si="68"/>
        <v>1</v>
      </c>
      <c r="J607" s="44">
        <f t="shared" si="69"/>
        <v>606</v>
      </c>
      <c r="K607" s="45">
        <f t="shared" si="70"/>
        <v>12829.291000000008</v>
      </c>
      <c r="L607" s="4">
        <f t="shared" si="71"/>
        <v>21.245529999999999</v>
      </c>
    </row>
    <row r="608" spans="1:12" x14ac:dyDescent="0.2">
      <c r="A608" s="5">
        <v>42246</v>
      </c>
      <c r="C608" s="4">
        <f>MIN($B$2:B608)</f>
        <v>19.54</v>
      </c>
      <c r="D608" s="44">
        <f t="shared" si="65"/>
        <v>0</v>
      </c>
      <c r="E608" s="44">
        <f t="shared" si="66"/>
        <v>420</v>
      </c>
      <c r="F608" s="45">
        <f t="shared" si="67"/>
        <v>9830.4680000000044</v>
      </c>
      <c r="G608" s="4">
        <f t="shared" si="64"/>
        <v>21.797517948717946</v>
      </c>
      <c r="H608" s="4">
        <v>19.372</v>
      </c>
      <c r="I608" s="44">
        <f t="shared" si="68"/>
        <v>1</v>
      </c>
      <c r="J608" s="44">
        <f t="shared" si="69"/>
        <v>607</v>
      </c>
      <c r="K608" s="45">
        <f t="shared" si="70"/>
        <v>12848.663000000008</v>
      </c>
      <c r="L608" s="4">
        <f t="shared" si="71"/>
        <v>21.224799999999995</v>
      </c>
    </row>
    <row r="609" spans="1:12" x14ac:dyDescent="0.2">
      <c r="A609" s="5">
        <v>42247</v>
      </c>
      <c r="C609" s="4">
        <f>MIN($B$2:B609)</f>
        <v>19.54</v>
      </c>
      <c r="D609" s="44">
        <f t="shared" si="65"/>
        <v>0</v>
      </c>
      <c r="E609" s="44">
        <f t="shared" si="66"/>
        <v>420</v>
      </c>
      <c r="F609" s="45">
        <f t="shared" si="67"/>
        <v>9830.4680000000044</v>
      </c>
      <c r="G609" s="4">
        <f t="shared" ref="G609:G672" si="72">(F609-F323)/(E609-E323)</f>
        <v>21.787195876288656</v>
      </c>
      <c r="H609" s="4">
        <v>19.434999999999999</v>
      </c>
      <c r="I609" s="44">
        <f t="shared" si="68"/>
        <v>1</v>
      </c>
      <c r="J609" s="44">
        <f t="shared" si="69"/>
        <v>608</v>
      </c>
      <c r="K609" s="45">
        <f t="shared" si="70"/>
        <v>12868.098000000007</v>
      </c>
      <c r="L609" s="4">
        <f t="shared" si="71"/>
        <v>21.202439999999996</v>
      </c>
    </row>
    <row r="610" spans="1:12" x14ac:dyDescent="0.2">
      <c r="A610" s="5">
        <v>42248</v>
      </c>
      <c r="B610" s="4">
        <v>19.98</v>
      </c>
      <c r="C610" s="4">
        <f>MIN($B$2:B610)</f>
        <v>19.54</v>
      </c>
      <c r="D610" s="44">
        <f t="shared" si="65"/>
        <v>1</v>
      </c>
      <c r="E610" s="44">
        <f t="shared" si="66"/>
        <v>421</v>
      </c>
      <c r="F610" s="45">
        <f t="shared" si="67"/>
        <v>9850.448000000004</v>
      </c>
      <c r="G610" s="4">
        <f t="shared" si="72"/>
        <v>21.766458762886593</v>
      </c>
      <c r="H610" s="4">
        <v>19.617000000000001</v>
      </c>
      <c r="I610" s="44">
        <f t="shared" si="68"/>
        <v>1</v>
      </c>
      <c r="J610" s="44">
        <f t="shared" si="69"/>
        <v>609</v>
      </c>
      <c r="K610" s="45">
        <f t="shared" si="70"/>
        <v>12887.715000000007</v>
      </c>
      <c r="L610" s="4">
        <f t="shared" si="71"/>
        <v>21.181024999999998</v>
      </c>
    </row>
    <row r="611" spans="1:12" x14ac:dyDescent="0.2">
      <c r="A611" s="5">
        <v>42249</v>
      </c>
      <c r="B611" s="4">
        <v>20.03</v>
      </c>
      <c r="C611" s="4">
        <f>MIN($B$2:B611)</f>
        <v>19.54</v>
      </c>
      <c r="D611" s="44">
        <f t="shared" si="65"/>
        <v>1</v>
      </c>
      <c r="E611" s="44">
        <f t="shared" si="66"/>
        <v>422</v>
      </c>
      <c r="F611" s="45">
        <f t="shared" si="67"/>
        <v>9870.4780000000046</v>
      </c>
      <c r="G611" s="4">
        <f t="shared" si="72"/>
        <v>21.745634020618557</v>
      </c>
      <c r="H611" s="4">
        <v>19.835999999999999</v>
      </c>
      <c r="I611" s="44">
        <f t="shared" si="68"/>
        <v>1</v>
      </c>
      <c r="J611" s="44">
        <f t="shared" si="69"/>
        <v>610</v>
      </c>
      <c r="K611" s="45">
        <f t="shared" si="70"/>
        <v>12907.551000000007</v>
      </c>
      <c r="L611" s="4">
        <f t="shared" si="71"/>
        <v>21.161469999999998</v>
      </c>
    </row>
    <row r="612" spans="1:12" x14ac:dyDescent="0.2">
      <c r="A612" s="5">
        <v>42250</v>
      </c>
      <c r="B612" s="4">
        <v>20.239999999999998</v>
      </c>
      <c r="C612" s="4">
        <f>MIN($B$2:B612)</f>
        <v>19.54</v>
      </c>
      <c r="D612" s="44">
        <f t="shared" si="65"/>
        <v>1</v>
      </c>
      <c r="E612" s="44">
        <f t="shared" si="66"/>
        <v>423</v>
      </c>
      <c r="F612" s="45">
        <f t="shared" si="67"/>
        <v>9890.7180000000044</v>
      </c>
      <c r="G612" s="4">
        <f t="shared" si="72"/>
        <v>21.724551546391751</v>
      </c>
      <c r="H612" s="4">
        <v>19.991</v>
      </c>
      <c r="I612" s="44">
        <f t="shared" si="68"/>
        <v>1</v>
      </c>
      <c r="J612" s="44">
        <f t="shared" si="69"/>
        <v>611</v>
      </c>
      <c r="K612" s="45">
        <f t="shared" si="70"/>
        <v>12927.542000000007</v>
      </c>
      <c r="L612" s="4">
        <f t="shared" si="71"/>
        <v>21.141239999999996</v>
      </c>
    </row>
    <row r="613" spans="1:12" x14ac:dyDescent="0.2">
      <c r="A613" s="5">
        <v>42251</v>
      </c>
      <c r="B613" s="4">
        <v>20.170000000000002</v>
      </c>
      <c r="C613" s="4">
        <f>MIN($B$2:B613)</f>
        <v>19.54</v>
      </c>
      <c r="D613" s="44">
        <f t="shared" si="65"/>
        <v>1</v>
      </c>
      <c r="E613" s="44">
        <f t="shared" si="66"/>
        <v>424</v>
      </c>
      <c r="F613" s="45">
        <f t="shared" si="67"/>
        <v>9910.8880000000045</v>
      </c>
      <c r="G613" s="4">
        <f t="shared" si="72"/>
        <v>21.716579487179487</v>
      </c>
      <c r="H613" s="4">
        <v>19.754999999999999</v>
      </c>
      <c r="I613" s="44">
        <f t="shared" si="68"/>
        <v>1</v>
      </c>
      <c r="J613" s="44">
        <f t="shared" si="69"/>
        <v>612</v>
      </c>
      <c r="K613" s="45">
        <f t="shared" si="70"/>
        <v>12947.297000000006</v>
      </c>
      <c r="L613" s="4">
        <f t="shared" si="71"/>
        <v>21.122639999999993</v>
      </c>
    </row>
    <row r="614" spans="1:12" x14ac:dyDescent="0.2">
      <c r="A614" s="5">
        <v>42252</v>
      </c>
      <c r="C614" s="4">
        <f>MIN($B$2:B614)</f>
        <v>19.54</v>
      </c>
      <c r="D614" s="44">
        <f t="shared" si="65"/>
        <v>0</v>
      </c>
      <c r="E614" s="44">
        <f t="shared" si="66"/>
        <v>424</v>
      </c>
      <c r="F614" s="45">
        <f t="shared" si="67"/>
        <v>9910.8880000000045</v>
      </c>
      <c r="G614" s="4">
        <f t="shared" si="72"/>
        <v>21.716579487179487</v>
      </c>
      <c r="H614" s="4">
        <v>19.763999999999999</v>
      </c>
      <c r="I614" s="44">
        <f t="shared" si="68"/>
        <v>1</v>
      </c>
      <c r="J614" s="44">
        <f t="shared" si="69"/>
        <v>613</v>
      </c>
      <c r="K614" s="45">
        <f t="shared" si="70"/>
        <v>12967.061000000005</v>
      </c>
      <c r="L614" s="4">
        <f t="shared" si="71"/>
        <v>21.105934999999992</v>
      </c>
    </row>
    <row r="615" spans="1:12" x14ac:dyDescent="0.2">
      <c r="A615" s="5">
        <v>42253</v>
      </c>
      <c r="C615" s="4">
        <f>MIN($B$2:B615)</f>
        <v>19.54</v>
      </c>
      <c r="D615" s="44">
        <f t="shared" si="65"/>
        <v>0</v>
      </c>
      <c r="E615" s="44">
        <f t="shared" si="66"/>
        <v>424</v>
      </c>
      <c r="F615" s="45">
        <f t="shared" si="67"/>
        <v>9910.8880000000045</v>
      </c>
      <c r="G615" s="4">
        <f t="shared" si="72"/>
        <v>21.703804123711343</v>
      </c>
      <c r="H615" s="4">
        <v>19.771999999999998</v>
      </c>
      <c r="I615" s="44">
        <f t="shared" si="68"/>
        <v>1</v>
      </c>
      <c r="J615" s="44">
        <f t="shared" si="69"/>
        <v>614</v>
      </c>
      <c r="K615" s="45">
        <f t="shared" si="70"/>
        <v>12986.833000000006</v>
      </c>
      <c r="L615" s="4">
        <f t="shared" si="71"/>
        <v>21.08762999999999</v>
      </c>
    </row>
    <row r="616" spans="1:12" x14ac:dyDescent="0.2">
      <c r="A616" s="5">
        <v>42254</v>
      </c>
      <c r="B616" s="4">
        <v>20</v>
      </c>
      <c r="C616" s="4">
        <f>MIN($B$2:B616)</f>
        <v>19.54</v>
      </c>
      <c r="D616" s="44">
        <f t="shared" si="65"/>
        <v>1</v>
      </c>
      <c r="E616" s="44">
        <f t="shared" si="66"/>
        <v>425</v>
      </c>
      <c r="F616" s="45">
        <f t="shared" si="67"/>
        <v>9930.8880000000045</v>
      </c>
      <c r="G616" s="4">
        <f t="shared" si="72"/>
        <v>21.679917525773199</v>
      </c>
      <c r="H616" s="4">
        <v>19.62</v>
      </c>
      <c r="I616" s="44">
        <f t="shared" si="68"/>
        <v>1</v>
      </c>
      <c r="J616" s="44">
        <f t="shared" si="69"/>
        <v>615</v>
      </c>
      <c r="K616" s="45">
        <f t="shared" si="70"/>
        <v>13006.453000000007</v>
      </c>
      <c r="L616" s="4">
        <f t="shared" si="71"/>
        <v>21.072054999999992</v>
      </c>
    </row>
    <row r="617" spans="1:12" x14ac:dyDescent="0.2">
      <c r="A617" s="5">
        <v>42255</v>
      </c>
      <c r="B617" s="4">
        <v>20.059999999999999</v>
      </c>
      <c r="C617" s="4">
        <f>MIN($B$2:B617)</f>
        <v>19.54</v>
      </c>
      <c r="D617" s="44">
        <f t="shared" si="65"/>
        <v>1</v>
      </c>
      <c r="E617" s="44">
        <f t="shared" si="66"/>
        <v>426</v>
      </c>
      <c r="F617" s="45">
        <f t="shared" si="67"/>
        <v>9950.948000000004</v>
      </c>
      <c r="G617" s="4">
        <f t="shared" si="72"/>
        <v>21.657283505154638</v>
      </c>
      <c r="H617" s="4">
        <v>19.547000000000001</v>
      </c>
      <c r="I617" s="44">
        <f t="shared" si="68"/>
        <v>1</v>
      </c>
      <c r="J617" s="44">
        <f t="shared" si="69"/>
        <v>616</v>
      </c>
      <c r="K617" s="45">
        <f t="shared" si="70"/>
        <v>13026.000000000007</v>
      </c>
      <c r="L617" s="4">
        <f t="shared" si="71"/>
        <v>21.057074999999994</v>
      </c>
    </row>
    <row r="618" spans="1:12" x14ac:dyDescent="0.2">
      <c r="A618" s="5">
        <v>42256</v>
      </c>
      <c r="B618" s="4">
        <v>20.09</v>
      </c>
      <c r="C618" s="4">
        <f>MIN($B$2:B618)</f>
        <v>19.54</v>
      </c>
      <c r="D618" s="44">
        <f t="shared" si="65"/>
        <v>1</v>
      </c>
      <c r="E618" s="44">
        <f t="shared" si="66"/>
        <v>427</v>
      </c>
      <c r="F618" s="45">
        <f t="shared" si="67"/>
        <v>9971.0380000000041</v>
      </c>
      <c r="G618" s="4">
        <f t="shared" si="72"/>
        <v>21.635634020618557</v>
      </c>
      <c r="H618" s="4">
        <v>19.670000000000002</v>
      </c>
      <c r="I618" s="44">
        <f t="shared" si="68"/>
        <v>1</v>
      </c>
      <c r="J618" s="44">
        <f t="shared" si="69"/>
        <v>617</v>
      </c>
      <c r="K618" s="45">
        <f t="shared" si="70"/>
        <v>13045.670000000007</v>
      </c>
      <c r="L618" s="4">
        <f t="shared" si="71"/>
        <v>21.04285999999999</v>
      </c>
    </row>
    <row r="619" spans="1:12" x14ac:dyDescent="0.2">
      <c r="A619" s="5">
        <v>42257</v>
      </c>
      <c r="B619" s="4">
        <v>20.100000000000001</v>
      </c>
      <c r="C619" s="4">
        <f>MIN($B$2:B619)</f>
        <v>19.54</v>
      </c>
      <c r="D619" s="44">
        <f t="shared" si="65"/>
        <v>1</v>
      </c>
      <c r="E619" s="44">
        <f t="shared" si="66"/>
        <v>428</v>
      </c>
      <c r="F619" s="45">
        <f t="shared" si="67"/>
        <v>9991.1380000000045</v>
      </c>
      <c r="G619" s="4">
        <f t="shared" si="72"/>
        <v>21.616613402061859</v>
      </c>
      <c r="H619" s="4">
        <v>19.547000000000001</v>
      </c>
      <c r="I619" s="44">
        <f t="shared" si="68"/>
        <v>1</v>
      </c>
      <c r="J619" s="44">
        <f t="shared" si="69"/>
        <v>618</v>
      </c>
      <c r="K619" s="45">
        <f t="shared" si="70"/>
        <v>13065.217000000008</v>
      </c>
      <c r="L619" s="4">
        <f t="shared" si="71"/>
        <v>21.027649999999994</v>
      </c>
    </row>
    <row r="620" spans="1:12" x14ac:dyDescent="0.2">
      <c r="A620" s="5">
        <v>42258</v>
      </c>
      <c r="B620" s="4">
        <v>19.98</v>
      </c>
      <c r="C620" s="4">
        <f>MIN($B$2:B620)</f>
        <v>19.54</v>
      </c>
      <c r="D620" s="44">
        <f t="shared" si="65"/>
        <v>1</v>
      </c>
      <c r="E620" s="44">
        <f t="shared" si="66"/>
        <v>429</v>
      </c>
      <c r="F620" s="45">
        <f t="shared" si="67"/>
        <v>10011.118000000004</v>
      </c>
      <c r="G620" s="4">
        <f t="shared" si="72"/>
        <v>21.608220512820512</v>
      </c>
      <c r="H620" s="4">
        <v>19.436</v>
      </c>
      <c r="I620" s="44">
        <f t="shared" si="68"/>
        <v>1</v>
      </c>
      <c r="J620" s="44">
        <f t="shared" si="69"/>
        <v>619</v>
      </c>
      <c r="K620" s="45">
        <f t="shared" si="70"/>
        <v>13084.653000000008</v>
      </c>
      <c r="L620" s="4">
        <f t="shared" si="71"/>
        <v>21.012884999999997</v>
      </c>
    </row>
    <row r="621" spans="1:12" x14ac:dyDescent="0.2">
      <c r="A621" s="5">
        <v>42259</v>
      </c>
      <c r="C621" s="4">
        <f>MIN($B$2:B621)</f>
        <v>19.54</v>
      </c>
      <c r="D621" s="44">
        <f t="shared" si="65"/>
        <v>0</v>
      </c>
      <c r="E621" s="44">
        <f t="shared" si="66"/>
        <v>429</v>
      </c>
      <c r="F621" s="45">
        <f t="shared" si="67"/>
        <v>10011.118000000004</v>
      </c>
      <c r="G621" s="4">
        <f t="shared" si="72"/>
        <v>21.608220512820512</v>
      </c>
      <c r="H621" s="4">
        <v>19.440999999999999</v>
      </c>
      <c r="I621" s="44">
        <f t="shared" si="68"/>
        <v>1</v>
      </c>
      <c r="J621" s="44">
        <f t="shared" si="69"/>
        <v>620</v>
      </c>
      <c r="K621" s="45">
        <f t="shared" si="70"/>
        <v>13104.094000000008</v>
      </c>
      <c r="L621" s="4">
        <f t="shared" si="71"/>
        <v>20.995445</v>
      </c>
    </row>
    <row r="622" spans="1:12" x14ac:dyDescent="0.2">
      <c r="A622" s="5">
        <v>42260</v>
      </c>
      <c r="C622" s="4">
        <f>MIN($B$2:B622)</f>
        <v>19.54</v>
      </c>
      <c r="D622" s="44">
        <f t="shared" si="65"/>
        <v>0</v>
      </c>
      <c r="E622" s="44">
        <f t="shared" si="66"/>
        <v>429</v>
      </c>
      <c r="F622" s="45">
        <f t="shared" si="67"/>
        <v>10011.118000000004</v>
      </c>
      <c r="G622" s="4">
        <f t="shared" si="72"/>
        <v>21.595273195876288</v>
      </c>
      <c r="H622" s="4">
        <v>19.529</v>
      </c>
      <c r="I622" s="44">
        <f t="shared" si="68"/>
        <v>1</v>
      </c>
      <c r="J622" s="44">
        <f t="shared" si="69"/>
        <v>621</v>
      </c>
      <c r="K622" s="45">
        <f t="shared" si="70"/>
        <v>13123.623000000009</v>
      </c>
      <c r="L622" s="4">
        <f t="shared" si="71"/>
        <v>20.976275000000005</v>
      </c>
    </row>
    <row r="623" spans="1:12" x14ac:dyDescent="0.2">
      <c r="A623" s="5">
        <v>42261</v>
      </c>
      <c r="B623" s="4">
        <v>19.86</v>
      </c>
      <c r="C623" s="4">
        <f>MIN($B$2:B623)</f>
        <v>19.54</v>
      </c>
      <c r="D623" s="44">
        <f t="shared" si="65"/>
        <v>1</v>
      </c>
      <c r="E623" s="44">
        <f t="shared" si="66"/>
        <v>430</v>
      </c>
      <c r="F623" s="45">
        <f t="shared" si="67"/>
        <v>10030.978000000005</v>
      </c>
      <c r="G623" s="4">
        <f t="shared" si="72"/>
        <v>21.575865979381447</v>
      </c>
      <c r="H623" s="4">
        <v>19.431000000000001</v>
      </c>
      <c r="I623" s="44">
        <f t="shared" si="68"/>
        <v>1</v>
      </c>
      <c r="J623" s="44">
        <f t="shared" si="69"/>
        <v>622</v>
      </c>
      <c r="K623" s="45">
        <f t="shared" si="70"/>
        <v>13143.054000000009</v>
      </c>
      <c r="L623" s="4">
        <f t="shared" si="71"/>
        <v>20.952625000000008</v>
      </c>
    </row>
    <row r="624" spans="1:12" x14ac:dyDescent="0.2">
      <c r="A624" s="5">
        <v>42262</v>
      </c>
      <c r="B624" s="4">
        <v>19.7</v>
      </c>
      <c r="C624" s="4">
        <f>MIN($B$2:B624)</f>
        <v>19.54</v>
      </c>
      <c r="D624" s="44">
        <f t="shared" si="65"/>
        <v>1</v>
      </c>
      <c r="E624" s="44">
        <f t="shared" si="66"/>
        <v>431</v>
      </c>
      <c r="F624" s="45">
        <f t="shared" si="67"/>
        <v>10050.678000000005</v>
      </c>
      <c r="G624" s="4">
        <f t="shared" si="72"/>
        <v>21.556036082474236</v>
      </c>
      <c r="H624" s="4">
        <v>19.356000000000002</v>
      </c>
      <c r="I624" s="44">
        <f t="shared" si="68"/>
        <v>1</v>
      </c>
      <c r="J624" s="44">
        <f t="shared" si="69"/>
        <v>623</v>
      </c>
      <c r="K624" s="45">
        <f t="shared" si="70"/>
        <v>13162.410000000009</v>
      </c>
      <c r="L624" s="4">
        <f t="shared" si="71"/>
        <v>20.931375000000006</v>
      </c>
    </row>
    <row r="625" spans="1:12" x14ac:dyDescent="0.2">
      <c r="A625" s="5">
        <v>42263</v>
      </c>
      <c r="B625" s="4">
        <v>19.87</v>
      </c>
      <c r="C625" s="4">
        <f>MIN($B$2:B625)</f>
        <v>19.54</v>
      </c>
      <c r="D625" s="44">
        <f t="shared" si="65"/>
        <v>1</v>
      </c>
      <c r="E625" s="44">
        <f t="shared" si="66"/>
        <v>432</v>
      </c>
      <c r="F625" s="45">
        <f t="shared" si="67"/>
        <v>10070.548000000006</v>
      </c>
      <c r="G625" s="4">
        <f t="shared" si="72"/>
        <v>21.53706701030929</v>
      </c>
      <c r="H625" s="4">
        <v>19.422000000000001</v>
      </c>
      <c r="I625" s="44">
        <f t="shared" si="68"/>
        <v>1</v>
      </c>
      <c r="J625" s="44">
        <f t="shared" si="69"/>
        <v>624</v>
      </c>
      <c r="K625" s="45">
        <f t="shared" si="70"/>
        <v>13181.832000000009</v>
      </c>
      <c r="L625" s="4">
        <f t="shared" si="71"/>
        <v>20.910890000000009</v>
      </c>
    </row>
    <row r="626" spans="1:12" x14ac:dyDescent="0.2">
      <c r="A626" s="5">
        <v>42264</v>
      </c>
      <c r="B626" s="4">
        <v>19.829999999999998</v>
      </c>
      <c r="C626" s="4">
        <f>MIN($B$2:B626)</f>
        <v>19.54</v>
      </c>
      <c r="D626" s="44">
        <f t="shared" si="65"/>
        <v>1</v>
      </c>
      <c r="E626" s="44">
        <f t="shared" si="66"/>
        <v>433</v>
      </c>
      <c r="F626" s="45">
        <f t="shared" si="67"/>
        <v>10090.378000000006</v>
      </c>
      <c r="G626" s="4">
        <f t="shared" si="72"/>
        <v>21.519128865979393</v>
      </c>
      <c r="H626" s="4">
        <v>19.331</v>
      </c>
      <c r="I626" s="44">
        <f t="shared" si="68"/>
        <v>1</v>
      </c>
      <c r="J626" s="44">
        <f t="shared" si="69"/>
        <v>625</v>
      </c>
      <c r="K626" s="45">
        <f t="shared" si="70"/>
        <v>13201.16300000001</v>
      </c>
      <c r="L626" s="4">
        <f t="shared" si="71"/>
        <v>20.889420000000008</v>
      </c>
    </row>
    <row r="627" spans="1:12" x14ac:dyDescent="0.2">
      <c r="A627" s="5">
        <v>42265</v>
      </c>
      <c r="B627" s="4">
        <v>19.600000000000001</v>
      </c>
      <c r="C627" s="4">
        <f>MIN($B$2:B627)</f>
        <v>19.54</v>
      </c>
      <c r="D627" s="44">
        <f t="shared" si="65"/>
        <v>1</v>
      </c>
      <c r="E627" s="44">
        <f t="shared" si="66"/>
        <v>434</v>
      </c>
      <c r="F627" s="45">
        <f t="shared" si="67"/>
        <v>10109.978000000006</v>
      </c>
      <c r="G627" s="4">
        <f t="shared" si="72"/>
        <v>21.509287179487192</v>
      </c>
      <c r="H627" s="4">
        <v>18.989999999999998</v>
      </c>
      <c r="I627" s="44">
        <f t="shared" si="68"/>
        <v>1</v>
      </c>
      <c r="J627" s="44">
        <f t="shared" si="69"/>
        <v>626</v>
      </c>
      <c r="K627" s="45">
        <f t="shared" si="70"/>
        <v>13220.153000000009</v>
      </c>
      <c r="L627" s="4">
        <f t="shared" si="71"/>
        <v>20.868670000000012</v>
      </c>
    </row>
    <row r="628" spans="1:12" x14ac:dyDescent="0.2">
      <c r="A628" s="5">
        <v>42266</v>
      </c>
      <c r="C628" s="4">
        <f>MIN($B$2:B628)</f>
        <v>19.54</v>
      </c>
      <c r="D628" s="44">
        <f t="shared" si="65"/>
        <v>0</v>
      </c>
      <c r="E628" s="44">
        <f t="shared" si="66"/>
        <v>434</v>
      </c>
      <c r="F628" s="45">
        <f t="shared" si="67"/>
        <v>10109.978000000006</v>
      </c>
      <c r="G628" s="4">
        <f t="shared" si="72"/>
        <v>21.509287179487192</v>
      </c>
      <c r="H628" s="4">
        <v>18.899999999999999</v>
      </c>
      <c r="I628" s="44">
        <f t="shared" si="68"/>
        <v>1</v>
      </c>
      <c r="J628" s="44">
        <f t="shared" si="69"/>
        <v>627</v>
      </c>
      <c r="K628" s="45">
        <f t="shared" si="70"/>
        <v>13239.053000000009</v>
      </c>
      <c r="L628" s="4">
        <f t="shared" si="71"/>
        <v>20.849435000000014</v>
      </c>
    </row>
    <row r="629" spans="1:12" x14ac:dyDescent="0.2">
      <c r="A629" s="5">
        <v>42267</v>
      </c>
      <c r="C629" s="4">
        <f>MIN($B$2:B629)</f>
        <v>19.54</v>
      </c>
      <c r="D629" s="44">
        <f t="shared" si="65"/>
        <v>0</v>
      </c>
      <c r="E629" s="44">
        <f t="shared" si="66"/>
        <v>434</v>
      </c>
      <c r="F629" s="45">
        <f t="shared" si="67"/>
        <v>10109.978000000006</v>
      </c>
      <c r="G629" s="4">
        <f t="shared" si="72"/>
        <v>21.500804123711355</v>
      </c>
      <c r="H629" s="4">
        <v>18.995999999999999</v>
      </c>
      <c r="I629" s="44">
        <f t="shared" si="68"/>
        <v>1</v>
      </c>
      <c r="J629" s="44">
        <f t="shared" si="69"/>
        <v>628</v>
      </c>
      <c r="K629" s="45">
        <f t="shared" si="70"/>
        <v>13258.049000000008</v>
      </c>
      <c r="L629" s="4">
        <f t="shared" si="71"/>
        <v>20.830560000000006</v>
      </c>
    </row>
    <row r="630" spans="1:12" x14ac:dyDescent="0.2">
      <c r="A630" s="5">
        <v>42268</v>
      </c>
      <c r="B630" s="4">
        <v>19.54</v>
      </c>
      <c r="C630" s="4">
        <f>MIN($B$2:B630)</f>
        <v>19.54</v>
      </c>
      <c r="D630" s="44">
        <f t="shared" si="65"/>
        <v>1</v>
      </c>
      <c r="E630" s="44">
        <f t="shared" si="66"/>
        <v>435</v>
      </c>
      <c r="F630" s="45">
        <f t="shared" si="67"/>
        <v>10129.518000000007</v>
      </c>
      <c r="G630" s="4">
        <f t="shared" si="72"/>
        <v>21.4811494845361</v>
      </c>
      <c r="H630" s="4">
        <v>19.062000000000001</v>
      </c>
      <c r="I630" s="44">
        <f t="shared" si="68"/>
        <v>1</v>
      </c>
      <c r="J630" s="44">
        <f t="shared" si="69"/>
        <v>629</v>
      </c>
      <c r="K630" s="45">
        <f t="shared" si="70"/>
        <v>13277.111000000008</v>
      </c>
      <c r="L630" s="4">
        <f t="shared" si="71"/>
        <v>20.814140000000005</v>
      </c>
    </row>
    <row r="631" spans="1:12" x14ac:dyDescent="0.2">
      <c r="A631" s="5">
        <v>42269</v>
      </c>
      <c r="B631" s="4">
        <v>19.59</v>
      </c>
      <c r="C631" s="4">
        <f>MIN($B$2:B631)</f>
        <v>19.54</v>
      </c>
      <c r="D631" s="44">
        <f t="shared" si="65"/>
        <v>1</v>
      </c>
      <c r="E631" s="44">
        <f t="shared" si="66"/>
        <v>436</v>
      </c>
      <c r="F631" s="45">
        <f t="shared" si="67"/>
        <v>10149.108000000007</v>
      </c>
      <c r="G631" s="4">
        <f t="shared" si="72"/>
        <v>21.463108247422699</v>
      </c>
      <c r="H631" s="4">
        <v>19.273</v>
      </c>
      <c r="I631" s="44">
        <f t="shared" si="68"/>
        <v>1</v>
      </c>
      <c r="J631" s="44">
        <f t="shared" si="69"/>
        <v>630</v>
      </c>
      <c r="K631" s="45">
        <f t="shared" si="70"/>
        <v>13296.384000000007</v>
      </c>
      <c r="L631" s="4">
        <f t="shared" si="71"/>
        <v>20.803429999999999</v>
      </c>
    </row>
    <row r="632" spans="1:12" x14ac:dyDescent="0.2">
      <c r="A632" s="5">
        <v>42270</v>
      </c>
      <c r="B632" s="4">
        <v>19.559999999999999</v>
      </c>
      <c r="C632" s="4">
        <f>MIN($B$2:B632)</f>
        <v>19.54</v>
      </c>
      <c r="D632" s="44">
        <f t="shared" si="65"/>
        <v>1</v>
      </c>
      <c r="E632" s="44">
        <f t="shared" si="66"/>
        <v>437</v>
      </c>
      <c r="F632" s="45">
        <f t="shared" si="67"/>
        <v>10168.668000000007</v>
      </c>
      <c r="G632" s="4">
        <f t="shared" si="72"/>
        <v>21.445015463917542</v>
      </c>
      <c r="H632" s="4">
        <v>19.541</v>
      </c>
      <c r="I632" s="44">
        <f t="shared" si="68"/>
        <v>1</v>
      </c>
      <c r="J632" s="44">
        <f t="shared" si="69"/>
        <v>631</v>
      </c>
      <c r="K632" s="45">
        <f t="shared" si="70"/>
        <v>13315.925000000007</v>
      </c>
      <c r="L632" s="4">
        <f t="shared" si="71"/>
        <v>20.794389999999993</v>
      </c>
    </row>
    <row r="633" spans="1:12" x14ac:dyDescent="0.2">
      <c r="A633" s="5">
        <v>42271</v>
      </c>
      <c r="B633" s="4">
        <v>19.38</v>
      </c>
      <c r="C633" s="4">
        <f>MIN($B$2:B633)</f>
        <v>19.38</v>
      </c>
      <c r="D633" s="44">
        <f t="shared" si="65"/>
        <v>1</v>
      </c>
      <c r="E633" s="44">
        <f t="shared" si="66"/>
        <v>438</v>
      </c>
      <c r="F633" s="45">
        <f t="shared" si="67"/>
        <v>10188.048000000006</v>
      </c>
      <c r="G633" s="4">
        <f t="shared" si="72"/>
        <v>21.426922680412382</v>
      </c>
      <c r="H633" s="4">
        <v>18.954999999999998</v>
      </c>
      <c r="I633" s="44">
        <f t="shared" si="68"/>
        <v>1</v>
      </c>
      <c r="J633" s="44">
        <f t="shared" si="69"/>
        <v>632</v>
      </c>
      <c r="K633" s="45">
        <f t="shared" si="70"/>
        <v>13334.880000000006</v>
      </c>
      <c r="L633" s="4">
        <f t="shared" si="71"/>
        <v>20.781854999999997</v>
      </c>
    </row>
    <row r="634" spans="1:12" x14ac:dyDescent="0.2">
      <c r="A634" s="5">
        <v>42272</v>
      </c>
      <c r="B634" s="4">
        <v>19.48</v>
      </c>
      <c r="C634" s="4">
        <f>MIN($B$2:B634)</f>
        <v>19.38</v>
      </c>
      <c r="D634" s="44">
        <f t="shared" si="65"/>
        <v>1</v>
      </c>
      <c r="E634" s="44">
        <f t="shared" si="66"/>
        <v>439</v>
      </c>
      <c r="F634" s="45">
        <f t="shared" si="67"/>
        <v>10207.528000000006</v>
      </c>
      <c r="G634" s="4">
        <f t="shared" si="72"/>
        <v>21.416938461538471</v>
      </c>
      <c r="H634" s="4">
        <v>18.905999999999999</v>
      </c>
      <c r="I634" s="44">
        <f t="shared" si="68"/>
        <v>1</v>
      </c>
      <c r="J634" s="44">
        <f t="shared" si="69"/>
        <v>633</v>
      </c>
      <c r="K634" s="45">
        <f t="shared" si="70"/>
        <v>13353.786000000007</v>
      </c>
      <c r="L634" s="4">
        <f t="shared" si="71"/>
        <v>20.767454999999998</v>
      </c>
    </row>
    <row r="635" spans="1:12" x14ac:dyDescent="0.2">
      <c r="A635" s="5">
        <v>42273</v>
      </c>
      <c r="C635" s="4">
        <f>MIN($B$2:B635)</f>
        <v>19.38</v>
      </c>
      <c r="D635" s="44">
        <f t="shared" si="65"/>
        <v>0</v>
      </c>
      <c r="E635" s="44">
        <f t="shared" si="66"/>
        <v>439</v>
      </c>
      <c r="F635" s="45">
        <f t="shared" si="67"/>
        <v>10207.528000000006</v>
      </c>
      <c r="G635" s="4">
        <f t="shared" si="72"/>
        <v>21.416938461538471</v>
      </c>
      <c r="H635" s="4">
        <v>18.942</v>
      </c>
      <c r="I635" s="44">
        <f t="shared" si="68"/>
        <v>1</v>
      </c>
      <c r="J635" s="44">
        <f t="shared" si="69"/>
        <v>634</v>
      </c>
      <c r="K635" s="45">
        <f t="shared" si="70"/>
        <v>13372.728000000006</v>
      </c>
      <c r="L635" s="4">
        <f t="shared" si="71"/>
        <v>20.753809999999994</v>
      </c>
    </row>
    <row r="636" spans="1:12" x14ac:dyDescent="0.2">
      <c r="A636" s="5">
        <v>42274</v>
      </c>
      <c r="C636" s="4">
        <f>MIN($B$2:B636)</f>
        <v>19.38</v>
      </c>
      <c r="D636" s="44">
        <f t="shared" si="65"/>
        <v>0</v>
      </c>
      <c r="E636" s="44">
        <f t="shared" si="66"/>
        <v>439</v>
      </c>
      <c r="F636" s="45">
        <f t="shared" si="67"/>
        <v>10207.528000000006</v>
      </c>
      <c r="G636" s="4">
        <f t="shared" si="72"/>
        <v>21.409190721649495</v>
      </c>
      <c r="H636" s="4">
        <v>19.096</v>
      </c>
      <c r="I636" s="44">
        <f t="shared" si="68"/>
        <v>1</v>
      </c>
      <c r="J636" s="44">
        <f t="shared" si="69"/>
        <v>635</v>
      </c>
      <c r="K636" s="45">
        <f t="shared" si="70"/>
        <v>13391.824000000006</v>
      </c>
      <c r="L636" s="4">
        <f t="shared" si="71"/>
        <v>20.738629999999993</v>
      </c>
    </row>
    <row r="637" spans="1:12" x14ac:dyDescent="0.2">
      <c r="A637" s="5">
        <v>42275</v>
      </c>
      <c r="B637" s="4">
        <v>19.34</v>
      </c>
      <c r="C637" s="4">
        <f>MIN($B$2:B637)</f>
        <v>19.34</v>
      </c>
      <c r="D637" s="44">
        <f t="shared" si="65"/>
        <v>1</v>
      </c>
      <c r="E637" s="44">
        <f t="shared" si="66"/>
        <v>440</v>
      </c>
      <c r="F637" s="45">
        <f t="shared" si="67"/>
        <v>10226.868000000006</v>
      </c>
      <c r="G637" s="4">
        <f t="shared" si="72"/>
        <v>21.390943298969081</v>
      </c>
      <c r="H637" s="4">
        <v>18.891999999999999</v>
      </c>
      <c r="I637" s="44">
        <f t="shared" si="68"/>
        <v>1</v>
      </c>
      <c r="J637" s="44">
        <f t="shared" si="69"/>
        <v>636</v>
      </c>
      <c r="K637" s="45">
        <f t="shared" si="70"/>
        <v>13410.716000000006</v>
      </c>
      <c r="L637" s="4">
        <f t="shared" si="71"/>
        <v>20.721454999999995</v>
      </c>
    </row>
    <row r="638" spans="1:12" x14ac:dyDescent="0.2">
      <c r="A638" s="5">
        <v>42276</v>
      </c>
      <c r="B638" s="4">
        <v>19.25</v>
      </c>
      <c r="C638" s="4">
        <f>MIN($B$2:B638)</f>
        <v>19.25</v>
      </c>
      <c r="D638" s="44">
        <f t="shared" si="65"/>
        <v>1</v>
      </c>
      <c r="E638" s="44">
        <f t="shared" si="66"/>
        <v>441</v>
      </c>
      <c r="F638" s="45">
        <f t="shared" si="67"/>
        <v>10246.118000000006</v>
      </c>
      <c r="G638" s="4">
        <f t="shared" si="72"/>
        <v>21.375994845360836</v>
      </c>
      <c r="H638" s="4">
        <v>18.911000000000001</v>
      </c>
      <c r="I638" s="44">
        <f t="shared" si="68"/>
        <v>1</v>
      </c>
      <c r="J638" s="44">
        <f t="shared" si="69"/>
        <v>637</v>
      </c>
      <c r="K638" s="45">
        <f t="shared" si="70"/>
        <v>13429.627000000006</v>
      </c>
      <c r="L638" s="4">
        <f t="shared" si="71"/>
        <v>20.706499999999995</v>
      </c>
    </row>
    <row r="639" spans="1:12" x14ac:dyDescent="0.2">
      <c r="A639" s="5">
        <v>42277</v>
      </c>
      <c r="B639" s="4">
        <v>19.21</v>
      </c>
      <c r="C639" s="4">
        <f>MIN($B$2:B639)</f>
        <v>19.21</v>
      </c>
      <c r="D639" s="44">
        <f t="shared" si="65"/>
        <v>1</v>
      </c>
      <c r="E639" s="44">
        <f t="shared" si="66"/>
        <v>442</v>
      </c>
      <c r="F639" s="45">
        <f t="shared" si="67"/>
        <v>10265.328000000005</v>
      </c>
      <c r="G639" s="4">
        <f t="shared" si="72"/>
        <v>21.3593969072165</v>
      </c>
      <c r="H639" s="4">
        <v>18.664000000000001</v>
      </c>
      <c r="I639" s="44">
        <f t="shared" si="68"/>
        <v>1</v>
      </c>
      <c r="J639" s="44">
        <f t="shared" si="69"/>
        <v>638</v>
      </c>
      <c r="K639" s="45">
        <f t="shared" si="70"/>
        <v>13448.291000000007</v>
      </c>
      <c r="L639" s="4">
        <f t="shared" si="71"/>
        <v>20.690595000000002</v>
      </c>
    </row>
    <row r="640" spans="1:12" x14ac:dyDescent="0.2">
      <c r="A640" s="5">
        <v>42278</v>
      </c>
      <c r="B640" s="4">
        <v>19.16</v>
      </c>
      <c r="C640" s="4">
        <f>MIN($B$2:B640)</f>
        <v>19.16</v>
      </c>
      <c r="D640" s="44">
        <f t="shared" si="65"/>
        <v>1</v>
      </c>
      <c r="E640" s="44">
        <f t="shared" si="66"/>
        <v>443</v>
      </c>
      <c r="F640" s="45">
        <f t="shared" si="67"/>
        <v>10284.488000000005</v>
      </c>
      <c r="G640" s="4">
        <f t="shared" si="72"/>
        <v>21.344654639175261</v>
      </c>
      <c r="H640" s="4">
        <v>18.352</v>
      </c>
      <c r="I640" s="44">
        <f t="shared" si="68"/>
        <v>1</v>
      </c>
      <c r="J640" s="44">
        <f t="shared" si="69"/>
        <v>639</v>
      </c>
      <c r="K640" s="45">
        <f t="shared" si="70"/>
        <v>13466.643000000007</v>
      </c>
      <c r="L640" s="4">
        <f t="shared" si="71"/>
        <v>20.67250000000001</v>
      </c>
    </row>
    <row r="641" spans="1:12" x14ac:dyDescent="0.2">
      <c r="A641" s="5">
        <v>42279</v>
      </c>
      <c r="B641" s="4">
        <v>18.98</v>
      </c>
      <c r="C641" s="4">
        <f>MIN($B$2:B641)</f>
        <v>18.98</v>
      </c>
      <c r="D641" s="44">
        <f t="shared" si="65"/>
        <v>1</v>
      </c>
      <c r="E641" s="44">
        <f t="shared" si="66"/>
        <v>444</v>
      </c>
      <c r="F641" s="45">
        <f t="shared" si="67"/>
        <v>10303.468000000004</v>
      </c>
      <c r="G641" s="4">
        <f t="shared" si="72"/>
        <v>21.332528205128206</v>
      </c>
      <c r="H641" s="4">
        <v>17.739999999999998</v>
      </c>
      <c r="I641" s="44">
        <f t="shared" si="68"/>
        <v>1</v>
      </c>
      <c r="J641" s="44">
        <f t="shared" si="69"/>
        <v>640</v>
      </c>
      <c r="K641" s="45">
        <f t="shared" si="70"/>
        <v>13484.383000000007</v>
      </c>
      <c r="L641" s="4">
        <f t="shared" si="71"/>
        <v>20.652075000000004</v>
      </c>
    </row>
    <row r="642" spans="1:12" x14ac:dyDescent="0.2">
      <c r="A642" s="5">
        <v>42280</v>
      </c>
      <c r="C642" s="4">
        <f>MIN($B$2:B642)</f>
        <v>18.98</v>
      </c>
      <c r="D642" s="44">
        <f t="shared" si="65"/>
        <v>0</v>
      </c>
      <c r="E642" s="44">
        <f t="shared" si="66"/>
        <v>444</v>
      </c>
      <c r="F642" s="45">
        <f t="shared" si="67"/>
        <v>10303.468000000004</v>
      </c>
      <c r="G642" s="4">
        <f t="shared" si="72"/>
        <v>21.332528205128206</v>
      </c>
      <c r="H642" s="4">
        <v>17.681000000000001</v>
      </c>
      <c r="I642" s="44">
        <f t="shared" si="68"/>
        <v>1</v>
      </c>
      <c r="J642" s="44">
        <f t="shared" si="69"/>
        <v>641</v>
      </c>
      <c r="K642" s="45">
        <f t="shared" si="70"/>
        <v>13502.064000000008</v>
      </c>
      <c r="L642" s="4">
        <f t="shared" si="71"/>
        <v>20.633585000000004</v>
      </c>
    </row>
    <row r="643" spans="1:12" x14ac:dyDescent="0.2">
      <c r="A643" s="5">
        <v>42281</v>
      </c>
      <c r="C643" s="4">
        <f>MIN($B$2:B643)</f>
        <v>18.98</v>
      </c>
      <c r="D643" s="44">
        <f t="shared" ref="D643:D706" si="73">IF(B643&gt;0,1,0)</f>
        <v>0</v>
      </c>
      <c r="E643" s="44">
        <f t="shared" si="66"/>
        <v>444</v>
      </c>
      <c r="F643" s="45">
        <f t="shared" si="67"/>
        <v>10303.468000000004</v>
      </c>
      <c r="G643" s="4">
        <f t="shared" si="72"/>
        <v>21.328365979381442</v>
      </c>
      <c r="H643" s="4">
        <v>17.817</v>
      </c>
      <c r="I643" s="44">
        <f t="shared" si="68"/>
        <v>1</v>
      </c>
      <c r="J643" s="44">
        <f t="shared" si="69"/>
        <v>642</v>
      </c>
      <c r="K643" s="45">
        <f t="shared" si="70"/>
        <v>13519.881000000007</v>
      </c>
      <c r="L643" s="4">
        <f t="shared" si="71"/>
        <v>20.615265000000001</v>
      </c>
    </row>
    <row r="644" spans="1:12" x14ac:dyDescent="0.2">
      <c r="A644" s="5">
        <v>42282</v>
      </c>
      <c r="B644" s="4">
        <v>19.13</v>
      </c>
      <c r="C644" s="4">
        <f>MIN($B$2:B644)</f>
        <v>18.98</v>
      </c>
      <c r="D644" s="44">
        <f t="shared" si="73"/>
        <v>1</v>
      </c>
      <c r="E644" s="44">
        <f t="shared" ref="E644:E707" si="74">E643+D644</f>
        <v>445</v>
      </c>
      <c r="F644" s="45">
        <f t="shared" ref="F644:F707" si="75">IF(D644=1,B644+F643,F643)</f>
        <v>10322.598000000004</v>
      </c>
      <c r="G644" s="4">
        <f t="shared" si="72"/>
        <v>21.312798969072162</v>
      </c>
      <c r="H644" s="4">
        <v>18.326000000000001</v>
      </c>
      <c r="I644" s="44">
        <f t="shared" ref="I644:I707" si="76">IF(H644&lt;&gt;0,1,0)</f>
        <v>1</v>
      </c>
      <c r="J644" s="44">
        <f t="shared" ref="J644:J707" si="77">I644+J643</f>
        <v>643</v>
      </c>
      <c r="K644" s="45">
        <f t="shared" ref="K644:K707" si="78">IF(I644=1,H644+K643,K643)</f>
        <v>13538.207000000006</v>
      </c>
      <c r="L644" s="4">
        <f t="shared" si="71"/>
        <v>20.599574999999994</v>
      </c>
    </row>
    <row r="645" spans="1:12" x14ac:dyDescent="0.2">
      <c r="A645" s="5">
        <v>42283</v>
      </c>
      <c r="B645" s="4">
        <v>19.489999999999998</v>
      </c>
      <c r="C645" s="4">
        <f>MIN($B$2:B645)</f>
        <v>18.98</v>
      </c>
      <c r="D645" s="44">
        <f t="shared" si="73"/>
        <v>1</v>
      </c>
      <c r="E645" s="44">
        <f t="shared" si="74"/>
        <v>446</v>
      </c>
      <c r="F645" s="45">
        <f t="shared" si="75"/>
        <v>10342.088000000003</v>
      </c>
      <c r="G645" s="4">
        <f t="shared" si="72"/>
        <v>21.299087628865976</v>
      </c>
      <c r="H645" s="4">
        <v>18.356000000000002</v>
      </c>
      <c r="I645" s="44">
        <f t="shared" si="76"/>
        <v>1</v>
      </c>
      <c r="J645" s="44">
        <f t="shared" si="77"/>
        <v>644</v>
      </c>
      <c r="K645" s="45">
        <f t="shared" si="78"/>
        <v>13556.563000000006</v>
      </c>
      <c r="L645" s="4">
        <f t="shared" si="71"/>
        <v>20.585544999999993</v>
      </c>
    </row>
    <row r="646" spans="1:12" x14ac:dyDescent="0.2">
      <c r="A646" s="5">
        <v>42284</v>
      </c>
      <c r="B646" s="4">
        <v>19.39</v>
      </c>
      <c r="C646" s="4">
        <f>MIN($B$2:B646)</f>
        <v>18.98</v>
      </c>
      <c r="D646" s="44">
        <f t="shared" si="73"/>
        <v>1</v>
      </c>
      <c r="E646" s="44">
        <f t="shared" si="74"/>
        <v>447</v>
      </c>
      <c r="F646" s="45">
        <f t="shared" si="75"/>
        <v>10361.478000000003</v>
      </c>
      <c r="G646" s="4">
        <f t="shared" si="72"/>
        <v>21.289297435897428</v>
      </c>
      <c r="H646" s="4">
        <v>18.568999999999999</v>
      </c>
      <c r="I646" s="44">
        <f t="shared" si="76"/>
        <v>1</v>
      </c>
      <c r="J646" s="44">
        <f t="shared" si="77"/>
        <v>645</v>
      </c>
      <c r="K646" s="45">
        <f t="shared" si="78"/>
        <v>13575.132000000005</v>
      </c>
      <c r="L646" s="4">
        <f t="shared" si="71"/>
        <v>20.572089999999989</v>
      </c>
    </row>
    <row r="647" spans="1:12" x14ac:dyDescent="0.2">
      <c r="A647" s="5">
        <v>42285</v>
      </c>
      <c r="B647" s="4">
        <v>19.52</v>
      </c>
      <c r="C647" s="4">
        <f>MIN($B$2:B647)</f>
        <v>18.98</v>
      </c>
      <c r="D647" s="44">
        <f t="shared" si="73"/>
        <v>1</v>
      </c>
      <c r="E647" s="44">
        <f t="shared" si="74"/>
        <v>448</v>
      </c>
      <c r="F647" s="45">
        <f t="shared" si="75"/>
        <v>10380.998000000003</v>
      </c>
      <c r="G647" s="4">
        <f t="shared" si="72"/>
        <v>21.280270408163261</v>
      </c>
      <c r="H647" s="4">
        <v>18.802</v>
      </c>
      <c r="I647" s="44">
        <f t="shared" si="76"/>
        <v>1</v>
      </c>
      <c r="J647" s="44">
        <f t="shared" si="77"/>
        <v>646</v>
      </c>
      <c r="K647" s="45">
        <f t="shared" si="78"/>
        <v>13593.934000000005</v>
      </c>
      <c r="L647" s="4">
        <f t="shared" si="71"/>
        <v>20.559449999999988</v>
      </c>
    </row>
    <row r="648" spans="1:12" x14ac:dyDescent="0.2">
      <c r="A648" s="5">
        <v>42286</v>
      </c>
      <c r="B648" s="4">
        <v>19.420000000000002</v>
      </c>
      <c r="C648" s="4">
        <f>MIN($B$2:B648)</f>
        <v>18.98</v>
      </c>
      <c r="D648" s="44">
        <f t="shared" si="73"/>
        <v>1</v>
      </c>
      <c r="E648" s="44">
        <f t="shared" si="74"/>
        <v>449</v>
      </c>
      <c r="F648" s="45">
        <f t="shared" si="75"/>
        <v>10400.418000000003</v>
      </c>
      <c r="G648" s="4">
        <f t="shared" si="72"/>
        <v>21.27082741116751</v>
      </c>
      <c r="H648" s="4">
        <v>18.457999999999998</v>
      </c>
      <c r="I648" s="44">
        <f t="shared" si="76"/>
        <v>1</v>
      </c>
      <c r="J648" s="44">
        <f t="shared" si="77"/>
        <v>647</v>
      </c>
      <c r="K648" s="45">
        <f t="shared" si="78"/>
        <v>13612.392000000005</v>
      </c>
      <c r="L648" s="4">
        <f t="shared" si="71"/>
        <v>20.545479999999987</v>
      </c>
    </row>
    <row r="649" spans="1:12" x14ac:dyDescent="0.2">
      <c r="A649" s="5">
        <v>42287</v>
      </c>
      <c r="C649" s="4">
        <f>MIN($B$2:B649)</f>
        <v>18.98</v>
      </c>
      <c r="D649" s="44">
        <f t="shared" si="73"/>
        <v>0</v>
      </c>
      <c r="E649" s="44">
        <f t="shared" si="74"/>
        <v>449</v>
      </c>
      <c r="F649" s="45">
        <f t="shared" si="75"/>
        <v>10400.418000000003</v>
      </c>
      <c r="G649" s="4">
        <f t="shared" si="72"/>
        <v>21.27082741116751</v>
      </c>
      <c r="H649" s="4">
        <v>18.619</v>
      </c>
      <c r="I649" s="44">
        <f t="shared" si="76"/>
        <v>1</v>
      </c>
      <c r="J649" s="44">
        <f t="shared" si="77"/>
        <v>648</v>
      </c>
      <c r="K649" s="45">
        <f t="shared" si="78"/>
        <v>13631.011000000006</v>
      </c>
      <c r="L649" s="4">
        <f t="shared" si="71"/>
        <v>20.531319999999997</v>
      </c>
    </row>
    <row r="650" spans="1:12" x14ac:dyDescent="0.2">
      <c r="A650" s="5">
        <v>42288</v>
      </c>
      <c r="C650" s="4">
        <f>MIN($B$2:B650)</f>
        <v>18.98</v>
      </c>
      <c r="D650" s="44">
        <f t="shared" si="73"/>
        <v>0</v>
      </c>
      <c r="E650" s="44">
        <f t="shared" si="74"/>
        <v>449</v>
      </c>
      <c r="F650" s="45">
        <f t="shared" si="75"/>
        <v>10400.418000000003</v>
      </c>
      <c r="G650" s="4">
        <f t="shared" si="72"/>
        <v>21.266852040816321</v>
      </c>
      <c r="H650" s="4">
        <v>18.986999999999998</v>
      </c>
      <c r="I650" s="44">
        <f t="shared" si="76"/>
        <v>1</v>
      </c>
      <c r="J650" s="44">
        <f t="shared" si="77"/>
        <v>649</v>
      </c>
      <c r="K650" s="45">
        <f t="shared" si="78"/>
        <v>13649.998000000005</v>
      </c>
      <c r="L650" s="4">
        <f t="shared" si="71"/>
        <v>20.518474999999988</v>
      </c>
    </row>
    <row r="651" spans="1:12" x14ac:dyDescent="0.2">
      <c r="A651" s="5">
        <v>42289</v>
      </c>
      <c r="B651" s="4">
        <v>19.32</v>
      </c>
      <c r="C651" s="4">
        <f>MIN($B$2:B651)</f>
        <v>18.98</v>
      </c>
      <c r="D651" s="44">
        <f t="shared" si="73"/>
        <v>1</v>
      </c>
      <c r="E651" s="44">
        <f t="shared" si="74"/>
        <v>450</v>
      </c>
      <c r="F651" s="45">
        <f t="shared" si="75"/>
        <v>10419.738000000003</v>
      </c>
      <c r="G651" s="4">
        <f t="shared" si="72"/>
        <v>21.254709183673462</v>
      </c>
      <c r="H651" s="4">
        <v>18.765000000000001</v>
      </c>
      <c r="I651" s="44">
        <f t="shared" si="76"/>
        <v>1</v>
      </c>
      <c r="J651" s="44">
        <f t="shared" si="77"/>
        <v>650</v>
      </c>
      <c r="K651" s="45">
        <f t="shared" si="78"/>
        <v>13668.763000000004</v>
      </c>
      <c r="L651" s="4">
        <f t="shared" ref="L651:L714" si="79">(K651-K451)/(J651-J451)</f>
        <v>20.502904999999984</v>
      </c>
    </row>
    <row r="652" spans="1:12" x14ac:dyDescent="0.2">
      <c r="A652" s="5">
        <v>42290</v>
      </c>
      <c r="B652" s="4">
        <v>19.07</v>
      </c>
      <c r="C652" s="4">
        <f>MIN($B$2:B652)</f>
        <v>18.98</v>
      </c>
      <c r="D652" s="44">
        <f t="shared" si="73"/>
        <v>1</v>
      </c>
      <c r="E652" s="44">
        <f t="shared" si="74"/>
        <v>451</v>
      </c>
      <c r="F652" s="45">
        <f t="shared" si="75"/>
        <v>10438.808000000003</v>
      </c>
      <c r="G652" s="4">
        <f t="shared" si="72"/>
        <v>21.241290816326526</v>
      </c>
      <c r="H652" s="4">
        <v>18.613</v>
      </c>
      <c r="I652" s="44">
        <f t="shared" si="76"/>
        <v>1</v>
      </c>
      <c r="J652" s="44">
        <f t="shared" si="77"/>
        <v>651</v>
      </c>
      <c r="K652" s="45">
        <f t="shared" si="78"/>
        <v>13687.376000000004</v>
      </c>
      <c r="L652" s="4">
        <f t="shared" si="79"/>
        <v>20.484349999999978</v>
      </c>
    </row>
    <row r="653" spans="1:12" x14ac:dyDescent="0.2">
      <c r="A653" s="5">
        <v>42291</v>
      </c>
      <c r="B653" s="4">
        <v>18.899999999999999</v>
      </c>
      <c r="C653" s="4">
        <f>MIN($B$2:B653)</f>
        <v>18.899999999999999</v>
      </c>
      <c r="D653" s="44">
        <f t="shared" si="73"/>
        <v>1</v>
      </c>
      <c r="E653" s="44">
        <f t="shared" si="74"/>
        <v>452</v>
      </c>
      <c r="F653" s="45">
        <f t="shared" si="75"/>
        <v>10457.708000000002</v>
      </c>
      <c r="G653" s="4">
        <f t="shared" si="72"/>
        <v>21.229406091370549</v>
      </c>
      <c r="H653" s="4">
        <v>18.469000000000001</v>
      </c>
      <c r="I653" s="44">
        <f t="shared" si="76"/>
        <v>1</v>
      </c>
      <c r="J653" s="44">
        <f t="shared" si="77"/>
        <v>652</v>
      </c>
      <c r="K653" s="45">
        <f t="shared" si="78"/>
        <v>13705.845000000003</v>
      </c>
      <c r="L653" s="4">
        <f t="shared" si="79"/>
        <v>20.465634999999974</v>
      </c>
    </row>
    <row r="654" spans="1:12" x14ac:dyDescent="0.2">
      <c r="A654" s="5">
        <v>42292</v>
      </c>
      <c r="B654" s="4">
        <v>18.95</v>
      </c>
      <c r="C654" s="4">
        <f>MIN($B$2:B654)</f>
        <v>18.899999999999999</v>
      </c>
      <c r="D654" s="44">
        <f t="shared" si="73"/>
        <v>1</v>
      </c>
      <c r="E654" s="44">
        <f t="shared" si="74"/>
        <v>453</v>
      </c>
      <c r="F654" s="45">
        <f t="shared" si="75"/>
        <v>10476.658000000003</v>
      </c>
      <c r="G654" s="4">
        <f t="shared" si="72"/>
        <v>21.219507614213196</v>
      </c>
      <c r="H654" s="4">
        <v>18.658000000000001</v>
      </c>
      <c r="I654" s="44">
        <f t="shared" si="76"/>
        <v>1</v>
      </c>
      <c r="J654" s="44">
        <f t="shared" si="77"/>
        <v>653</v>
      </c>
      <c r="K654" s="45">
        <f t="shared" si="78"/>
        <v>13724.503000000002</v>
      </c>
      <c r="L654" s="4">
        <f t="shared" si="79"/>
        <v>20.447339999999976</v>
      </c>
    </row>
    <row r="655" spans="1:12" x14ac:dyDescent="0.2">
      <c r="A655" s="5">
        <v>42293</v>
      </c>
      <c r="B655" s="4">
        <v>19</v>
      </c>
      <c r="C655" s="4">
        <f>MIN($B$2:B655)</f>
        <v>18.899999999999999</v>
      </c>
      <c r="D655" s="44">
        <f t="shared" si="73"/>
        <v>1</v>
      </c>
      <c r="E655" s="44">
        <f t="shared" si="74"/>
        <v>454</v>
      </c>
      <c r="F655" s="45">
        <f t="shared" si="75"/>
        <v>10495.658000000003</v>
      </c>
      <c r="G655" s="4">
        <f t="shared" si="72"/>
        <v>21.208297979797976</v>
      </c>
      <c r="H655" s="4">
        <v>18.562000000000001</v>
      </c>
      <c r="I655" s="44">
        <f t="shared" si="76"/>
        <v>1</v>
      </c>
      <c r="J655" s="44">
        <f t="shared" si="77"/>
        <v>654</v>
      </c>
      <c r="K655" s="45">
        <f t="shared" si="78"/>
        <v>13743.065000000002</v>
      </c>
      <c r="L655" s="4">
        <f t="shared" si="79"/>
        <v>20.429699999999976</v>
      </c>
    </row>
    <row r="656" spans="1:12" x14ac:dyDescent="0.2">
      <c r="A656" s="5">
        <v>42294</v>
      </c>
      <c r="C656" s="4">
        <f>MIN($B$2:B656)</f>
        <v>18.899999999999999</v>
      </c>
      <c r="D656" s="44">
        <f t="shared" si="73"/>
        <v>0</v>
      </c>
      <c r="E656" s="44">
        <f t="shared" si="74"/>
        <v>454</v>
      </c>
      <c r="F656" s="45">
        <f t="shared" si="75"/>
        <v>10495.658000000003</v>
      </c>
      <c r="G656" s="4">
        <f t="shared" si="72"/>
        <v>21.208297979797976</v>
      </c>
      <c r="H656" s="4">
        <v>18.510999999999999</v>
      </c>
      <c r="I656" s="44">
        <f t="shared" si="76"/>
        <v>1</v>
      </c>
      <c r="J656" s="44">
        <f t="shared" si="77"/>
        <v>655</v>
      </c>
      <c r="K656" s="45">
        <f t="shared" si="78"/>
        <v>13761.576000000003</v>
      </c>
      <c r="L656" s="4">
        <f t="shared" si="79"/>
        <v>20.411134999999977</v>
      </c>
    </row>
    <row r="657" spans="1:12" x14ac:dyDescent="0.2">
      <c r="A657" s="5">
        <v>42295</v>
      </c>
      <c r="C657" s="4">
        <f>MIN($B$2:B657)</f>
        <v>18.899999999999999</v>
      </c>
      <c r="D657" s="44">
        <f t="shared" si="73"/>
        <v>0</v>
      </c>
      <c r="E657" s="44">
        <f t="shared" si="74"/>
        <v>454</v>
      </c>
      <c r="F657" s="45">
        <f t="shared" si="75"/>
        <v>10495.658000000003</v>
      </c>
      <c r="G657" s="4">
        <f t="shared" si="72"/>
        <v>21.210827411167511</v>
      </c>
      <c r="H657" s="4">
        <v>18.698</v>
      </c>
      <c r="I657" s="44">
        <f t="shared" si="76"/>
        <v>1</v>
      </c>
      <c r="J657" s="44">
        <f t="shared" si="77"/>
        <v>656</v>
      </c>
      <c r="K657" s="45">
        <f t="shared" si="78"/>
        <v>13780.274000000003</v>
      </c>
      <c r="L657" s="4">
        <f t="shared" si="79"/>
        <v>20.39106499999998</v>
      </c>
    </row>
    <row r="658" spans="1:12" x14ac:dyDescent="0.2">
      <c r="A658" s="5">
        <v>42296</v>
      </c>
      <c r="B658" s="4">
        <v>19.05</v>
      </c>
      <c r="C658" s="4">
        <f>MIN($B$2:B658)</f>
        <v>18.899999999999999</v>
      </c>
      <c r="D658" s="44">
        <f t="shared" si="73"/>
        <v>1</v>
      </c>
      <c r="E658" s="44">
        <f t="shared" si="74"/>
        <v>455</v>
      </c>
      <c r="F658" s="45">
        <f t="shared" si="75"/>
        <v>10514.708000000002</v>
      </c>
      <c r="G658" s="4">
        <f t="shared" si="72"/>
        <v>21.20402538071065</v>
      </c>
      <c r="H658" s="4">
        <v>19.012</v>
      </c>
      <c r="I658" s="44">
        <f t="shared" si="76"/>
        <v>1</v>
      </c>
      <c r="J658" s="44">
        <f t="shared" si="77"/>
        <v>657</v>
      </c>
      <c r="K658" s="45">
        <f t="shared" si="78"/>
        <v>13799.286000000004</v>
      </c>
      <c r="L658" s="4">
        <f t="shared" si="79"/>
        <v>20.372244999999985</v>
      </c>
    </row>
    <row r="659" spans="1:12" x14ac:dyDescent="0.2">
      <c r="A659" s="5">
        <v>42297</v>
      </c>
      <c r="B659" s="4">
        <v>18.8</v>
      </c>
      <c r="C659" s="4">
        <f>MIN($B$2:B659)</f>
        <v>18.8</v>
      </c>
      <c r="D659" s="44">
        <f t="shared" si="73"/>
        <v>1</v>
      </c>
      <c r="E659" s="44">
        <f t="shared" si="74"/>
        <v>456</v>
      </c>
      <c r="F659" s="45">
        <f t="shared" si="75"/>
        <v>10533.508000000002</v>
      </c>
      <c r="G659" s="4">
        <f t="shared" si="72"/>
        <v>21.19552284263958</v>
      </c>
      <c r="H659" s="4">
        <v>18.687999999999999</v>
      </c>
      <c r="I659" s="44">
        <f t="shared" si="76"/>
        <v>1</v>
      </c>
      <c r="J659" s="44">
        <f t="shared" si="77"/>
        <v>658</v>
      </c>
      <c r="K659" s="45">
        <f t="shared" si="78"/>
        <v>13817.974000000004</v>
      </c>
      <c r="L659" s="4">
        <f t="shared" si="79"/>
        <v>20.351939999999985</v>
      </c>
    </row>
    <row r="660" spans="1:12" x14ac:dyDescent="0.2">
      <c r="A660" s="5">
        <v>42298</v>
      </c>
      <c r="B660" s="4">
        <v>18.71</v>
      </c>
      <c r="C660" s="4">
        <f>MIN($B$2:B660)</f>
        <v>18.71</v>
      </c>
      <c r="D660" s="44">
        <f t="shared" si="73"/>
        <v>1</v>
      </c>
      <c r="E660" s="44">
        <f t="shared" si="74"/>
        <v>457</v>
      </c>
      <c r="F660" s="45">
        <f t="shared" si="75"/>
        <v>10552.218000000001</v>
      </c>
      <c r="G660" s="4">
        <f t="shared" si="72"/>
        <v>21.186182741116731</v>
      </c>
      <c r="H660" s="4">
        <v>18.477</v>
      </c>
      <c r="I660" s="44">
        <f t="shared" si="76"/>
        <v>1</v>
      </c>
      <c r="J660" s="44">
        <f t="shared" si="77"/>
        <v>659</v>
      </c>
      <c r="K660" s="45">
        <f t="shared" si="78"/>
        <v>13836.451000000005</v>
      </c>
      <c r="L660" s="4">
        <f t="shared" si="79"/>
        <v>20.330759999999991</v>
      </c>
    </row>
    <row r="661" spans="1:12" x14ac:dyDescent="0.2">
      <c r="A661" s="5">
        <v>42299</v>
      </c>
      <c r="B661" s="4">
        <v>18.850000000000001</v>
      </c>
      <c r="C661" s="4">
        <f>MIN($B$2:B661)</f>
        <v>18.71</v>
      </c>
      <c r="D661" s="44">
        <f t="shared" si="73"/>
        <v>1</v>
      </c>
      <c r="E661" s="44">
        <f t="shared" si="74"/>
        <v>458</v>
      </c>
      <c r="F661" s="45">
        <f t="shared" si="75"/>
        <v>10571.068000000001</v>
      </c>
      <c r="G661" s="4">
        <f t="shared" si="72"/>
        <v>21.177639593908612</v>
      </c>
      <c r="H661" s="4">
        <v>18.515000000000001</v>
      </c>
      <c r="I661" s="44">
        <f t="shared" si="76"/>
        <v>1</v>
      </c>
      <c r="J661" s="44">
        <f t="shared" si="77"/>
        <v>660</v>
      </c>
      <c r="K661" s="45">
        <f t="shared" si="78"/>
        <v>13854.966000000004</v>
      </c>
      <c r="L661" s="4">
        <f t="shared" si="79"/>
        <v>20.309809999999988</v>
      </c>
    </row>
    <row r="662" spans="1:12" x14ac:dyDescent="0.2">
      <c r="A662" s="5">
        <v>42300</v>
      </c>
      <c r="B662" s="4">
        <v>18.899999999999999</v>
      </c>
      <c r="C662" s="4">
        <f>MIN($B$2:B662)</f>
        <v>18.71</v>
      </c>
      <c r="D662" s="44">
        <f t="shared" si="73"/>
        <v>1</v>
      </c>
      <c r="E662" s="44">
        <f t="shared" si="74"/>
        <v>459</v>
      </c>
      <c r="F662" s="45">
        <f t="shared" si="75"/>
        <v>10589.968000000001</v>
      </c>
      <c r="G662" s="4">
        <f t="shared" si="72"/>
        <v>21.166136363636344</v>
      </c>
      <c r="H662" s="4">
        <v>18.260000000000002</v>
      </c>
      <c r="I662" s="44">
        <f t="shared" si="76"/>
        <v>1</v>
      </c>
      <c r="J662" s="44">
        <f t="shared" si="77"/>
        <v>661</v>
      </c>
      <c r="K662" s="45">
        <f t="shared" si="78"/>
        <v>13873.226000000004</v>
      </c>
      <c r="L662" s="4">
        <f t="shared" si="79"/>
        <v>20.286924999999993</v>
      </c>
    </row>
    <row r="663" spans="1:12" x14ac:dyDescent="0.2">
      <c r="A663" s="5">
        <v>42301</v>
      </c>
      <c r="C663" s="4">
        <f>MIN($B$2:B663)</f>
        <v>18.71</v>
      </c>
      <c r="D663" s="44">
        <f t="shared" si="73"/>
        <v>0</v>
      </c>
      <c r="E663" s="44">
        <f t="shared" si="74"/>
        <v>459</v>
      </c>
      <c r="F663" s="45">
        <f t="shared" si="75"/>
        <v>10589.968000000001</v>
      </c>
      <c r="G663" s="4">
        <f t="shared" si="72"/>
        <v>21.166136363636344</v>
      </c>
      <c r="H663" s="4">
        <v>18.259</v>
      </c>
      <c r="I663" s="44">
        <f t="shared" si="76"/>
        <v>1</v>
      </c>
      <c r="J663" s="44">
        <f t="shared" si="77"/>
        <v>662</v>
      </c>
      <c r="K663" s="45">
        <f t="shared" si="78"/>
        <v>13891.485000000004</v>
      </c>
      <c r="L663" s="4">
        <f t="shared" si="79"/>
        <v>20.26753999999999</v>
      </c>
    </row>
    <row r="664" spans="1:12" x14ac:dyDescent="0.2">
      <c r="A664" s="5">
        <v>42302</v>
      </c>
      <c r="C664" s="4">
        <f>MIN($B$2:B664)</f>
        <v>18.71</v>
      </c>
      <c r="D664" s="44">
        <f t="shared" si="73"/>
        <v>0</v>
      </c>
      <c r="E664" s="44">
        <f t="shared" si="74"/>
        <v>459</v>
      </c>
      <c r="F664" s="45">
        <f t="shared" si="75"/>
        <v>10589.968000000001</v>
      </c>
      <c r="G664" s="4">
        <f t="shared" si="72"/>
        <v>21.168883248730943</v>
      </c>
      <c r="H664" s="4">
        <v>18.423999999999999</v>
      </c>
      <c r="I664" s="44">
        <f t="shared" si="76"/>
        <v>1</v>
      </c>
      <c r="J664" s="44">
        <f t="shared" si="77"/>
        <v>663</v>
      </c>
      <c r="K664" s="45">
        <f t="shared" si="78"/>
        <v>13909.909000000005</v>
      </c>
      <c r="L664" s="4">
        <f t="shared" si="79"/>
        <v>20.247624999999999</v>
      </c>
    </row>
    <row r="665" spans="1:12" x14ac:dyDescent="0.2">
      <c r="A665" s="5">
        <v>42303</v>
      </c>
      <c r="B665" s="4">
        <v>18.690000000000001</v>
      </c>
      <c r="C665" s="4">
        <f>MIN($B$2:B665)</f>
        <v>18.690000000000001</v>
      </c>
      <c r="D665" s="44">
        <f t="shared" si="73"/>
        <v>1</v>
      </c>
      <c r="E665" s="44">
        <f t="shared" si="74"/>
        <v>460</v>
      </c>
      <c r="F665" s="45">
        <f t="shared" si="75"/>
        <v>10608.658000000001</v>
      </c>
      <c r="G665" s="4">
        <f t="shared" si="72"/>
        <v>21.15771573604059</v>
      </c>
      <c r="H665" s="4">
        <v>18.300999999999998</v>
      </c>
      <c r="I665" s="44">
        <f t="shared" si="76"/>
        <v>1</v>
      </c>
      <c r="J665" s="44">
        <f t="shared" si="77"/>
        <v>664</v>
      </c>
      <c r="K665" s="45">
        <f t="shared" si="78"/>
        <v>13928.210000000005</v>
      </c>
      <c r="L665" s="4">
        <f t="shared" si="79"/>
        <v>20.226804999999995</v>
      </c>
    </row>
    <row r="666" spans="1:12" x14ac:dyDescent="0.2">
      <c r="A666" s="5">
        <v>42304</v>
      </c>
      <c r="B666" s="4">
        <v>18.47</v>
      </c>
      <c r="C666" s="4">
        <f>MIN($B$2:B666)</f>
        <v>18.47</v>
      </c>
      <c r="D666" s="44">
        <f t="shared" si="73"/>
        <v>1</v>
      </c>
      <c r="E666" s="44">
        <f t="shared" si="74"/>
        <v>461</v>
      </c>
      <c r="F666" s="45">
        <f t="shared" si="75"/>
        <v>10627.128000000001</v>
      </c>
      <c r="G666" s="4">
        <f t="shared" si="72"/>
        <v>21.147106598984745</v>
      </c>
      <c r="H666" s="4">
        <v>18.347999999999999</v>
      </c>
      <c r="I666" s="44">
        <f t="shared" si="76"/>
        <v>1</v>
      </c>
      <c r="J666" s="44">
        <f t="shared" si="77"/>
        <v>665</v>
      </c>
      <c r="K666" s="45">
        <f t="shared" si="78"/>
        <v>13946.558000000005</v>
      </c>
      <c r="L666" s="4">
        <f t="shared" si="79"/>
        <v>20.207079999999998</v>
      </c>
    </row>
    <row r="667" spans="1:12" x14ac:dyDescent="0.2">
      <c r="A667" s="5">
        <v>42305</v>
      </c>
      <c r="B667" s="4">
        <v>18.59</v>
      </c>
      <c r="C667" s="4">
        <f>MIN($B$2:B667)</f>
        <v>18.47</v>
      </c>
      <c r="D667" s="44">
        <f t="shared" si="73"/>
        <v>1</v>
      </c>
      <c r="E667" s="44">
        <f t="shared" si="74"/>
        <v>462</v>
      </c>
      <c r="F667" s="45">
        <f t="shared" si="75"/>
        <v>10645.718000000001</v>
      </c>
      <c r="G667" s="4">
        <f t="shared" si="72"/>
        <v>21.135832487309621</v>
      </c>
      <c r="H667" s="4">
        <v>18.341000000000001</v>
      </c>
      <c r="I667" s="44">
        <f t="shared" si="76"/>
        <v>1</v>
      </c>
      <c r="J667" s="44">
        <f t="shared" si="77"/>
        <v>666</v>
      </c>
      <c r="K667" s="45">
        <f t="shared" si="78"/>
        <v>13964.899000000005</v>
      </c>
      <c r="L667" s="4">
        <f t="shared" si="79"/>
        <v>20.187089999999998</v>
      </c>
    </row>
    <row r="668" spans="1:12" x14ac:dyDescent="0.2">
      <c r="A668" s="5">
        <v>42306</v>
      </c>
      <c r="B668" s="4">
        <v>18.7</v>
      </c>
      <c r="C668" s="4">
        <f>MIN($B$2:B668)</f>
        <v>18.47</v>
      </c>
      <c r="D668" s="44">
        <f t="shared" si="73"/>
        <v>1</v>
      </c>
      <c r="E668" s="44">
        <f t="shared" si="74"/>
        <v>463</v>
      </c>
      <c r="F668" s="45">
        <f t="shared" si="75"/>
        <v>10664.418000000001</v>
      </c>
      <c r="G668" s="4">
        <f t="shared" si="72"/>
        <v>21.125416243654801</v>
      </c>
      <c r="H668" s="4">
        <v>18.501000000000001</v>
      </c>
      <c r="I668" s="44">
        <f t="shared" si="76"/>
        <v>1</v>
      </c>
      <c r="J668" s="44">
        <f t="shared" si="77"/>
        <v>667</v>
      </c>
      <c r="K668" s="45">
        <f t="shared" si="78"/>
        <v>13983.400000000005</v>
      </c>
      <c r="L668" s="4">
        <f t="shared" si="79"/>
        <v>20.166999999999998</v>
      </c>
    </row>
    <row r="669" spans="1:12" x14ac:dyDescent="0.2">
      <c r="A669" s="5">
        <v>42307</v>
      </c>
      <c r="B669" s="4">
        <v>18.5</v>
      </c>
      <c r="C669" s="4">
        <f>MIN($B$2:B669)</f>
        <v>18.47</v>
      </c>
      <c r="D669" s="44">
        <f t="shared" si="73"/>
        <v>1</v>
      </c>
      <c r="E669" s="44">
        <f t="shared" si="74"/>
        <v>464</v>
      </c>
      <c r="F669" s="45">
        <f t="shared" si="75"/>
        <v>10682.918000000001</v>
      </c>
      <c r="G669" s="4">
        <f t="shared" si="72"/>
        <v>21.112156565656544</v>
      </c>
      <c r="H669" s="4">
        <v>17.850999999999999</v>
      </c>
      <c r="I669" s="44">
        <f t="shared" si="76"/>
        <v>1</v>
      </c>
      <c r="J669" s="44">
        <f t="shared" si="77"/>
        <v>668</v>
      </c>
      <c r="K669" s="45">
        <f t="shared" si="78"/>
        <v>14001.251000000006</v>
      </c>
      <c r="L669" s="4">
        <f t="shared" si="79"/>
        <v>20.143075</v>
      </c>
    </row>
    <row r="670" spans="1:12" x14ac:dyDescent="0.2">
      <c r="A670" s="5">
        <v>42308</v>
      </c>
      <c r="C670" s="4">
        <f>MIN($B$2:B670)</f>
        <v>18.47</v>
      </c>
      <c r="D670" s="44">
        <f t="shared" si="73"/>
        <v>0</v>
      </c>
      <c r="E670" s="44">
        <f t="shared" si="74"/>
        <v>464</v>
      </c>
      <c r="F670" s="45">
        <f t="shared" si="75"/>
        <v>10682.918000000001</v>
      </c>
      <c r="G670" s="4">
        <f t="shared" si="72"/>
        <v>21.112156565656544</v>
      </c>
      <c r="H670" s="4">
        <v>17.609000000000002</v>
      </c>
      <c r="I670" s="44">
        <f t="shared" si="76"/>
        <v>1</v>
      </c>
      <c r="J670" s="44">
        <f t="shared" si="77"/>
        <v>669</v>
      </c>
      <c r="K670" s="45">
        <f t="shared" si="78"/>
        <v>14018.860000000006</v>
      </c>
      <c r="L670" s="4">
        <f t="shared" si="79"/>
        <v>20.118910000000007</v>
      </c>
    </row>
    <row r="671" spans="1:12" x14ac:dyDescent="0.2">
      <c r="A671" s="5">
        <v>42309</v>
      </c>
      <c r="C671" s="4">
        <f>MIN($B$2:B671)</f>
        <v>18.47</v>
      </c>
      <c r="D671" s="44">
        <f t="shared" si="73"/>
        <v>0</v>
      </c>
      <c r="E671" s="44">
        <f t="shared" si="74"/>
        <v>464</v>
      </c>
      <c r="F671" s="45">
        <f t="shared" si="75"/>
        <v>10682.918000000001</v>
      </c>
      <c r="G671" s="4">
        <f t="shared" si="72"/>
        <v>21.115345177664953</v>
      </c>
      <c r="H671" s="4">
        <v>18.225000000000001</v>
      </c>
      <c r="I671" s="44">
        <f t="shared" si="76"/>
        <v>1</v>
      </c>
      <c r="J671" s="44">
        <f t="shared" si="77"/>
        <v>670</v>
      </c>
      <c r="K671" s="45">
        <f t="shared" si="78"/>
        <v>14037.085000000006</v>
      </c>
      <c r="L671" s="4">
        <f t="shared" si="79"/>
        <v>20.098595000000003</v>
      </c>
    </row>
    <row r="672" spans="1:12" x14ac:dyDescent="0.2">
      <c r="A672" s="5">
        <v>42310</v>
      </c>
      <c r="B672" s="4">
        <v>18.32</v>
      </c>
      <c r="C672" s="4">
        <f>MIN($B$2:B672)</f>
        <v>18.32</v>
      </c>
      <c r="D672" s="44">
        <f t="shared" si="73"/>
        <v>1</v>
      </c>
      <c r="E672" s="44">
        <f t="shared" si="74"/>
        <v>465</v>
      </c>
      <c r="F672" s="45">
        <f t="shared" si="75"/>
        <v>10701.238000000001</v>
      </c>
      <c r="G672" s="4">
        <f t="shared" si="72"/>
        <v>21.104736040609112</v>
      </c>
      <c r="H672" s="4">
        <v>17.95</v>
      </c>
      <c r="I672" s="44">
        <f t="shared" si="76"/>
        <v>1</v>
      </c>
      <c r="J672" s="44">
        <f t="shared" si="77"/>
        <v>671</v>
      </c>
      <c r="K672" s="45">
        <f t="shared" si="78"/>
        <v>14055.035000000007</v>
      </c>
      <c r="L672" s="4">
        <f t="shared" si="79"/>
        <v>20.07791000000001</v>
      </c>
    </row>
    <row r="673" spans="1:12" x14ac:dyDescent="0.2">
      <c r="A673" s="5">
        <v>42311</v>
      </c>
      <c r="B673" s="4">
        <v>18.239999999999998</v>
      </c>
      <c r="C673" s="4">
        <f>MIN($B$2:B673)</f>
        <v>18.239999999999998</v>
      </c>
      <c r="D673" s="44">
        <f t="shared" si="73"/>
        <v>1</v>
      </c>
      <c r="E673" s="44">
        <f t="shared" si="74"/>
        <v>466</v>
      </c>
      <c r="F673" s="45">
        <f t="shared" si="75"/>
        <v>10719.478000000001</v>
      </c>
      <c r="G673" s="4">
        <f t="shared" ref="G673:G736" si="80">(F673-F387)/(E673-E387)</f>
        <v>21.093426395939062</v>
      </c>
      <c r="H673" s="4">
        <v>17.832000000000001</v>
      </c>
      <c r="I673" s="44">
        <f t="shared" si="76"/>
        <v>1</v>
      </c>
      <c r="J673" s="44">
        <f t="shared" si="77"/>
        <v>672</v>
      </c>
      <c r="K673" s="45">
        <f t="shared" si="78"/>
        <v>14072.867000000007</v>
      </c>
      <c r="L673" s="4">
        <f t="shared" si="79"/>
        <v>20.058370000000014</v>
      </c>
    </row>
    <row r="674" spans="1:12" x14ac:dyDescent="0.2">
      <c r="A674" s="5">
        <v>42312</v>
      </c>
      <c r="B674" s="4">
        <v>18.25</v>
      </c>
      <c r="C674" s="4">
        <f>MIN($B$2:B674)</f>
        <v>18.239999999999998</v>
      </c>
      <c r="D674" s="44">
        <f t="shared" si="73"/>
        <v>1</v>
      </c>
      <c r="E674" s="44">
        <f t="shared" si="74"/>
        <v>467</v>
      </c>
      <c r="F674" s="45">
        <f t="shared" si="75"/>
        <v>10737.728000000001</v>
      </c>
      <c r="G674" s="4">
        <f t="shared" si="80"/>
        <v>21.082172588832464</v>
      </c>
      <c r="H674" s="4">
        <v>17.873999999999999</v>
      </c>
      <c r="I674" s="44">
        <f t="shared" si="76"/>
        <v>1</v>
      </c>
      <c r="J674" s="44">
        <f t="shared" si="77"/>
        <v>673</v>
      </c>
      <c r="K674" s="45">
        <f t="shared" si="78"/>
        <v>14090.741000000007</v>
      </c>
      <c r="L674" s="4">
        <f t="shared" si="79"/>
        <v>20.038780000000017</v>
      </c>
    </row>
    <row r="675" spans="1:12" x14ac:dyDescent="0.2">
      <c r="A675" s="5">
        <v>42313</v>
      </c>
      <c r="B675" s="4">
        <v>17.89</v>
      </c>
      <c r="C675" s="4">
        <f>MIN($B$2:B675)</f>
        <v>17.89</v>
      </c>
      <c r="D675" s="44">
        <f t="shared" si="73"/>
        <v>1</v>
      </c>
      <c r="E675" s="44">
        <f t="shared" si="74"/>
        <v>468</v>
      </c>
      <c r="F675" s="45">
        <f t="shared" si="75"/>
        <v>10755.618</v>
      </c>
      <c r="G675" s="4">
        <f t="shared" si="80"/>
        <v>21.068923857867993</v>
      </c>
      <c r="H675" s="4">
        <v>17.364000000000001</v>
      </c>
      <c r="I675" s="44">
        <f t="shared" si="76"/>
        <v>1</v>
      </c>
      <c r="J675" s="44">
        <f t="shared" si="77"/>
        <v>674</v>
      </c>
      <c r="K675" s="45">
        <f t="shared" si="78"/>
        <v>14108.105000000007</v>
      </c>
      <c r="L675" s="4">
        <f t="shared" si="79"/>
        <v>20.016535000000012</v>
      </c>
    </row>
    <row r="676" spans="1:12" x14ac:dyDescent="0.2">
      <c r="A676" s="5">
        <v>42314</v>
      </c>
      <c r="B676" s="4">
        <v>17.670000000000002</v>
      </c>
      <c r="C676" s="4">
        <f>MIN($B$2:B676)</f>
        <v>17.670000000000002</v>
      </c>
      <c r="D676" s="44">
        <f t="shared" si="73"/>
        <v>1</v>
      </c>
      <c r="E676" s="44">
        <f t="shared" si="74"/>
        <v>469</v>
      </c>
      <c r="F676" s="45">
        <f t="shared" si="75"/>
        <v>10773.288</v>
      </c>
      <c r="G676" s="4">
        <f t="shared" si="80"/>
        <v>21.051757575757552</v>
      </c>
      <c r="H676" s="4">
        <v>17.015000000000001</v>
      </c>
      <c r="I676" s="44">
        <f t="shared" si="76"/>
        <v>1</v>
      </c>
      <c r="J676" s="44">
        <f t="shared" si="77"/>
        <v>675</v>
      </c>
      <c r="K676" s="45">
        <f t="shared" si="78"/>
        <v>14125.120000000006</v>
      </c>
      <c r="L676" s="4">
        <f t="shared" si="79"/>
        <v>19.99376500000001</v>
      </c>
    </row>
    <row r="677" spans="1:12" x14ac:dyDescent="0.2">
      <c r="A677" s="5">
        <v>42315</v>
      </c>
      <c r="C677" s="4">
        <f>MIN($B$2:B677)</f>
        <v>17.670000000000002</v>
      </c>
      <c r="D677" s="44">
        <f t="shared" si="73"/>
        <v>0</v>
      </c>
      <c r="E677" s="44">
        <f t="shared" si="74"/>
        <v>469</v>
      </c>
      <c r="F677" s="45">
        <f t="shared" si="75"/>
        <v>10773.288</v>
      </c>
      <c r="G677" s="4">
        <f t="shared" si="80"/>
        <v>21.051757575757552</v>
      </c>
      <c r="H677" s="4">
        <v>17.04</v>
      </c>
      <c r="I677" s="44">
        <f t="shared" si="76"/>
        <v>1</v>
      </c>
      <c r="J677" s="44">
        <f t="shared" si="77"/>
        <v>676</v>
      </c>
      <c r="K677" s="45">
        <f t="shared" si="78"/>
        <v>14142.160000000007</v>
      </c>
      <c r="L677" s="4">
        <f t="shared" si="79"/>
        <v>19.970320000000019</v>
      </c>
    </row>
    <row r="678" spans="1:12" x14ac:dyDescent="0.2">
      <c r="A678" s="5">
        <v>42316</v>
      </c>
      <c r="C678" s="4">
        <f>MIN($B$2:B678)</f>
        <v>17.670000000000002</v>
      </c>
      <c r="D678" s="44">
        <f t="shared" si="73"/>
        <v>0</v>
      </c>
      <c r="E678" s="44">
        <f t="shared" si="74"/>
        <v>469</v>
      </c>
      <c r="F678" s="45">
        <f t="shared" si="75"/>
        <v>10773.288</v>
      </c>
      <c r="G678" s="4">
        <f t="shared" si="80"/>
        <v>21.053741116751244</v>
      </c>
      <c r="H678" s="4">
        <v>17.155000000000001</v>
      </c>
      <c r="I678" s="44">
        <f t="shared" si="76"/>
        <v>1</v>
      </c>
      <c r="J678" s="44">
        <f t="shared" si="77"/>
        <v>677</v>
      </c>
      <c r="K678" s="45">
        <f t="shared" si="78"/>
        <v>14159.315000000008</v>
      </c>
      <c r="L678" s="4">
        <f t="shared" si="79"/>
        <v>19.948350000000019</v>
      </c>
    </row>
    <row r="679" spans="1:12" x14ac:dyDescent="0.2">
      <c r="A679" s="5">
        <v>42317</v>
      </c>
      <c r="B679" s="4">
        <v>17.28</v>
      </c>
      <c r="C679" s="4">
        <f>MIN($B$2:B679)</f>
        <v>17.28</v>
      </c>
      <c r="D679" s="44">
        <f t="shared" si="73"/>
        <v>1</v>
      </c>
      <c r="E679" s="44">
        <f t="shared" si="74"/>
        <v>470</v>
      </c>
      <c r="F679" s="45">
        <f t="shared" si="75"/>
        <v>10790.568000000001</v>
      </c>
      <c r="G679" s="4">
        <f t="shared" si="80"/>
        <v>21.036822335025356</v>
      </c>
      <c r="H679" s="4">
        <v>16.841000000000001</v>
      </c>
      <c r="I679" s="44">
        <f t="shared" si="76"/>
        <v>1</v>
      </c>
      <c r="J679" s="44">
        <f t="shared" si="77"/>
        <v>678</v>
      </c>
      <c r="K679" s="45">
        <f t="shared" si="78"/>
        <v>14176.156000000008</v>
      </c>
      <c r="L679" s="4">
        <f t="shared" si="79"/>
        <v>19.925415000000022</v>
      </c>
    </row>
    <row r="680" spans="1:12" x14ac:dyDescent="0.2">
      <c r="A680" s="5">
        <v>42318</v>
      </c>
      <c r="B680" s="4">
        <v>17.170000000000002</v>
      </c>
      <c r="C680" s="4">
        <f>MIN($B$2:B680)</f>
        <v>17.170000000000002</v>
      </c>
      <c r="D680" s="44">
        <f t="shared" si="73"/>
        <v>1</v>
      </c>
      <c r="E680" s="44">
        <f t="shared" si="74"/>
        <v>471</v>
      </c>
      <c r="F680" s="45">
        <f t="shared" si="75"/>
        <v>10807.738000000001</v>
      </c>
      <c r="G680" s="4">
        <f t="shared" si="80"/>
        <v>21.018949238578656</v>
      </c>
      <c r="H680" s="4">
        <v>17.364999999999998</v>
      </c>
      <c r="I680" s="44">
        <f t="shared" si="76"/>
        <v>1</v>
      </c>
      <c r="J680" s="44">
        <f t="shared" si="77"/>
        <v>679</v>
      </c>
      <c r="K680" s="45">
        <f t="shared" si="78"/>
        <v>14193.521000000008</v>
      </c>
      <c r="L680" s="4">
        <f t="shared" si="79"/>
        <v>19.90563000000002</v>
      </c>
    </row>
    <row r="681" spans="1:12" x14ac:dyDescent="0.2">
      <c r="A681" s="5">
        <v>42319</v>
      </c>
      <c r="B681" s="4">
        <v>16.899999999999999</v>
      </c>
      <c r="C681" s="4">
        <f>MIN($B$2:B681)</f>
        <v>16.899999999999999</v>
      </c>
      <c r="D681" s="44">
        <f t="shared" si="73"/>
        <v>1</v>
      </c>
      <c r="E681" s="44">
        <f t="shared" si="74"/>
        <v>472</v>
      </c>
      <c r="F681" s="45">
        <f t="shared" si="75"/>
        <v>10824.638000000001</v>
      </c>
      <c r="G681" s="4">
        <f t="shared" si="80"/>
        <v>20.999030456852768</v>
      </c>
      <c r="H681" s="4">
        <v>16.715</v>
      </c>
      <c r="I681" s="44">
        <f t="shared" si="76"/>
        <v>1</v>
      </c>
      <c r="J681" s="44">
        <f t="shared" si="77"/>
        <v>680</v>
      </c>
      <c r="K681" s="45">
        <f t="shared" si="78"/>
        <v>14210.236000000008</v>
      </c>
      <c r="L681" s="4">
        <f t="shared" si="79"/>
        <v>19.883025000000018</v>
      </c>
    </row>
    <row r="682" spans="1:12" x14ac:dyDescent="0.2">
      <c r="A682" s="5">
        <v>42320</v>
      </c>
      <c r="B682" s="4">
        <v>16.760000000000002</v>
      </c>
      <c r="C682" s="4">
        <f>MIN($B$2:B682)</f>
        <v>16.760000000000002</v>
      </c>
      <c r="D682" s="44">
        <f t="shared" si="73"/>
        <v>1</v>
      </c>
      <c r="E682" s="44">
        <f t="shared" si="74"/>
        <v>473</v>
      </c>
      <c r="F682" s="45">
        <f t="shared" si="75"/>
        <v>10841.398000000001</v>
      </c>
      <c r="G682" s="4">
        <f t="shared" si="80"/>
        <v>20.979263959390838</v>
      </c>
      <c r="H682" s="4">
        <v>16.427</v>
      </c>
      <c r="I682" s="44">
        <f t="shared" si="76"/>
        <v>1</v>
      </c>
      <c r="J682" s="44">
        <f t="shared" si="77"/>
        <v>681</v>
      </c>
      <c r="K682" s="45">
        <f t="shared" si="78"/>
        <v>14226.663000000008</v>
      </c>
      <c r="L682" s="4">
        <f t="shared" si="79"/>
        <v>19.857745000000012</v>
      </c>
    </row>
    <row r="683" spans="1:12" x14ac:dyDescent="0.2">
      <c r="A683" s="5">
        <v>42321</v>
      </c>
      <c r="B683" s="4">
        <v>16.91</v>
      </c>
      <c r="C683" s="4">
        <f>MIN($B$2:B683)</f>
        <v>16.760000000000002</v>
      </c>
      <c r="D683" s="44">
        <f t="shared" si="73"/>
        <v>1</v>
      </c>
      <c r="E683" s="44">
        <f t="shared" si="74"/>
        <v>474</v>
      </c>
      <c r="F683" s="45">
        <f t="shared" si="75"/>
        <v>10858.308000000001</v>
      </c>
      <c r="G683" s="4">
        <f t="shared" si="80"/>
        <v>20.958712121212098</v>
      </c>
      <c r="H683" s="4">
        <v>16.533000000000001</v>
      </c>
      <c r="I683" s="44">
        <f t="shared" si="76"/>
        <v>1</v>
      </c>
      <c r="J683" s="44">
        <f t="shared" si="77"/>
        <v>682</v>
      </c>
      <c r="K683" s="45">
        <f t="shared" si="78"/>
        <v>14243.196000000007</v>
      </c>
      <c r="L683" s="4">
        <f t="shared" si="79"/>
        <v>19.832395000000016</v>
      </c>
    </row>
    <row r="684" spans="1:12" x14ac:dyDescent="0.2">
      <c r="A684" s="5">
        <v>42322</v>
      </c>
      <c r="C684" s="4">
        <f>MIN($B$2:B684)</f>
        <v>16.760000000000002</v>
      </c>
      <c r="D684" s="44">
        <f t="shared" si="73"/>
        <v>0</v>
      </c>
      <c r="E684" s="44">
        <f t="shared" si="74"/>
        <v>474</v>
      </c>
      <c r="F684" s="45">
        <f t="shared" si="75"/>
        <v>10858.308000000001</v>
      </c>
      <c r="G684" s="4">
        <f t="shared" si="80"/>
        <v>20.958712121212098</v>
      </c>
      <c r="H684" s="4">
        <v>16.484999999999999</v>
      </c>
      <c r="I684" s="44">
        <f t="shared" si="76"/>
        <v>1</v>
      </c>
      <c r="J684" s="44">
        <f t="shared" si="77"/>
        <v>683</v>
      </c>
      <c r="K684" s="45">
        <f t="shared" si="78"/>
        <v>14259.681000000008</v>
      </c>
      <c r="L684" s="4">
        <f t="shared" si="79"/>
        <v>19.807750000000013</v>
      </c>
    </row>
    <row r="685" spans="1:12" x14ac:dyDescent="0.2">
      <c r="A685" s="5">
        <v>42323</v>
      </c>
      <c r="C685" s="4">
        <f>MIN($B$2:B685)</f>
        <v>16.760000000000002</v>
      </c>
      <c r="D685" s="44">
        <f t="shared" si="73"/>
        <v>0</v>
      </c>
      <c r="E685" s="44">
        <f t="shared" si="74"/>
        <v>474</v>
      </c>
      <c r="F685" s="45">
        <f t="shared" si="75"/>
        <v>10858.308000000001</v>
      </c>
      <c r="G685" s="4">
        <f t="shared" si="80"/>
        <v>20.959644670050739</v>
      </c>
      <c r="H685" s="4">
        <v>16.538</v>
      </c>
      <c r="I685" s="44">
        <f t="shared" si="76"/>
        <v>1</v>
      </c>
      <c r="J685" s="44">
        <f t="shared" si="77"/>
        <v>684</v>
      </c>
      <c r="K685" s="45">
        <f t="shared" si="78"/>
        <v>14276.219000000008</v>
      </c>
      <c r="L685" s="4">
        <f t="shared" si="79"/>
        <v>19.783930000000019</v>
      </c>
    </row>
    <row r="686" spans="1:12" x14ac:dyDescent="0.2">
      <c r="A686" s="5">
        <v>42324</v>
      </c>
      <c r="B686" s="4">
        <v>17.260000000000002</v>
      </c>
      <c r="C686" s="4">
        <f>MIN($B$2:B686)</f>
        <v>16.760000000000002</v>
      </c>
      <c r="D686" s="44">
        <f t="shared" si="73"/>
        <v>1</v>
      </c>
      <c r="E686" s="44">
        <f t="shared" si="74"/>
        <v>475</v>
      </c>
      <c r="F686" s="45">
        <f t="shared" si="75"/>
        <v>10875.568000000001</v>
      </c>
      <c r="G686" s="4">
        <f t="shared" si="80"/>
        <v>20.940279187817239</v>
      </c>
      <c r="H686" s="4">
        <v>16.896000000000001</v>
      </c>
      <c r="I686" s="44">
        <f t="shared" si="76"/>
        <v>1</v>
      </c>
      <c r="J686" s="44">
        <f t="shared" si="77"/>
        <v>685</v>
      </c>
      <c r="K686" s="45">
        <f t="shared" si="78"/>
        <v>14293.115000000009</v>
      </c>
      <c r="L686" s="4">
        <f t="shared" si="79"/>
        <v>19.763590000000022</v>
      </c>
    </row>
    <row r="687" spans="1:12" x14ac:dyDescent="0.2">
      <c r="A687" s="5">
        <v>42325</v>
      </c>
      <c r="B687" s="4">
        <v>18.05</v>
      </c>
      <c r="C687" s="4">
        <f>MIN($B$2:B687)</f>
        <v>16.760000000000002</v>
      </c>
      <c r="D687" s="44">
        <f t="shared" si="73"/>
        <v>1</v>
      </c>
      <c r="E687" s="44">
        <f t="shared" si="74"/>
        <v>476</v>
      </c>
      <c r="F687" s="45">
        <f t="shared" si="75"/>
        <v>10893.618</v>
      </c>
      <c r="G687" s="4">
        <f t="shared" si="80"/>
        <v>20.923781725888301</v>
      </c>
      <c r="H687" s="4">
        <v>17.059999999999999</v>
      </c>
      <c r="I687" s="44">
        <f t="shared" si="76"/>
        <v>1</v>
      </c>
      <c r="J687" s="44">
        <f t="shared" si="77"/>
        <v>686</v>
      </c>
      <c r="K687" s="45">
        <f t="shared" si="78"/>
        <v>14310.175000000008</v>
      </c>
      <c r="L687" s="4">
        <f t="shared" si="79"/>
        <v>19.745505000000023</v>
      </c>
    </row>
    <row r="688" spans="1:12" x14ac:dyDescent="0.2">
      <c r="A688" s="5">
        <v>42326</v>
      </c>
      <c r="B688" s="4">
        <v>17.71</v>
      </c>
      <c r="C688" s="4">
        <f>MIN($B$2:B688)</f>
        <v>16.760000000000002</v>
      </c>
      <c r="D688" s="44">
        <f t="shared" si="73"/>
        <v>1</v>
      </c>
      <c r="E688" s="44">
        <f t="shared" si="74"/>
        <v>477</v>
      </c>
      <c r="F688" s="45">
        <f t="shared" si="75"/>
        <v>10911.328</v>
      </c>
      <c r="G688" s="4">
        <f t="shared" si="80"/>
        <v>20.900380710659871</v>
      </c>
      <c r="H688" s="4">
        <v>17.164999999999999</v>
      </c>
      <c r="I688" s="44">
        <f t="shared" si="76"/>
        <v>1</v>
      </c>
      <c r="J688" s="44">
        <f t="shared" si="77"/>
        <v>687</v>
      </c>
      <c r="K688" s="45">
        <f t="shared" si="78"/>
        <v>14327.340000000009</v>
      </c>
      <c r="L688" s="4">
        <f t="shared" si="79"/>
        <v>19.728520000000024</v>
      </c>
    </row>
    <row r="689" spans="1:12" x14ac:dyDescent="0.2">
      <c r="A689" s="5">
        <v>42327</v>
      </c>
      <c r="B689" s="4">
        <v>17.86</v>
      </c>
      <c r="C689" s="4">
        <f>MIN($B$2:B689)</f>
        <v>16.760000000000002</v>
      </c>
      <c r="D689" s="44">
        <f t="shared" si="73"/>
        <v>1</v>
      </c>
      <c r="E689" s="44">
        <f t="shared" si="74"/>
        <v>478</v>
      </c>
      <c r="F689" s="45">
        <f t="shared" si="75"/>
        <v>10929.188</v>
      </c>
      <c r="G689" s="4">
        <f t="shared" si="80"/>
        <v>20.879263959390837</v>
      </c>
      <c r="H689" s="4">
        <v>17.436</v>
      </c>
      <c r="I689" s="44">
        <f t="shared" si="76"/>
        <v>1</v>
      </c>
      <c r="J689" s="44">
        <f t="shared" si="77"/>
        <v>688</v>
      </c>
      <c r="K689" s="45">
        <f t="shared" si="78"/>
        <v>14344.776000000009</v>
      </c>
      <c r="L689" s="4">
        <f t="shared" si="79"/>
        <v>19.713080000000026</v>
      </c>
    </row>
    <row r="690" spans="1:12" x14ac:dyDescent="0.2">
      <c r="A690" s="5">
        <v>42328</v>
      </c>
      <c r="B690" s="4">
        <v>17.63</v>
      </c>
      <c r="C690" s="4">
        <f>MIN($B$2:B690)</f>
        <v>16.760000000000002</v>
      </c>
      <c r="D690" s="44">
        <f t="shared" si="73"/>
        <v>1</v>
      </c>
      <c r="E690" s="44">
        <f t="shared" si="74"/>
        <v>479</v>
      </c>
      <c r="F690" s="45">
        <f t="shared" si="75"/>
        <v>10946.817999999999</v>
      </c>
      <c r="G690" s="4">
        <f t="shared" si="80"/>
        <v>20.862853535353505</v>
      </c>
      <c r="H690" s="4">
        <v>17.574999999999999</v>
      </c>
      <c r="I690" s="44">
        <f t="shared" si="76"/>
        <v>1</v>
      </c>
      <c r="J690" s="44">
        <f t="shared" si="77"/>
        <v>689</v>
      </c>
      <c r="K690" s="45">
        <f t="shared" si="78"/>
        <v>14362.35100000001</v>
      </c>
      <c r="L690" s="4">
        <f t="shared" si="79"/>
        <v>19.69933500000003</v>
      </c>
    </row>
    <row r="691" spans="1:12" x14ac:dyDescent="0.2">
      <c r="A691" s="5">
        <v>42329</v>
      </c>
      <c r="C691" s="4">
        <f>MIN($B$2:B691)</f>
        <v>16.760000000000002</v>
      </c>
      <c r="D691" s="44">
        <f t="shared" si="73"/>
        <v>0</v>
      </c>
      <c r="E691" s="44">
        <f t="shared" si="74"/>
        <v>479</v>
      </c>
      <c r="F691" s="45">
        <f t="shared" si="75"/>
        <v>10946.817999999999</v>
      </c>
      <c r="G691" s="4">
        <f t="shared" si="80"/>
        <v>20.862853535353505</v>
      </c>
      <c r="H691" s="4">
        <v>17.686</v>
      </c>
      <c r="I691" s="44">
        <f t="shared" si="76"/>
        <v>1</v>
      </c>
      <c r="J691" s="44">
        <f t="shared" si="77"/>
        <v>690</v>
      </c>
      <c r="K691" s="45">
        <f t="shared" si="78"/>
        <v>14380.037000000009</v>
      </c>
      <c r="L691" s="4">
        <f t="shared" si="79"/>
        <v>19.684985000000026</v>
      </c>
    </row>
    <row r="692" spans="1:12" x14ac:dyDescent="0.2">
      <c r="A692" s="5">
        <v>42330</v>
      </c>
      <c r="C692" s="4">
        <f>MIN($B$2:B692)</f>
        <v>16.760000000000002</v>
      </c>
      <c r="D692" s="44">
        <f t="shared" si="73"/>
        <v>0</v>
      </c>
      <c r="E692" s="44">
        <f t="shared" si="74"/>
        <v>479</v>
      </c>
      <c r="F692" s="45">
        <f t="shared" si="75"/>
        <v>10946.817999999999</v>
      </c>
      <c r="G692" s="4">
        <f t="shared" si="80"/>
        <v>20.855406091370529</v>
      </c>
      <c r="H692" s="4">
        <v>17.965</v>
      </c>
      <c r="I692" s="44">
        <f t="shared" si="76"/>
        <v>1</v>
      </c>
      <c r="J692" s="44">
        <f t="shared" si="77"/>
        <v>691</v>
      </c>
      <c r="K692" s="45">
        <f t="shared" si="78"/>
        <v>14398.00200000001</v>
      </c>
      <c r="L692" s="4">
        <f t="shared" si="79"/>
        <v>19.67171500000002</v>
      </c>
    </row>
    <row r="693" spans="1:12" x14ac:dyDescent="0.2">
      <c r="A693" s="5">
        <v>42331</v>
      </c>
      <c r="B693" s="4">
        <v>17.600000000000001</v>
      </c>
      <c r="C693" s="4">
        <f>MIN($B$2:B693)</f>
        <v>16.760000000000002</v>
      </c>
      <c r="D693" s="44">
        <f t="shared" si="73"/>
        <v>1</v>
      </c>
      <c r="E693" s="44">
        <f t="shared" si="74"/>
        <v>480</v>
      </c>
      <c r="F693" s="45">
        <f t="shared" si="75"/>
        <v>10964.418</v>
      </c>
      <c r="G693" s="4">
        <f t="shared" si="80"/>
        <v>20.829939086294388</v>
      </c>
      <c r="H693" s="4">
        <v>17.652000000000001</v>
      </c>
      <c r="I693" s="44">
        <f t="shared" si="76"/>
        <v>1</v>
      </c>
      <c r="J693" s="44">
        <f t="shared" si="77"/>
        <v>692</v>
      </c>
      <c r="K693" s="45">
        <f t="shared" si="78"/>
        <v>14415.65400000001</v>
      </c>
      <c r="L693" s="4">
        <f t="shared" si="79"/>
        <v>19.657290000000021</v>
      </c>
    </row>
    <row r="694" spans="1:12" x14ac:dyDescent="0.2">
      <c r="A694" s="5">
        <v>42332</v>
      </c>
      <c r="B694" s="4">
        <v>17.87</v>
      </c>
      <c r="C694" s="4">
        <f>MIN($B$2:B694)</f>
        <v>16.760000000000002</v>
      </c>
      <c r="D694" s="44">
        <f t="shared" si="73"/>
        <v>1</v>
      </c>
      <c r="E694" s="44">
        <f t="shared" si="74"/>
        <v>481</v>
      </c>
      <c r="F694" s="45">
        <f t="shared" si="75"/>
        <v>10982.288</v>
      </c>
      <c r="G694" s="4">
        <f t="shared" si="80"/>
        <v>20.805096446700482</v>
      </c>
      <c r="H694" s="4">
        <v>18.001999999999999</v>
      </c>
      <c r="I694" s="44">
        <f t="shared" si="76"/>
        <v>1</v>
      </c>
      <c r="J694" s="44">
        <f t="shared" si="77"/>
        <v>693</v>
      </c>
      <c r="K694" s="45">
        <f t="shared" si="78"/>
        <v>14433.65600000001</v>
      </c>
      <c r="L694" s="4">
        <f t="shared" si="79"/>
        <v>19.644310000000022</v>
      </c>
    </row>
    <row r="695" spans="1:12" x14ac:dyDescent="0.2">
      <c r="A695" s="5">
        <v>42333</v>
      </c>
      <c r="B695" s="4">
        <v>17.96</v>
      </c>
      <c r="C695" s="4">
        <f>MIN($B$2:B695)</f>
        <v>16.760000000000002</v>
      </c>
      <c r="D695" s="44">
        <f t="shared" si="73"/>
        <v>1</v>
      </c>
      <c r="E695" s="44">
        <f t="shared" si="74"/>
        <v>482</v>
      </c>
      <c r="F695" s="45">
        <f t="shared" si="75"/>
        <v>11000.248</v>
      </c>
      <c r="G695" s="4">
        <f t="shared" si="80"/>
        <v>20.777512690355298</v>
      </c>
      <c r="H695" s="4">
        <v>18.033999999999999</v>
      </c>
      <c r="I695" s="44">
        <f t="shared" si="76"/>
        <v>1</v>
      </c>
      <c r="J695" s="44">
        <f t="shared" si="77"/>
        <v>694</v>
      </c>
      <c r="K695" s="45">
        <f t="shared" si="78"/>
        <v>14451.69000000001</v>
      </c>
      <c r="L695" s="4">
        <f t="shared" si="79"/>
        <v>19.63268500000002</v>
      </c>
    </row>
    <row r="696" spans="1:12" x14ac:dyDescent="0.2">
      <c r="A696" s="5">
        <v>42334</v>
      </c>
      <c r="B696" s="4">
        <v>18</v>
      </c>
      <c r="C696" s="4">
        <f>MIN($B$2:B696)</f>
        <v>16.760000000000002</v>
      </c>
      <c r="D696" s="44">
        <f t="shared" si="73"/>
        <v>1</v>
      </c>
      <c r="E696" s="44">
        <f t="shared" si="74"/>
        <v>483</v>
      </c>
      <c r="F696" s="45">
        <f t="shared" si="75"/>
        <v>11018.248</v>
      </c>
      <c r="G696" s="4">
        <f t="shared" si="80"/>
        <v>20.751776649746162</v>
      </c>
      <c r="H696" s="4">
        <v>18.087</v>
      </c>
      <c r="I696" s="44">
        <f t="shared" si="76"/>
        <v>1</v>
      </c>
      <c r="J696" s="44">
        <f t="shared" si="77"/>
        <v>695</v>
      </c>
      <c r="K696" s="45">
        <f t="shared" si="78"/>
        <v>14469.777000000009</v>
      </c>
      <c r="L696" s="4">
        <f t="shared" si="79"/>
        <v>19.621065000000016</v>
      </c>
    </row>
    <row r="697" spans="1:12" x14ac:dyDescent="0.2">
      <c r="A697" s="5">
        <v>42335</v>
      </c>
      <c r="B697" s="4">
        <v>18</v>
      </c>
      <c r="C697" s="4">
        <f>MIN($B$2:B697)</f>
        <v>16.760000000000002</v>
      </c>
      <c r="D697" s="44">
        <f t="shared" si="73"/>
        <v>1</v>
      </c>
      <c r="E697" s="44">
        <f t="shared" si="74"/>
        <v>484</v>
      </c>
      <c r="F697" s="45">
        <f t="shared" si="75"/>
        <v>11036.248</v>
      </c>
      <c r="G697" s="4">
        <f t="shared" si="80"/>
        <v>20.737878787878756</v>
      </c>
      <c r="H697" s="4">
        <v>17.945</v>
      </c>
      <c r="I697" s="44">
        <f t="shared" si="76"/>
        <v>1</v>
      </c>
      <c r="J697" s="44">
        <f t="shared" si="77"/>
        <v>696</v>
      </c>
      <c r="K697" s="45">
        <f t="shared" si="78"/>
        <v>14487.722000000009</v>
      </c>
      <c r="L697" s="4">
        <f t="shared" si="79"/>
        <v>19.605920000000015</v>
      </c>
    </row>
    <row r="698" spans="1:12" x14ac:dyDescent="0.2">
      <c r="A698" s="5">
        <v>42336</v>
      </c>
      <c r="C698" s="4">
        <f>MIN($B$2:B698)</f>
        <v>16.760000000000002</v>
      </c>
      <c r="D698" s="44">
        <f t="shared" si="73"/>
        <v>0</v>
      </c>
      <c r="E698" s="44">
        <f t="shared" si="74"/>
        <v>484</v>
      </c>
      <c r="F698" s="45">
        <f t="shared" si="75"/>
        <v>11036.248</v>
      </c>
      <c r="G698" s="4">
        <f t="shared" si="80"/>
        <v>20.737878787878756</v>
      </c>
      <c r="H698" s="4">
        <v>17.914999999999999</v>
      </c>
      <c r="I698" s="44">
        <f t="shared" si="76"/>
        <v>1</v>
      </c>
      <c r="J698" s="44">
        <f t="shared" si="77"/>
        <v>697</v>
      </c>
      <c r="K698" s="45">
        <f t="shared" si="78"/>
        <v>14505.63700000001</v>
      </c>
      <c r="L698" s="4">
        <f t="shared" si="79"/>
        <v>19.590505000000022</v>
      </c>
    </row>
    <row r="699" spans="1:12" x14ac:dyDescent="0.2">
      <c r="A699" s="5">
        <v>42337</v>
      </c>
      <c r="C699" s="4">
        <f>MIN($B$2:B699)</f>
        <v>16.760000000000002</v>
      </c>
      <c r="D699" s="44">
        <f t="shared" si="73"/>
        <v>0</v>
      </c>
      <c r="E699" s="44">
        <f t="shared" si="74"/>
        <v>484</v>
      </c>
      <c r="F699" s="45">
        <f t="shared" si="75"/>
        <v>11036.248</v>
      </c>
      <c r="G699" s="4">
        <f t="shared" si="80"/>
        <v>20.727664974619259</v>
      </c>
      <c r="H699" s="4">
        <v>17.879000000000001</v>
      </c>
      <c r="I699" s="44">
        <f t="shared" si="76"/>
        <v>1</v>
      </c>
      <c r="J699" s="44">
        <f t="shared" si="77"/>
        <v>698</v>
      </c>
      <c r="K699" s="45">
        <f t="shared" si="78"/>
        <v>14523.516000000011</v>
      </c>
      <c r="L699" s="4">
        <f t="shared" si="79"/>
        <v>19.574815000000026</v>
      </c>
    </row>
    <row r="700" spans="1:12" x14ac:dyDescent="0.2">
      <c r="A700" s="5">
        <v>42338</v>
      </c>
      <c r="B700" s="4">
        <v>18.18</v>
      </c>
      <c r="C700" s="4">
        <f>MIN($B$2:B700)</f>
        <v>16.760000000000002</v>
      </c>
      <c r="D700" s="44">
        <f t="shared" si="73"/>
        <v>1</v>
      </c>
      <c r="E700" s="44">
        <f t="shared" si="74"/>
        <v>485</v>
      </c>
      <c r="F700" s="45">
        <f t="shared" si="75"/>
        <v>11054.428</v>
      </c>
      <c r="G700" s="4">
        <f t="shared" si="80"/>
        <v>20.703324873096417</v>
      </c>
      <c r="H700" s="4">
        <v>17.872</v>
      </c>
      <c r="I700" s="44">
        <f t="shared" si="76"/>
        <v>1</v>
      </c>
      <c r="J700" s="44">
        <f t="shared" si="77"/>
        <v>699</v>
      </c>
      <c r="K700" s="45">
        <f t="shared" si="78"/>
        <v>14541.38800000001</v>
      </c>
      <c r="L700" s="4">
        <f t="shared" si="79"/>
        <v>19.560925000000026</v>
      </c>
    </row>
    <row r="701" spans="1:12" x14ac:dyDescent="0.2">
      <c r="A701" s="5">
        <v>42339</v>
      </c>
      <c r="B701" s="4">
        <v>18.38</v>
      </c>
      <c r="C701" s="4">
        <f>MIN($B$2:B701)</f>
        <v>16.760000000000002</v>
      </c>
      <c r="D701" s="44">
        <f t="shared" si="73"/>
        <v>1</v>
      </c>
      <c r="E701" s="44">
        <f t="shared" si="74"/>
        <v>486</v>
      </c>
      <c r="F701" s="45">
        <f t="shared" si="75"/>
        <v>11072.807999999999</v>
      </c>
      <c r="G701" s="4">
        <f t="shared" si="80"/>
        <v>20.680071065989811</v>
      </c>
      <c r="H701" s="4">
        <v>18.047000000000001</v>
      </c>
      <c r="I701" s="44">
        <f t="shared" si="76"/>
        <v>1</v>
      </c>
      <c r="J701" s="44">
        <f t="shared" si="77"/>
        <v>700</v>
      </c>
      <c r="K701" s="45">
        <f t="shared" si="78"/>
        <v>14559.43500000001</v>
      </c>
      <c r="L701" s="4">
        <f t="shared" si="79"/>
        <v>19.547570000000022</v>
      </c>
    </row>
    <row r="702" spans="1:12" x14ac:dyDescent="0.2">
      <c r="A702" s="5">
        <v>42340</v>
      </c>
      <c r="B702" s="4">
        <v>18.079999999999998</v>
      </c>
      <c r="C702" s="4">
        <f>MIN($B$2:B702)</f>
        <v>16.760000000000002</v>
      </c>
      <c r="D702" s="44">
        <f t="shared" si="73"/>
        <v>1</v>
      </c>
      <c r="E702" s="44">
        <f t="shared" si="74"/>
        <v>487</v>
      </c>
      <c r="F702" s="45">
        <f t="shared" si="75"/>
        <v>11090.887999999999</v>
      </c>
      <c r="G702" s="4">
        <f t="shared" si="80"/>
        <v>20.657279187817224</v>
      </c>
      <c r="H702" s="4">
        <v>18.018999999999998</v>
      </c>
      <c r="I702" s="44">
        <f t="shared" si="76"/>
        <v>1</v>
      </c>
      <c r="J702" s="44">
        <f t="shared" si="77"/>
        <v>701</v>
      </c>
      <c r="K702" s="45">
        <f t="shared" si="78"/>
        <v>14577.454000000011</v>
      </c>
      <c r="L702" s="4">
        <f t="shared" si="79"/>
        <v>19.534255000000019</v>
      </c>
    </row>
    <row r="703" spans="1:12" x14ac:dyDescent="0.2">
      <c r="A703" s="5">
        <v>42341</v>
      </c>
      <c r="B703" s="4">
        <v>17.71</v>
      </c>
      <c r="C703" s="4">
        <f>MIN($B$2:B703)</f>
        <v>16.760000000000002</v>
      </c>
      <c r="D703" s="44">
        <f t="shared" si="73"/>
        <v>1</v>
      </c>
      <c r="E703" s="44">
        <f t="shared" si="74"/>
        <v>488</v>
      </c>
      <c r="F703" s="45">
        <f t="shared" si="75"/>
        <v>11108.597999999998</v>
      </c>
      <c r="G703" s="4">
        <f t="shared" si="80"/>
        <v>20.632456852791837</v>
      </c>
      <c r="H703" s="4">
        <v>17.515000000000001</v>
      </c>
      <c r="I703" s="44">
        <f t="shared" si="76"/>
        <v>1</v>
      </c>
      <c r="J703" s="44">
        <f t="shared" si="77"/>
        <v>702</v>
      </c>
      <c r="K703" s="45">
        <f t="shared" si="78"/>
        <v>14594.96900000001</v>
      </c>
      <c r="L703" s="4">
        <f t="shared" si="79"/>
        <v>19.518295000000016</v>
      </c>
    </row>
    <row r="704" spans="1:12" x14ac:dyDescent="0.2">
      <c r="A704" s="5">
        <v>42342</v>
      </c>
      <c r="B704" s="4">
        <v>17.8</v>
      </c>
      <c r="C704" s="4">
        <f>MIN($B$2:B704)</f>
        <v>16.760000000000002</v>
      </c>
      <c r="D704" s="44">
        <f t="shared" si="73"/>
        <v>1</v>
      </c>
      <c r="E704" s="44">
        <f t="shared" si="74"/>
        <v>489</v>
      </c>
      <c r="F704" s="45">
        <f t="shared" si="75"/>
        <v>11126.397999999997</v>
      </c>
      <c r="G704" s="4">
        <f t="shared" si="80"/>
        <v>20.618151515151471</v>
      </c>
      <c r="H704" s="4">
        <v>17.440999999999999</v>
      </c>
      <c r="I704" s="44">
        <f t="shared" si="76"/>
        <v>1</v>
      </c>
      <c r="J704" s="44">
        <f t="shared" si="77"/>
        <v>703</v>
      </c>
      <c r="K704" s="45">
        <f t="shared" si="78"/>
        <v>14612.410000000011</v>
      </c>
      <c r="L704" s="4">
        <f t="shared" si="79"/>
        <v>19.501465000000017</v>
      </c>
    </row>
    <row r="705" spans="1:12" x14ac:dyDescent="0.2">
      <c r="A705" s="5">
        <v>42343</v>
      </c>
      <c r="C705" s="4">
        <f>MIN($B$2:B705)</f>
        <v>16.760000000000002</v>
      </c>
      <c r="D705" s="44">
        <f t="shared" si="73"/>
        <v>0</v>
      </c>
      <c r="E705" s="44">
        <f t="shared" si="74"/>
        <v>489</v>
      </c>
      <c r="F705" s="45">
        <f t="shared" si="75"/>
        <v>11126.397999999997</v>
      </c>
      <c r="G705" s="4">
        <f t="shared" si="80"/>
        <v>20.618151515151471</v>
      </c>
      <c r="H705" s="4">
        <v>17.318000000000001</v>
      </c>
      <c r="I705" s="44">
        <f t="shared" si="76"/>
        <v>1</v>
      </c>
      <c r="J705" s="44">
        <f t="shared" si="77"/>
        <v>704</v>
      </c>
      <c r="K705" s="45">
        <f t="shared" si="78"/>
        <v>14629.72800000001</v>
      </c>
      <c r="L705" s="4">
        <f t="shared" si="79"/>
        <v>19.484140000000014</v>
      </c>
    </row>
    <row r="706" spans="1:12" x14ac:dyDescent="0.2">
      <c r="A706" s="5">
        <v>42344</v>
      </c>
      <c r="C706" s="4">
        <f>MIN($B$2:B706)</f>
        <v>16.760000000000002</v>
      </c>
      <c r="D706" s="44">
        <f t="shared" si="73"/>
        <v>0</v>
      </c>
      <c r="E706" s="44">
        <f t="shared" si="74"/>
        <v>489</v>
      </c>
      <c r="F706" s="45">
        <f t="shared" si="75"/>
        <v>11126.397999999997</v>
      </c>
      <c r="G706" s="4">
        <f t="shared" si="80"/>
        <v>20.618151515151471</v>
      </c>
      <c r="H706" s="4">
        <v>17.349</v>
      </c>
      <c r="I706" s="44">
        <f t="shared" si="76"/>
        <v>1</v>
      </c>
      <c r="J706" s="44">
        <f t="shared" si="77"/>
        <v>705</v>
      </c>
      <c r="K706" s="45">
        <f t="shared" si="78"/>
        <v>14647.07700000001</v>
      </c>
      <c r="L706" s="4">
        <f t="shared" si="79"/>
        <v>19.466225000000012</v>
      </c>
    </row>
    <row r="707" spans="1:12" x14ac:dyDescent="0.2">
      <c r="A707" s="5">
        <v>42345</v>
      </c>
      <c r="B707" s="4">
        <v>17.32</v>
      </c>
      <c r="C707" s="4">
        <f>MIN($B$2:B707)</f>
        <v>16.760000000000002</v>
      </c>
      <c r="D707" s="44">
        <f t="shared" ref="D707:D770" si="81">IF(B707&gt;0,1,0)</f>
        <v>1</v>
      </c>
      <c r="E707" s="44">
        <f t="shared" si="74"/>
        <v>490</v>
      </c>
      <c r="F707" s="45">
        <f t="shared" si="75"/>
        <v>11143.717999999997</v>
      </c>
      <c r="G707" s="4">
        <f t="shared" si="80"/>
        <v>20.592353535353489</v>
      </c>
      <c r="H707" s="4">
        <v>17.012</v>
      </c>
      <c r="I707" s="44">
        <f t="shared" si="76"/>
        <v>1</v>
      </c>
      <c r="J707" s="44">
        <f t="shared" si="77"/>
        <v>706</v>
      </c>
      <c r="K707" s="45">
        <f t="shared" si="78"/>
        <v>14664.089000000011</v>
      </c>
      <c r="L707" s="4">
        <f t="shared" si="79"/>
        <v>19.447360000000018</v>
      </c>
    </row>
    <row r="708" spans="1:12" x14ac:dyDescent="0.2">
      <c r="A708" s="5">
        <v>42346</v>
      </c>
      <c r="B708" s="4">
        <v>17.260000000000002</v>
      </c>
      <c r="C708" s="4">
        <f>MIN($B$2:B708)</f>
        <v>16.760000000000002</v>
      </c>
      <c r="D708" s="44">
        <f t="shared" si="81"/>
        <v>1</v>
      </c>
      <c r="E708" s="44">
        <f t="shared" ref="E708:E771" si="82">E707+D708</f>
        <v>491</v>
      </c>
      <c r="F708" s="45">
        <f t="shared" ref="F708:F771" si="83">IF(D708=1,B708+F707,F707)</f>
        <v>11160.977999999997</v>
      </c>
      <c r="G708" s="4">
        <f t="shared" si="80"/>
        <v>20.564550505050459</v>
      </c>
      <c r="H708" s="4">
        <v>16.928999999999998</v>
      </c>
      <c r="I708" s="44">
        <f t="shared" ref="I708:I771" si="84">IF(H708&lt;&gt;0,1,0)</f>
        <v>1</v>
      </c>
      <c r="J708" s="44">
        <f t="shared" ref="J708:J771" si="85">I708+J707</f>
        <v>707</v>
      </c>
      <c r="K708" s="45">
        <f t="shared" ref="K708:K771" si="86">IF(I708=1,H708+K707,K707)</f>
        <v>14681.018000000011</v>
      </c>
      <c r="L708" s="4">
        <f t="shared" si="79"/>
        <v>19.42889000000002</v>
      </c>
    </row>
    <row r="709" spans="1:12" x14ac:dyDescent="0.2">
      <c r="A709" s="5">
        <v>42347</v>
      </c>
      <c r="B709" s="4">
        <v>17.2</v>
      </c>
      <c r="C709" s="4">
        <f>MIN($B$2:B709)</f>
        <v>16.760000000000002</v>
      </c>
      <c r="D709" s="44">
        <f t="shared" si="81"/>
        <v>1</v>
      </c>
      <c r="E709" s="44">
        <f t="shared" si="82"/>
        <v>492</v>
      </c>
      <c r="F709" s="45">
        <f t="shared" si="83"/>
        <v>11178.177999999998</v>
      </c>
      <c r="G709" s="4">
        <f t="shared" si="80"/>
        <v>20.536267676767633</v>
      </c>
      <c r="H709" s="4">
        <v>16.866</v>
      </c>
      <c r="I709" s="44">
        <f t="shared" si="84"/>
        <v>1</v>
      </c>
      <c r="J709" s="44">
        <f t="shared" si="85"/>
        <v>708</v>
      </c>
      <c r="K709" s="45">
        <f t="shared" si="86"/>
        <v>14697.884000000011</v>
      </c>
      <c r="L709" s="4">
        <f t="shared" si="79"/>
        <v>19.410300000000017</v>
      </c>
    </row>
    <row r="710" spans="1:12" x14ac:dyDescent="0.2">
      <c r="A710" s="5">
        <v>42348</v>
      </c>
      <c r="B710" s="4">
        <v>17.29</v>
      </c>
      <c r="C710" s="4">
        <f>MIN($B$2:B710)</f>
        <v>16.760000000000002</v>
      </c>
      <c r="D710" s="44">
        <f t="shared" si="81"/>
        <v>1</v>
      </c>
      <c r="E710" s="44">
        <f t="shared" si="82"/>
        <v>493</v>
      </c>
      <c r="F710" s="45">
        <f t="shared" si="83"/>
        <v>11195.467999999999</v>
      </c>
      <c r="G710" s="4">
        <f t="shared" si="80"/>
        <v>20.50900505050501</v>
      </c>
      <c r="H710" s="4">
        <v>16.850000000000001</v>
      </c>
      <c r="I710" s="44">
        <f t="shared" si="84"/>
        <v>1</v>
      </c>
      <c r="J710" s="44">
        <f t="shared" si="85"/>
        <v>709</v>
      </c>
      <c r="K710" s="45">
        <f t="shared" si="86"/>
        <v>14714.734000000011</v>
      </c>
      <c r="L710" s="4">
        <f t="shared" si="79"/>
        <v>19.392250000000022</v>
      </c>
    </row>
    <row r="711" spans="1:12" x14ac:dyDescent="0.2">
      <c r="A711" s="5">
        <v>42349</v>
      </c>
      <c r="B711" s="4">
        <v>17.010000000000002</v>
      </c>
      <c r="C711" s="4">
        <f>MIN($B$2:B711)</f>
        <v>16.760000000000002</v>
      </c>
      <c r="D711" s="44">
        <f t="shared" si="81"/>
        <v>1</v>
      </c>
      <c r="E711" s="44">
        <f t="shared" si="82"/>
        <v>494</v>
      </c>
      <c r="F711" s="45">
        <f t="shared" si="83"/>
        <v>11212.477999999999</v>
      </c>
      <c r="G711" s="4">
        <f t="shared" si="80"/>
        <v>20.491422110552726</v>
      </c>
      <c r="H711" s="4">
        <v>16.492999999999999</v>
      </c>
      <c r="I711" s="44">
        <f t="shared" si="84"/>
        <v>1</v>
      </c>
      <c r="J711" s="44">
        <f t="shared" si="85"/>
        <v>710</v>
      </c>
      <c r="K711" s="45">
        <f t="shared" si="86"/>
        <v>14731.227000000012</v>
      </c>
      <c r="L711" s="4">
        <f t="shared" si="79"/>
        <v>19.371545000000022</v>
      </c>
    </row>
    <row r="712" spans="1:12" x14ac:dyDescent="0.2">
      <c r="A712" s="5">
        <v>42350</v>
      </c>
      <c r="C712" s="4">
        <f>MIN($B$2:B712)</f>
        <v>16.760000000000002</v>
      </c>
      <c r="D712" s="44">
        <f t="shared" si="81"/>
        <v>0</v>
      </c>
      <c r="E712" s="44">
        <f t="shared" si="82"/>
        <v>494</v>
      </c>
      <c r="F712" s="45">
        <f t="shared" si="83"/>
        <v>11212.477999999999</v>
      </c>
      <c r="G712" s="4">
        <f t="shared" si="80"/>
        <v>20.491422110552726</v>
      </c>
      <c r="H712" s="4">
        <v>16.460999999999999</v>
      </c>
      <c r="I712" s="44">
        <f t="shared" si="84"/>
        <v>1</v>
      </c>
      <c r="J712" s="44">
        <f t="shared" si="85"/>
        <v>711</v>
      </c>
      <c r="K712" s="45">
        <f t="shared" si="86"/>
        <v>14747.688000000011</v>
      </c>
      <c r="L712" s="4">
        <f t="shared" si="79"/>
        <v>19.34970000000002</v>
      </c>
    </row>
    <row r="713" spans="1:12" x14ac:dyDescent="0.2">
      <c r="A713" s="5">
        <v>42351</v>
      </c>
      <c r="C713" s="4">
        <f>MIN($B$2:B713)</f>
        <v>16.760000000000002</v>
      </c>
      <c r="D713" s="44">
        <f t="shared" si="81"/>
        <v>0</v>
      </c>
      <c r="E713" s="44">
        <f t="shared" si="82"/>
        <v>494</v>
      </c>
      <c r="F713" s="45">
        <f t="shared" si="83"/>
        <v>11212.477999999999</v>
      </c>
      <c r="G713" s="4">
        <f t="shared" si="80"/>
        <v>20.481691919191881</v>
      </c>
      <c r="H713" s="4">
        <v>16.574999999999999</v>
      </c>
      <c r="I713" s="44">
        <f t="shared" si="84"/>
        <v>1</v>
      </c>
      <c r="J713" s="44">
        <f t="shared" si="85"/>
        <v>712</v>
      </c>
      <c r="K713" s="45">
        <f t="shared" si="86"/>
        <v>14764.263000000012</v>
      </c>
      <c r="L713" s="4">
        <f t="shared" si="79"/>
        <v>19.328525000000027</v>
      </c>
    </row>
    <row r="714" spans="1:12" x14ac:dyDescent="0.2">
      <c r="A714" s="5">
        <v>42352</v>
      </c>
      <c r="B714" s="4">
        <v>16.690000000000001</v>
      </c>
      <c r="C714" s="4">
        <f>MIN($B$2:B714)</f>
        <v>16.690000000000001</v>
      </c>
      <c r="D714" s="44">
        <f t="shared" si="81"/>
        <v>1</v>
      </c>
      <c r="E714" s="44">
        <f t="shared" si="82"/>
        <v>495</v>
      </c>
      <c r="F714" s="45">
        <f t="shared" si="83"/>
        <v>11229.168</v>
      </c>
      <c r="G714" s="4">
        <f t="shared" si="80"/>
        <v>20.453919191919155</v>
      </c>
      <c r="H714" s="4">
        <v>16.184999999999999</v>
      </c>
      <c r="I714" s="44">
        <f t="shared" si="84"/>
        <v>1</v>
      </c>
      <c r="J714" s="44">
        <f t="shared" si="85"/>
        <v>713</v>
      </c>
      <c r="K714" s="45">
        <f t="shared" si="86"/>
        <v>14780.448000000011</v>
      </c>
      <c r="L714" s="4">
        <f t="shared" si="79"/>
        <v>19.305120000000024</v>
      </c>
    </row>
    <row r="715" spans="1:12" x14ac:dyDescent="0.2">
      <c r="A715" s="5">
        <v>42353</v>
      </c>
      <c r="B715" s="4">
        <v>16.91</v>
      </c>
      <c r="C715" s="4">
        <f>MIN($B$2:B715)</f>
        <v>16.690000000000001</v>
      </c>
      <c r="D715" s="44">
        <f t="shared" si="81"/>
        <v>1</v>
      </c>
      <c r="E715" s="44">
        <f t="shared" si="82"/>
        <v>496</v>
      </c>
      <c r="F715" s="45">
        <f t="shared" si="83"/>
        <v>11246.078</v>
      </c>
      <c r="G715" s="4">
        <f t="shared" si="80"/>
        <v>20.427333333333298</v>
      </c>
      <c r="H715" s="4">
        <v>16.183</v>
      </c>
      <c r="I715" s="44">
        <f t="shared" si="84"/>
        <v>1</v>
      </c>
      <c r="J715" s="44">
        <f t="shared" si="85"/>
        <v>714</v>
      </c>
      <c r="K715" s="45">
        <f t="shared" si="86"/>
        <v>14796.631000000012</v>
      </c>
      <c r="L715" s="4">
        <f t="shared" ref="L715:L778" si="87">(K715-K515)/(J715-J515)</f>
        <v>19.28243000000003</v>
      </c>
    </row>
    <row r="716" spans="1:12" x14ac:dyDescent="0.2">
      <c r="A716" s="5">
        <v>42354</v>
      </c>
      <c r="B716" s="4">
        <v>16.52</v>
      </c>
      <c r="C716" s="4">
        <f>MIN($B$2:B716)</f>
        <v>16.52</v>
      </c>
      <c r="D716" s="44">
        <f t="shared" si="81"/>
        <v>1</v>
      </c>
      <c r="E716" s="44">
        <f t="shared" si="82"/>
        <v>497</v>
      </c>
      <c r="F716" s="45">
        <f t="shared" si="83"/>
        <v>11262.598</v>
      </c>
      <c r="G716" s="4">
        <f t="shared" si="80"/>
        <v>20.399464646464615</v>
      </c>
      <c r="H716" s="4">
        <v>15.798</v>
      </c>
      <c r="I716" s="44">
        <f t="shared" si="84"/>
        <v>1</v>
      </c>
      <c r="J716" s="44">
        <f t="shared" si="85"/>
        <v>715</v>
      </c>
      <c r="K716" s="45">
        <f t="shared" si="86"/>
        <v>14812.429000000013</v>
      </c>
      <c r="L716" s="4">
        <f t="shared" si="87"/>
        <v>19.258470000000035</v>
      </c>
    </row>
    <row r="717" spans="1:12" x14ac:dyDescent="0.2">
      <c r="A717" s="5">
        <v>42355</v>
      </c>
      <c r="B717" s="4">
        <v>16.55</v>
      </c>
      <c r="C717" s="4">
        <f>MIN($B$2:B717)</f>
        <v>16.52</v>
      </c>
      <c r="D717" s="44">
        <f t="shared" si="81"/>
        <v>1</v>
      </c>
      <c r="E717" s="44">
        <f t="shared" si="82"/>
        <v>498</v>
      </c>
      <c r="F717" s="45">
        <f t="shared" si="83"/>
        <v>11279.147999999999</v>
      </c>
      <c r="G717" s="4">
        <f t="shared" si="80"/>
        <v>20.373015151515116</v>
      </c>
      <c r="H717" s="4">
        <v>15.129</v>
      </c>
      <c r="I717" s="44">
        <f t="shared" si="84"/>
        <v>1</v>
      </c>
      <c r="J717" s="44">
        <f t="shared" si="85"/>
        <v>716</v>
      </c>
      <c r="K717" s="45">
        <f t="shared" si="86"/>
        <v>14827.558000000014</v>
      </c>
      <c r="L717" s="4">
        <f t="shared" si="87"/>
        <v>19.230990000000038</v>
      </c>
    </row>
    <row r="718" spans="1:12" x14ac:dyDescent="0.2">
      <c r="A718" s="5">
        <v>42356</v>
      </c>
      <c r="B718" s="4">
        <v>16.29</v>
      </c>
      <c r="C718" s="4">
        <f>MIN($B$2:B718)</f>
        <v>16.29</v>
      </c>
      <c r="D718" s="44">
        <f t="shared" si="81"/>
        <v>1</v>
      </c>
      <c r="E718" s="44">
        <f t="shared" si="82"/>
        <v>499</v>
      </c>
      <c r="F718" s="45">
        <f t="shared" si="83"/>
        <v>11295.438</v>
      </c>
      <c r="G718" s="4">
        <f t="shared" si="80"/>
        <v>20.352497487437155</v>
      </c>
      <c r="H718" s="4">
        <v>14.968</v>
      </c>
      <c r="I718" s="44">
        <f t="shared" si="84"/>
        <v>1</v>
      </c>
      <c r="J718" s="44">
        <f t="shared" si="85"/>
        <v>717</v>
      </c>
      <c r="K718" s="45">
        <f t="shared" si="86"/>
        <v>14842.526000000014</v>
      </c>
      <c r="L718" s="4">
        <f t="shared" si="87"/>
        <v>19.202520000000039</v>
      </c>
    </row>
    <row r="719" spans="1:12" x14ac:dyDescent="0.2">
      <c r="A719" s="5">
        <v>42357</v>
      </c>
      <c r="C719" s="4">
        <f>MIN($B$2:B719)</f>
        <v>16.29</v>
      </c>
      <c r="D719" s="44">
        <f t="shared" si="81"/>
        <v>0</v>
      </c>
      <c r="E719" s="44">
        <f t="shared" si="82"/>
        <v>499</v>
      </c>
      <c r="F719" s="45">
        <f t="shared" si="83"/>
        <v>11295.438</v>
      </c>
      <c r="G719" s="4">
        <f t="shared" si="80"/>
        <v>20.352497487437155</v>
      </c>
      <c r="H719" s="4">
        <v>14.944000000000001</v>
      </c>
      <c r="I719" s="44">
        <f t="shared" si="84"/>
        <v>1</v>
      </c>
      <c r="J719" s="44">
        <f t="shared" si="85"/>
        <v>718</v>
      </c>
      <c r="K719" s="45">
        <f t="shared" si="86"/>
        <v>14857.470000000014</v>
      </c>
      <c r="L719" s="4">
        <f t="shared" si="87"/>
        <v>19.174355000000041</v>
      </c>
    </row>
    <row r="720" spans="1:12" x14ac:dyDescent="0.2">
      <c r="A720" s="5">
        <v>42358</v>
      </c>
      <c r="C720" s="4">
        <f>MIN($B$2:B720)</f>
        <v>16.29</v>
      </c>
      <c r="D720" s="44">
        <f t="shared" si="81"/>
        <v>0</v>
      </c>
      <c r="E720" s="44">
        <f t="shared" si="82"/>
        <v>499</v>
      </c>
      <c r="F720" s="45">
        <f t="shared" si="83"/>
        <v>11295.438</v>
      </c>
      <c r="G720" s="4">
        <f t="shared" si="80"/>
        <v>20.344429292929263</v>
      </c>
      <c r="H720" s="4">
        <v>15.025</v>
      </c>
      <c r="I720" s="44">
        <f t="shared" si="84"/>
        <v>1</v>
      </c>
      <c r="J720" s="44">
        <f t="shared" si="85"/>
        <v>719</v>
      </c>
      <c r="K720" s="45">
        <f t="shared" si="86"/>
        <v>14872.495000000014</v>
      </c>
      <c r="L720" s="4">
        <f t="shared" si="87"/>
        <v>19.146835000000038</v>
      </c>
    </row>
    <row r="721" spans="1:12" x14ac:dyDescent="0.2">
      <c r="A721" s="5">
        <v>42359</v>
      </c>
      <c r="B721" s="4">
        <v>16.190000000000001</v>
      </c>
      <c r="C721" s="4">
        <f>MIN($B$2:B721)</f>
        <v>16.190000000000001</v>
      </c>
      <c r="D721" s="44">
        <f t="shared" si="81"/>
        <v>1</v>
      </c>
      <c r="E721" s="44">
        <f t="shared" si="82"/>
        <v>500</v>
      </c>
      <c r="F721" s="45">
        <f t="shared" si="83"/>
        <v>11311.628000000001</v>
      </c>
      <c r="G721" s="4">
        <f t="shared" si="80"/>
        <v>20.314984848484816</v>
      </c>
      <c r="H721" s="4">
        <v>14.685</v>
      </c>
      <c r="I721" s="44">
        <f t="shared" si="84"/>
        <v>1</v>
      </c>
      <c r="J721" s="44">
        <f t="shared" si="85"/>
        <v>720</v>
      </c>
      <c r="K721" s="45">
        <f t="shared" si="86"/>
        <v>14887.180000000013</v>
      </c>
      <c r="L721" s="4">
        <f t="shared" si="87"/>
        <v>19.11801000000003</v>
      </c>
    </row>
    <row r="722" spans="1:12" x14ac:dyDescent="0.2">
      <c r="A722" s="5">
        <v>42360</v>
      </c>
      <c r="B722" s="4">
        <v>16.100000000000001</v>
      </c>
      <c r="C722" s="4">
        <f>MIN($B$2:B722)</f>
        <v>16.100000000000001</v>
      </c>
      <c r="D722" s="44">
        <f t="shared" si="81"/>
        <v>1</v>
      </c>
      <c r="E722" s="44">
        <f t="shared" si="82"/>
        <v>501</v>
      </c>
      <c r="F722" s="45">
        <f t="shared" si="83"/>
        <v>11327.728000000001</v>
      </c>
      <c r="G722" s="4">
        <f t="shared" si="80"/>
        <v>20.28417676767674</v>
      </c>
      <c r="H722" s="4">
        <v>14.444000000000001</v>
      </c>
      <c r="I722" s="44">
        <f t="shared" si="84"/>
        <v>1</v>
      </c>
      <c r="J722" s="44">
        <f t="shared" si="85"/>
        <v>721</v>
      </c>
      <c r="K722" s="45">
        <f t="shared" si="86"/>
        <v>14901.624000000013</v>
      </c>
      <c r="L722" s="4">
        <f t="shared" si="87"/>
        <v>19.088465000000031</v>
      </c>
    </row>
    <row r="723" spans="1:12" x14ac:dyDescent="0.2">
      <c r="A723" s="5">
        <v>42361</v>
      </c>
      <c r="B723" s="4">
        <v>15.86</v>
      </c>
      <c r="C723" s="4">
        <f>MIN($B$2:B723)</f>
        <v>15.86</v>
      </c>
      <c r="D723" s="44">
        <f t="shared" si="81"/>
        <v>1</v>
      </c>
      <c r="E723" s="44">
        <f t="shared" si="82"/>
        <v>502</v>
      </c>
      <c r="F723" s="45">
        <f t="shared" si="83"/>
        <v>11343.588000000002</v>
      </c>
      <c r="G723" s="4">
        <f t="shared" si="80"/>
        <v>20.25316666666664</v>
      </c>
      <c r="H723" s="4">
        <v>13.944000000000001</v>
      </c>
      <c r="I723" s="44">
        <f t="shared" si="84"/>
        <v>1</v>
      </c>
      <c r="J723" s="44">
        <f t="shared" si="85"/>
        <v>722</v>
      </c>
      <c r="K723" s="45">
        <f t="shared" si="86"/>
        <v>14915.568000000012</v>
      </c>
      <c r="L723" s="4">
        <f t="shared" si="87"/>
        <v>19.055980000000027</v>
      </c>
    </row>
    <row r="724" spans="1:12" x14ac:dyDescent="0.2">
      <c r="A724" s="5">
        <v>42362</v>
      </c>
      <c r="B724" s="4">
        <v>15.88</v>
      </c>
      <c r="C724" s="4">
        <f>MIN($B$2:B724)</f>
        <v>15.86</v>
      </c>
      <c r="D724" s="44">
        <f t="shared" si="81"/>
        <v>1</v>
      </c>
      <c r="E724" s="44">
        <f t="shared" si="82"/>
        <v>503</v>
      </c>
      <c r="F724" s="45">
        <f t="shared" si="83"/>
        <v>11359.468000000001</v>
      </c>
      <c r="G724" s="4">
        <f t="shared" si="80"/>
        <v>20.222696969696944</v>
      </c>
      <c r="H724" s="4">
        <v>13.706</v>
      </c>
      <c r="I724" s="44">
        <f t="shared" si="84"/>
        <v>1</v>
      </c>
      <c r="J724" s="44">
        <f t="shared" si="85"/>
        <v>723</v>
      </c>
      <c r="K724" s="45">
        <f t="shared" si="86"/>
        <v>14929.274000000012</v>
      </c>
      <c r="L724" s="4">
        <f t="shared" si="87"/>
        <v>19.022150000000028</v>
      </c>
    </row>
    <row r="725" spans="1:12" x14ac:dyDescent="0.2">
      <c r="A725" s="5">
        <v>42363</v>
      </c>
      <c r="C725" s="4">
        <f>MIN($B$2:B725)</f>
        <v>15.86</v>
      </c>
      <c r="D725" s="44">
        <f t="shared" si="81"/>
        <v>0</v>
      </c>
      <c r="E725" s="44">
        <f t="shared" si="82"/>
        <v>503</v>
      </c>
      <c r="F725" s="45">
        <f t="shared" si="83"/>
        <v>11359.468000000001</v>
      </c>
      <c r="G725" s="4">
        <f t="shared" si="80"/>
        <v>20.222696969696944</v>
      </c>
      <c r="H725" s="4">
        <v>13.752000000000001</v>
      </c>
      <c r="I725" s="44">
        <f t="shared" si="84"/>
        <v>1</v>
      </c>
      <c r="J725" s="44">
        <f t="shared" si="85"/>
        <v>724</v>
      </c>
      <c r="K725" s="45">
        <f t="shared" si="86"/>
        <v>14943.026000000013</v>
      </c>
      <c r="L725" s="4">
        <f t="shared" si="87"/>
        <v>18.987270000000034</v>
      </c>
    </row>
    <row r="726" spans="1:12" x14ac:dyDescent="0.2">
      <c r="A726" s="5">
        <v>42364</v>
      </c>
      <c r="C726" s="4">
        <f>MIN($B$2:B726)</f>
        <v>15.86</v>
      </c>
      <c r="D726" s="44">
        <f t="shared" si="81"/>
        <v>0</v>
      </c>
      <c r="E726" s="44">
        <f t="shared" si="82"/>
        <v>503</v>
      </c>
      <c r="F726" s="45">
        <f t="shared" si="83"/>
        <v>11359.468000000001</v>
      </c>
      <c r="G726" s="4">
        <f t="shared" si="80"/>
        <v>20.222696969696944</v>
      </c>
      <c r="H726" s="4">
        <v>13.824999999999999</v>
      </c>
      <c r="I726" s="44">
        <f t="shared" si="84"/>
        <v>1</v>
      </c>
      <c r="J726" s="44">
        <f t="shared" si="85"/>
        <v>725</v>
      </c>
      <c r="K726" s="45">
        <f t="shared" si="86"/>
        <v>14956.851000000013</v>
      </c>
      <c r="L726" s="4">
        <f t="shared" si="87"/>
        <v>18.952565000000039</v>
      </c>
    </row>
    <row r="727" spans="1:12" x14ac:dyDescent="0.2">
      <c r="A727" s="5">
        <v>42365</v>
      </c>
      <c r="C727" s="4">
        <f>MIN($B$2:B727)</f>
        <v>15.86</v>
      </c>
      <c r="D727" s="44">
        <f t="shared" si="81"/>
        <v>0</v>
      </c>
      <c r="E727" s="44">
        <f t="shared" si="82"/>
        <v>503</v>
      </c>
      <c r="F727" s="45">
        <f t="shared" si="83"/>
        <v>11359.468000000001</v>
      </c>
      <c r="G727" s="4">
        <f t="shared" si="80"/>
        <v>20.216253807106572</v>
      </c>
      <c r="H727" s="4">
        <v>14.089</v>
      </c>
      <c r="I727" s="44">
        <f t="shared" si="84"/>
        <v>1</v>
      </c>
      <c r="J727" s="44">
        <f t="shared" si="85"/>
        <v>726</v>
      </c>
      <c r="K727" s="45">
        <f t="shared" si="86"/>
        <v>14970.940000000013</v>
      </c>
      <c r="L727" s="4">
        <f t="shared" si="87"/>
        <v>18.918575000000036</v>
      </c>
    </row>
    <row r="728" spans="1:12" x14ac:dyDescent="0.2">
      <c r="A728" s="5">
        <v>42366</v>
      </c>
      <c r="C728" s="4">
        <f>MIN($B$2:B728)</f>
        <v>15.86</v>
      </c>
      <c r="D728" s="44">
        <f t="shared" si="81"/>
        <v>0</v>
      </c>
      <c r="E728" s="44">
        <f t="shared" si="82"/>
        <v>503</v>
      </c>
      <c r="F728" s="45">
        <f t="shared" si="83"/>
        <v>11359.468000000001</v>
      </c>
      <c r="G728" s="4">
        <f t="shared" si="80"/>
        <v>20.210979591836708</v>
      </c>
      <c r="H728" s="4">
        <v>14.337999999999999</v>
      </c>
      <c r="I728" s="44">
        <f t="shared" si="84"/>
        <v>1</v>
      </c>
      <c r="J728" s="44">
        <f t="shared" si="85"/>
        <v>727</v>
      </c>
      <c r="K728" s="45">
        <f t="shared" si="86"/>
        <v>14985.278000000013</v>
      </c>
      <c r="L728" s="4">
        <f t="shared" si="87"/>
        <v>18.887295000000041</v>
      </c>
    </row>
    <row r="729" spans="1:12" x14ac:dyDescent="0.2">
      <c r="A729" s="5">
        <v>42367</v>
      </c>
      <c r="B729" s="4">
        <v>16.440000000000001</v>
      </c>
      <c r="C729" s="4">
        <f>MIN($B$2:B729)</f>
        <v>15.86</v>
      </c>
      <c r="D729" s="44">
        <f t="shared" si="81"/>
        <v>1</v>
      </c>
      <c r="E729" s="44">
        <f t="shared" si="82"/>
        <v>504</v>
      </c>
      <c r="F729" s="45">
        <f t="shared" si="83"/>
        <v>11375.908000000001</v>
      </c>
      <c r="G729" s="4">
        <f t="shared" si="80"/>
        <v>20.185443877550995</v>
      </c>
      <c r="H729" s="4">
        <v>15.349</v>
      </c>
      <c r="I729" s="44">
        <f t="shared" si="84"/>
        <v>1</v>
      </c>
      <c r="J729" s="44">
        <f t="shared" si="85"/>
        <v>728</v>
      </c>
      <c r="K729" s="45">
        <f t="shared" si="86"/>
        <v>15000.627000000013</v>
      </c>
      <c r="L729" s="4">
        <f t="shared" si="87"/>
        <v>18.861545000000042</v>
      </c>
    </row>
    <row r="730" spans="1:12" x14ac:dyDescent="0.2">
      <c r="A730" s="5">
        <v>42368</v>
      </c>
      <c r="B730" s="4">
        <v>16.100000000000001</v>
      </c>
      <c r="C730" s="4">
        <f>MIN($B$2:B730)</f>
        <v>15.86</v>
      </c>
      <c r="D730" s="44">
        <f t="shared" si="81"/>
        <v>1</v>
      </c>
      <c r="E730" s="44">
        <f t="shared" si="82"/>
        <v>505</v>
      </c>
      <c r="F730" s="45">
        <f t="shared" si="83"/>
        <v>11392.008000000002</v>
      </c>
      <c r="G730" s="4">
        <f t="shared" si="80"/>
        <v>20.158265306122427</v>
      </c>
      <c r="H730" s="4">
        <v>15.177</v>
      </c>
      <c r="I730" s="44">
        <f t="shared" si="84"/>
        <v>1</v>
      </c>
      <c r="J730" s="44">
        <f t="shared" si="85"/>
        <v>729</v>
      </c>
      <c r="K730" s="45">
        <f t="shared" si="86"/>
        <v>15015.804000000013</v>
      </c>
      <c r="L730" s="4">
        <f t="shared" si="87"/>
        <v>18.834980000000041</v>
      </c>
    </row>
    <row r="731" spans="1:12" x14ac:dyDescent="0.2">
      <c r="A731" s="5">
        <v>42369</v>
      </c>
      <c r="B731" s="4">
        <v>15.95</v>
      </c>
      <c r="C731" s="4">
        <f>MIN($B$2:B731)</f>
        <v>15.86</v>
      </c>
      <c r="D731" s="44">
        <f t="shared" si="81"/>
        <v>1</v>
      </c>
      <c r="E731" s="44">
        <f t="shared" si="82"/>
        <v>506</v>
      </c>
      <c r="F731" s="45">
        <f t="shared" si="83"/>
        <v>11407.958000000002</v>
      </c>
      <c r="G731" s="4">
        <f t="shared" si="80"/>
        <v>20.129540816326514</v>
      </c>
      <c r="H731" s="4">
        <v>14.773999999999999</v>
      </c>
      <c r="I731" s="44">
        <f t="shared" si="84"/>
        <v>1</v>
      </c>
      <c r="J731" s="44">
        <f t="shared" si="85"/>
        <v>730</v>
      </c>
      <c r="K731" s="45">
        <f t="shared" si="86"/>
        <v>15030.578000000012</v>
      </c>
      <c r="L731" s="4">
        <f t="shared" si="87"/>
        <v>18.80609000000004</v>
      </c>
    </row>
    <row r="732" spans="1:12" x14ac:dyDescent="0.2">
      <c r="A732" s="5">
        <v>42370</v>
      </c>
      <c r="C732" s="4">
        <f>MIN($B$2:B732)</f>
        <v>15.86</v>
      </c>
      <c r="D732" s="44">
        <f t="shared" si="81"/>
        <v>0</v>
      </c>
      <c r="E732" s="44">
        <f t="shared" si="82"/>
        <v>506</v>
      </c>
      <c r="F732" s="45">
        <f t="shared" si="83"/>
        <v>11407.958000000002</v>
      </c>
      <c r="G732" s="4">
        <f t="shared" si="80"/>
        <v>20.129540816326514</v>
      </c>
      <c r="H732" s="4">
        <v>15.034000000000001</v>
      </c>
      <c r="I732" s="44">
        <f t="shared" si="84"/>
        <v>1</v>
      </c>
      <c r="J732" s="44">
        <f t="shared" si="85"/>
        <v>731</v>
      </c>
      <c r="K732" s="45">
        <f t="shared" si="86"/>
        <v>15045.612000000012</v>
      </c>
      <c r="L732" s="4">
        <f t="shared" si="87"/>
        <v>18.777970000000042</v>
      </c>
    </row>
    <row r="733" spans="1:12" x14ac:dyDescent="0.2">
      <c r="A733" s="5">
        <v>42371</v>
      </c>
      <c r="C733" s="4">
        <f>MIN($B$2:B733)</f>
        <v>15.86</v>
      </c>
      <c r="D733" s="44">
        <f t="shared" si="81"/>
        <v>0</v>
      </c>
      <c r="E733" s="44">
        <f t="shared" si="82"/>
        <v>506</v>
      </c>
      <c r="F733" s="45">
        <f t="shared" si="83"/>
        <v>11407.958000000002</v>
      </c>
      <c r="G733" s="4">
        <f t="shared" si="80"/>
        <v>20.129540816326514</v>
      </c>
      <c r="H733" s="4">
        <v>14.971</v>
      </c>
      <c r="I733" s="44">
        <f t="shared" si="84"/>
        <v>1</v>
      </c>
      <c r="J733" s="44">
        <f t="shared" si="85"/>
        <v>732</v>
      </c>
      <c r="K733" s="45">
        <f t="shared" si="86"/>
        <v>15060.583000000011</v>
      </c>
      <c r="L733" s="4">
        <f t="shared" si="87"/>
        <v>18.74931000000004</v>
      </c>
    </row>
    <row r="734" spans="1:12" x14ac:dyDescent="0.2">
      <c r="A734" s="5">
        <v>42372</v>
      </c>
      <c r="C734" s="4">
        <f>MIN($B$2:B734)</f>
        <v>15.86</v>
      </c>
      <c r="D734" s="44">
        <f t="shared" si="81"/>
        <v>0</v>
      </c>
      <c r="E734" s="44">
        <f t="shared" si="82"/>
        <v>506</v>
      </c>
      <c r="F734" s="45">
        <f t="shared" si="83"/>
        <v>11407.958000000002</v>
      </c>
      <c r="G734" s="4">
        <f t="shared" si="80"/>
        <v>20.123507692307676</v>
      </c>
      <c r="H734" s="4">
        <v>15.176</v>
      </c>
      <c r="I734" s="44">
        <f t="shared" si="84"/>
        <v>1</v>
      </c>
      <c r="J734" s="44">
        <f t="shared" si="85"/>
        <v>733</v>
      </c>
      <c r="K734" s="45">
        <f t="shared" si="86"/>
        <v>15075.759000000011</v>
      </c>
      <c r="L734" s="4">
        <f t="shared" si="87"/>
        <v>18.722220000000043</v>
      </c>
    </row>
    <row r="735" spans="1:12" x14ac:dyDescent="0.2">
      <c r="A735" s="5">
        <v>42373</v>
      </c>
      <c r="B735" s="4">
        <v>15.77</v>
      </c>
      <c r="C735" s="4">
        <f>MIN($B$2:B735)</f>
        <v>15.77</v>
      </c>
      <c r="D735" s="44">
        <f t="shared" si="81"/>
        <v>1</v>
      </c>
      <c r="E735" s="44">
        <f t="shared" si="82"/>
        <v>507</v>
      </c>
      <c r="F735" s="45">
        <f t="shared" si="83"/>
        <v>11423.728000000003</v>
      </c>
      <c r="G735" s="4">
        <f t="shared" si="80"/>
        <v>20.09462564102563</v>
      </c>
      <c r="H735" s="4">
        <v>15.005000000000001</v>
      </c>
      <c r="I735" s="44">
        <f t="shared" si="84"/>
        <v>1</v>
      </c>
      <c r="J735" s="44">
        <f t="shared" si="85"/>
        <v>734</v>
      </c>
      <c r="K735" s="45">
        <f t="shared" si="86"/>
        <v>15090.76400000001</v>
      </c>
      <c r="L735" s="4">
        <f t="shared" si="87"/>
        <v>18.694735000000037</v>
      </c>
    </row>
    <row r="736" spans="1:12" x14ac:dyDescent="0.2">
      <c r="A736" s="5">
        <v>42374</v>
      </c>
      <c r="B736" s="4">
        <v>15.86</v>
      </c>
      <c r="C736" s="4">
        <f>MIN($B$2:B736)</f>
        <v>15.77</v>
      </c>
      <c r="D736" s="44">
        <f t="shared" si="81"/>
        <v>1</v>
      </c>
      <c r="E736" s="44">
        <f t="shared" si="82"/>
        <v>508</v>
      </c>
      <c r="F736" s="45">
        <f t="shared" si="83"/>
        <v>11439.588000000003</v>
      </c>
      <c r="G736" s="4">
        <f t="shared" si="80"/>
        <v>20.06623076923076</v>
      </c>
      <c r="H736" s="4">
        <v>15.233000000000001</v>
      </c>
      <c r="I736" s="44">
        <f t="shared" si="84"/>
        <v>1</v>
      </c>
      <c r="J736" s="44">
        <f t="shared" si="85"/>
        <v>735</v>
      </c>
      <c r="K736" s="45">
        <f t="shared" si="86"/>
        <v>15105.99700000001</v>
      </c>
      <c r="L736" s="4">
        <f t="shared" si="87"/>
        <v>18.667090000000034</v>
      </c>
    </row>
    <row r="737" spans="1:12" x14ac:dyDescent="0.2">
      <c r="A737" s="5">
        <v>42375</v>
      </c>
      <c r="B737" s="4">
        <v>15.83</v>
      </c>
      <c r="C737" s="4">
        <f>MIN($B$2:B737)</f>
        <v>15.77</v>
      </c>
      <c r="D737" s="44">
        <f t="shared" si="81"/>
        <v>1</v>
      </c>
      <c r="E737" s="44">
        <f t="shared" si="82"/>
        <v>509</v>
      </c>
      <c r="F737" s="45">
        <f t="shared" si="83"/>
        <v>11455.418000000003</v>
      </c>
      <c r="G737" s="4">
        <f t="shared" ref="G737:G800" si="88">(F737-F451)/(E737-E451)</f>
        <v>20.035841025641012</v>
      </c>
      <c r="H737" s="4">
        <v>15.47</v>
      </c>
      <c r="I737" s="44">
        <f t="shared" si="84"/>
        <v>1</v>
      </c>
      <c r="J737" s="44">
        <f t="shared" si="85"/>
        <v>736</v>
      </c>
      <c r="K737" s="45">
        <f t="shared" si="86"/>
        <v>15121.46700000001</v>
      </c>
      <c r="L737" s="4">
        <f t="shared" si="87"/>
        <v>18.640530000000034</v>
      </c>
    </row>
    <row r="738" spans="1:12" x14ac:dyDescent="0.2">
      <c r="A738" s="5">
        <v>42376</v>
      </c>
      <c r="B738" s="4">
        <v>15.95</v>
      </c>
      <c r="C738" s="4">
        <f>MIN($B$2:B738)</f>
        <v>15.77</v>
      </c>
      <c r="D738" s="44">
        <f t="shared" si="81"/>
        <v>1</v>
      </c>
      <c r="E738" s="44">
        <f t="shared" si="82"/>
        <v>510</v>
      </c>
      <c r="F738" s="45">
        <f t="shared" si="83"/>
        <v>11471.368000000004</v>
      </c>
      <c r="G738" s="4">
        <f t="shared" si="88"/>
        <v>20.006866666666657</v>
      </c>
      <c r="H738" s="4">
        <v>15.55</v>
      </c>
      <c r="I738" s="44">
        <f t="shared" si="84"/>
        <v>1</v>
      </c>
      <c r="J738" s="44">
        <f t="shared" si="85"/>
        <v>737</v>
      </c>
      <c r="K738" s="45">
        <f t="shared" si="86"/>
        <v>15137.017000000009</v>
      </c>
      <c r="L738" s="4">
        <f t="shared" si="87"/>
        <v>18.61417000000003</v>
      </c>
    </row>
    <row r="739" spans="1:12" x14ac:dyDescent="0.2">
      <c r="A739" s="5">
        <v>42377</v>
      </c>
      <c r="B739" s="4">
        <v>15.45</v>
      </c>
      <c r="C739" s="4">
        <f>MIN($B$2:B739)</f>
        <v>15.45</v>
      </c>
      <c r="D739" s="44">
        <f t="shared" si="81"/>
        <v>1</v>
      </c>
      <c r="E739" s="44">
        <f t="shared" si="82"/>
        <v>511</v>
      </c>
      <c r="F739" s="45">
        <f t="shared" si="83"/>
        <v>11486.818000000005</v>
      </c>
      <c r="G739" s="4">
        <f t="shared" si="88"/>
        <v>19.983617346938768</v>
      </c>
      <c r="H739" s="4">
        <v>14.997</v>
      </c>
      <c r="I739" s="44">
        <f t="shared" si="84"/>
        <v>1</v>
      </c>
      <c r="J739" s="44">
        <f t="shared" si="85"/>
        <v>738</v>
      </c>
      <c r="K739" s="45">
        <f t="shared" si="86"/>
        <v>15152.014000000008</v>
      </c>
      <c r="L739" s="4">
        <f t="shared" si="87"/>
        <v>18.584420000000026</v>
      </c>
    </row>
    <row r="740" spans="1:12" x14ac:dyDescent="0.2">
      <c r="A740" s="5">
        <v>42378</v>
      </c>
      <c r="C740" s="4">
        <f>MIN($B$2:B740)</f>
        <v>15.45</v>
      </c>
      <c r="D740" s="44">
        <f t="shared" si="81"/>
        <v>0</v>
      </c>
      <c r="E740" s="44">
        <f t="shared" si="82"/>
        <v>511</v>
      </c>
      <c r="F740" s="45">
        <f t="shared" si="83"/>
        <v>11486.818000000005</v>
      </c>
      <c r="G740" s="4">
        <f t="shared" si="88"/>
        <v>19.983617346938768</v>
      </c>
      <c r="H740" s="4">
        <v>14.91</v>
      </c>
      <c r="I740" s="44">
        <f t="shared" si="84"/>
        <v>1</v>
      </c>
      <c r="J740" s="44">
        <f t="shared" si="85"/>
        <v>739</v>
      </c>
      <c r="K740" s="45">
        <f t="shared" si="86"/>
        <v>15166.924000000008</v>
      </c>
      <c r="L740" s="4">
        <f t="shared" si="87"/>
        <v>18.552635000000027</v>
      </c>
    </row>
    <row r="741" spans="1:12" x14ac:dyDescent="0.2">
      <c r="A741" s="5">
        <v>42379</v>
      </c>
      <c r="C741" s="4">
        <f>MIN($B$2:B741)</f>
        <v>15.45</v>
      </c>
      <c r="D741" s="44">
        <f t="shared" si="81"/>
        <v>0</v>
      </c>
      <c r="E741" s="44">
        <f t="shared" si="82"/>
        <v>511</v>
      </c>
      <c r="F741" s="45">
        <f t="shared" si="83"/>
        <v>11486.818000000005</v>
      </c>
      <c r="G741" s="4">
        <f t="shared" si="88"/>
        <v>19.975841025641021</v>
      </c>
      <c r="H741" s="4">
        <v>15.018000000000001</v>
      </c>
      <c r="I741" s="44">
        <f t="shared" si="84"/>
        <v>1</v>
      </c>
      <c r="J741" s="44">
        <f t="shared" si="85"/>
        <v>740</v>
      </c>
      <c r="K741" s="45">
        <f t="shared" si="86"/>
        <v>15181.942000000008</v>
      </c>
      <c r="L741" s="4">
        <f t="shared" si="87"/>
        <v>18.522405000000028</v>
      </c>
    </row>
    <row r="742" spans="1:12" x14ac:dyDescent="0.2">
      <c r="A742" s="5">
        <v>42380</v>
      </c>
      <c r="B742" s="4">
        <v>15.24</v>
      </c>
      <c r="C742" s="4">
        <f>MIN($B$2:B742)</f>
        <v>15.24</v>
      </c>
      <c r="D742" s="44">
        <f t="shared" si="81"/>
        <v>1</v>
      </c>
      <c r="E742" s="44">
        <f t="shared" si="82"/>
        <v>512</v>
      </c>
      <c r="F742" s="45">
        <f t="shared" si="83"/>
        <v>11502.058000000005</v>
      </c>
      <c r="G742" s="4">
        <f t="shared" si="88"/>
        <v>19.943584615384609</v>
      </c>
      <c r="H742" s="4">
        <v>15.065</v>
      </c>
      <c r="I742" s="44">
        <f t="shared" si="84"/>
        <v>1</v>
      </c>
      <c r="J742" s="44">
        <f t="shared" si="85"/>
        <v>741</v>
      </c>
      <c r="K742" s="45">
        <f t="shared" si="86"/>
        <v>15197.007000000009</v>
      </c>
      <c r="L742" s="4">
        <f t="shared" si="87"/>
        <v>18.493595000000031</v>
      </c>
    </row>
    <row r="743" spans="1:12" x14ac:dyDescent="0.2">
      <c r="A743" s="5">
        <v>42381</v>
      </c>
      <c r="B743" s="4">
        <v>14.78</v>
      </c>
      <c r="C743" s="4">
        <f>MIN($B$2:B743)</f>
        <v>14.78</v>
      </c>
      <c r="D743" s="44">
        <f t="shared" si="81"/>
        <v>1</v>
      </c>
      <c r="E743" s="44">
        <f t="shared" si="82"/>
        <v>513</v>
      </c>
      <c r="F743" s="45">
        <f t="shared" si="83"/>
        <v>11516.838000000005</v>
      </c>
      <c r="G743" s="4">
        <f t="shared" si="88"/>
        <v>19.908046153846151</v>
      </c>
      <c r="H743" s="4">
        <v>14.439</v>
      </c>
      <c r="I743" s="44">
        <f t="shared" si="84"/>
        <v>1</v>
      </c>
      <c r="J743" s="44">
        <f t="shared" si="85"/>
        <v>742</v>
      </c>
      <c r="K743" s="45">
        <f t="shared" si="86"/>
        <v>15211.446000000009</v>
      </c>
      <c r="L743" s="4">
        <f t="shared" si="87"/>
        <v>18.461990000000032</v>
      </c>
    </row>
    <row r="744" spans="1:12" x14ac:dyDescent="0.2">
      <c r="A744" s="5">
        <v>42382</v>
      </c>
      <c r="B744" s="4">
        <v>14.81</v>
      </c>
      <c r="C744" s="4">
        <f>MIN($B$2:B744)</f>
        <v>14.78</v>
      </c>
      <c r="D744" s="44">
        <f t="shared" si="81"/>
        <v>1</v>
      </c>
      <c r="E744" s="44">
        <f t="shared" si="82"/>
        <v>514</v>
      </c>
      <c r="F744" s="45">
        <f t="shared" si="83"/>
        <v>11531.648000000005</v>
      </c>
      <c r="G744" s="4">
        <f t="shared" si="88"/>
        <v>19.873892307692302</v>
      </c>
      <c r="H744" s="4">
        <v>14.628</v>
      </c>
      <c r="I744" s="44">
        <f t="shared" si="84"/>
        <v>1</v>
      </c>
      <c r="J744" s="44">
        <f t="shared" si="85"/>
        <v>743</v>
      </c>
      <c r="K744" s="45">
        <f t="shared" si="86"/>
        <v>15226.07400000001</v>
      </c>
      <c r="L744" s="4">
        <f t="shared" si="87"/>
        <v>18.431735000000035</v>
      </c>
    </row>
    <row r="745" spans="1:12" x14ac:dyDescent="0.2">
      <c r="A745" s="5">
        <v>42383</v>
      </c>
      <c r="B745" s="4">
        <v>14.41</v>
      </c>
      <c r="C745" s="4">
        <f>MIN($B$2:B745)</f>
        <v>14.41</v>
      </c>
      <c r="D745" s="44">
        <f t="shared" si="81"/>
        <v>1</v>
      </c>
      <c r="E745" s="44">
        <f t="shared" si="82"/>
        <v>515</v>
      </c>
      <c r="F745" s="45">
        <f t="shared" si="83"/>
        <v>11546.058000000005</v>
      </c>
      <c r="G745" s="4">
        <f t="shared" si="88"/>
        <v>19.846015306122442</v>
      </c>
      <c r="H745" s="4">
        <v>14.228</v>
      </c>
      <c r="I745" s="44">
        <f t="shared" si="84"/>
        <v>1</v>
      </c>
      <c r="J745" s="44">
        <f t="shared" si="85"/>
        <v>744</v>
      </c>
      <c r="K745" s="45">
        <f t="shared" si="86"/>
        <v>15240.302000000009</v>
      </c>
      <c r="L745" s="4">
        <f t="shared" si="87"/>
        <v>18.399145000000036</v>
      </c>
    </row>
    <row r="746" spans="1:12" x14ac:dyDescent="0.2">
      <c r="A746" s="5">
        <v>42384</v>
      </c>
      <c r="B746" s="4">
        <v>14.03</v>
      </c>
      <c r="C746" s="4">
        <f>MIN($B$2:B746)</f>
        <v>14.03</v>
      </c>
      <c r="D746" s="44">
        <f t="shared" si="81"/>
        <v>1</v>
      </c>
      <c r="E746" s="44">
        <f t="shared" si="82"/>
        <v>516</v>
      </c>
      <c r="F746" s="45">
        <f t="shared" si="83"/>
        <v>11560.088000000005</v>
      </c>
      <c r="G746" s="4">
        <f t="shared" si="88"/>
        <v>19.816492385786798</v>
      </c>
      <c r="H746" s="4">
        <v>13.759</v>
      </c>
      <c r="I746" s="44">
        <f t="shared" si="84"/>
        <v>1</v>
      </c>
      <c r="J746" s="44">
        <f t="shared" si="85"/>
        <v>745</v>
      </c>
      <c r="K746" s="45">
        <f t="shared" si="86"/>
        <v>15254.061000000009</v>
      </c>
      <c r="L746" s="4">
        <f t="shared" si="87"/>
        <v>18.36412500000003</v>
      </c>
    </row>
    <row r="747" spans="1:12" x14ac:dyDescent="0.2">
      <c r="A747" s="5">
        <v>42385</v>
      </c>
      <c r="C747" s="4">
        <f>MIN($B$2:B747)</f>
        <v>14.03</v>
      </c>
      <c r="D747" s="44">
        <f t="shared" si="81"/>
        <v>0</v>
      </c>
      <c r="E747" s="44">
        <f t="shared" si="82"/>
        <v>516</v>
      </c>
      <c r="F747" s="45">
        <f t="shared" si="83"/>
        <v>11560.088000000005</v>
      </c>
      <c r="G747" s="4">
        <f t="shared" si="88"/>
        <v>19.816492385786798</v>
      </c>
      <c r="H747" s="4">
        <v>13.824</v>
      </c>
      <c r="I747" s="44">
        <f t="shared" si="84"/>
        <v>1</v>
      </c>
      <c r="J747" s="44">
        <f t="shared" si="85"/>
        <v>746</v>
      </c>
      <c r="K747" s="45">
        <f t="shared" si="86"/>
        <v>15267.885000000009</v>
      </c>
      <c r="L747" s="4">
        <f t="shared" si="87"/>
        <v>18.329255000000032</v>
      </c>
    </row>
    <row r="748" spans="1:12" x14ac:dyDescent="0.2">
      <c r="A748" s="5">
        <v>42386</v>
      </c>
      <c r="C748" s="4">
        <f>MIN($B$2:B748)</f>
        <v>14.03</v>
      </c>
      <c r="D748" s="44">
        <f t="shared" si="81"/>
        <v>0</v>
      </c>
      <c r="E748" s="44">
        <f t="shared" si="82"/>
        <v>516</v>
      </c>
      <c r="F748" s="45">
        <f t="shared" si="83"/>
        <v>11560.088000000005</v>
      </c>
      <c r="G748" s="4">
        <f t="shared" si="88"/>
        <v>19.816492385786798</v>
      </c>
      <c r="H748" s="4">
        <v>14.268000000000001</v>
      </c>
      <c r="I748" s="44">
        <f t="shared" si="84"/>
        <v>1</v>
      </c>
      <c r="J748" s="44">
        <f t="shared" si="85"/>
        <v>747</v>
      </c>
      <c r="K748" s="45">
        <f t="shared" si="86"/>
        <v>15282.153000000009</v>
      </c>
      <c r="L748" s="4">
        <f t="shared" si="87"/>
        <v>18.295685000000031</v>
      </c>
    </row>
    <row r="749" spans="1:12" x14ac:dyDescent="0.2">
      <c r="A749" s="5">
        <v>42387</v>
      </c>
      <c r="B749" s="4">
        <v>14.06</v>
      </c>
      <c r="C749" s="4">
        <f>MIN($B$2:B749)</f>
        <v>14.03</v>
      </c>
      <c r="D749" s="44">
        <f t="shared" si="81"/>
        <v>1</v>
      </c>
      <c r="E749" s="44">
        <f t="shared" si="82"/>
        <v>517</v>
      </c>
      <c r="F749" s="45">
        <f t="shared" si="83"/>
        <v>11574.148000000005</v>
      </c>
      <c r="G749" s="4">
        <f t="shared" si="88"/>
        <v>19.778573604060909</v>
      </c>
      <c r="H749" s="4">
        <v>14.04</v>
      </c>
      <c r="I749" s="44">
        <f t="shared" si="84"/>
        <v>1</v>
      </c>
      <c r="J749" s="44">
        <f t="shared" si="85"/>
        <v>748</v>
      </c>
      <c r="K749" s="45">
        <f t="shared" si="86"/>
        <v>15296.19300000001</v>
      </c>
      <c r="L749" s="4">
        <f t="shared" si="87"/>
        <v>18.260415000000037</v>
      </c>
    </row>
    <row r="750" spans="1:12" x14ac:dyDescent="0.2">
      <c r="A750" s="5">
        <v>42388</v>
      </c>
      <c r="B750" s="4">
        <v>14.05</v>
      </c>
      <c r="C750" s="4">
        <f>MIN($B$2:B750)</f>
        <v>14.03</v>
      </c>
      <c r="D750" s="44">
        <f t="shared" si="81"/>
        <v>1</v>
      </c>
      <c r="E750" s="44">
        <f t="shared" si="82"/>
        <v>518</v>
      </c>
      <c r="F750" s="45">
        <f t="shared" si="83"/>
        <v>11588.198000000004</v>
      </c>
      <c r="G750" s="4">
        <f t="shared" si="88"/>
        <v>19.739868020304559</v>
      </c>
      <c r="H750" s="4">
        <v>14.215999999999999</v>
      </c>
      <c r="I750" s="44">
        <f t="shared" si="84"/>
        <v>1</v>
      </c>
      <c r="J750" s="44">
        <f t="shared" si="85"/>
        <v>749</v>
      </c>
      <c r="K750" s="45">
        <f t="shared" si="86"/>
        <v>15310.409000000011</v>
      </c>
      <c r="L750" s="4">
        <f t="shared" si="87"/>
        <v>18.226310000000041</v>
      </c>
    </row>
    <row r="751" spans="1:12" x14ac:dyDescent="0.2">
      <c r="A751" s="5">
        <v>42389</v>
      </c>
      <c r="B751" s="4">
        <v>13.67</v>
      </c>
      <c r="C751" s="4">
        <f>MIN($B$2:B751)</f>
        <v>13.67</v>
      </c>
      <c r="D751" s="44">
        <f t="shared" si="81"/>
        <v>1</v>
      </c>
      <c r="E751" s="44">
        <f t="shared" si="82"/>
        <v>519</v>
      </c>
      <c r="F751" s="45">
        <f t="shared" si="83"/>
        <v>11601.868000000004</v>
      </c>
      <c r="G751" s="4">
        <f t="shared" si="88"/>
        <v>19.698868020304559</v>
      </c>
      <c r="H751" s="4">
        <v>13.601000000000001</v>
      </c>
      <c r="I751" s="44">
        <f t="shared" si="84"/>
        <v>1</v>
      </c>
      <c r="J751" s="44">
        <f t="shared" si="85"/>
        <v>750</v>
      </c>
      <c r="K751" s="45">
        <f t="shared" si="86"/>
        <v>15324.010000000011</v>
      </c>
      <c r="L751" s="4">
        <f t="shared" si="87"/>
        <v>18.188995000000041</v>
      </c>
    </row>
    <row r="752" spans="1:12" x14ac:dyDescent="0.2">
      <c r="A752" s="5">
        <v>42390</v>
      </c>
      <c r="B752" s="4">
        <v>13.7</v>
      </c>
      <c r="C752" s="4">
        <f>MIN($B$2:B752)</f>
        <v>13.67</v>
      </c>
      <c r="D752" s="44">
        <f t="shared" si="81"/>
        <v>1</v>
      </c>
      <c r="E752" s="44">
        <f t="shared" si="82"/>
        <v>520</v>
      </c>
      <c r="F752" s="45">
        <f t="shared" si="83"/>
        <v>11615.568000000005</v>
      </c>
      <c r="G752" s="4">
        <f t="shared" si="88"/>
        <v>19.657659898477149</v>
      </c>
      <c r="H752" s="4">
        <v>13.315</v>
      </c>
      <c r="I752" s="44">
        <f t="shared" si="84"/>
        <v>1</v>
      </c>
      <c r="J752" s="44">
        <f t="shared" si="85"/>
        <v>751</v>
      </c>
      <c r="K752" s="45">
        <f t="shared" si="86"/>
        <v>15337.325000000012</v>
      </c>
      <c r="L752" s="4">
        <f t="shared" si="87"/>
        <v>18.149900000000045</v>
      </c>
    </row>
    <row r="753" spans="1:12" x14ac:dyDescent="0.2">
      <c r="A753" s="5">
        <v>42391</v>
      </c>
      <c r="B753" s="4">
        <v>14.76</v>
      </c>
      <c r="C753" s="4">
        <f>MIN($B$2:B753)</f>
        <v>13.67</v>
      </c>
      <c r="D753" s="44">
        <f t="shared" si="81"/>
        <v>1</v>
      </c>
      <c r="E753" s="44">
        <f t="shared" si="82"/>
        <v>521</v>
      </c>
      <c r="F753" s="45">
        <f t="shared" si="83"/>
        <v>11630.328000000005</v>
      </c>
      <c r="G753" s="4">
        <f t="shared" si="88"/>
        <v>19.632924242424235</v>
      </c>
      <c r="H753" s="4">
        <v>13.805999999999999</v>
      </c>
      <c r="I753" s="44">
        <f t="shared" si="84"/>
        <v>1</v>
      </c>
      <c r="J753" s="44">
        <f t="shared" si="85"/>
        <v>752</v>
      </c>
      <c r="K753" s="45">
        <f t="shared" si="86"/>
        <v>15351.131000000012</v>
      </c>
      <c r="L753" s="4">
        <f t="shared" si="87"/>
        <v>18.112535000000044</v>
      </c>
    </row>
    <row r="754" spans="1:12" x14ac:dyDescent="0.2">
      <c r="A754" s="5">
        <v>42392</v>
      </c>
      <c r="C754" s="4">
        <f>MIN($B$2:B754)</f>
        <v>13.67</v>
      </c>
      <c r="D754" s="44">
        <f t="shared" si="81"/>
        <v>0</v>
      </c>
      <c r="E754" s="44">
        <f t="shared" si="82"/>
        <v>521</v>
      </c>
      <c r="F754" s="45">
        <f t="shared" si="83"/>
        <v>11630.328000000005</v>
      </c>
      <c r="G754" s="4">
        <f t="shared" si="88"/>
        <v>19.632924242424235</v>
      </c>
      <c r="H754" s="4">
        <v>13.895</v>
      </c>
      <c r="I754" s="44">
        <f t="shared" si="84"/>
        <v>1</v>
      </c>
      <c r="J754" s="44">
        <f t="shared" si="85"/>
        <v>753</v>
      </c>
      <c r="K754" s="45">
        <f t="shared" si="86"/>
        <v>15365.026000000013</v>
      </c>
      <c r="L754" s="4">
        <f t="shared" si="87"/>
        <v>18.077280000000044</v>
      </c>
    </row>
    <row r="755" spans="1:12" x14ac:dyDescent="0.2">
      <c r="A755" s="5">
        <v>42393</v>
      </c>
      <c r="C755" s="4">
        <f>MIN($B$2:B755)</f>
        <v>13.67</v>
      </c>
      <c r="D755" s="44">
        <f t="shared" si="81"/>
        <v>0</v>
      </c>
      <c r="E755" s="44">
        <f t="shared" si="82"/>
        <v>521</v>
      </c>
      <c r="F755" s="45">
        <f t="shared" si="83"/>
        <v>11630.328000000005</v>
      </c>
      <c r="G755" s="4">
        <f t="shared" si="88"/>
        <v>19.620192893401011</v>
      </c>
      <c r="H755" s="4">
        <v>13.696999999999999</v>
      </c>
      <c r="I755" s="44">
        <f t="shared" si="84"/>
        <v>1</v>
      </c>
      <c r="J755" s="44">
        <f t="shared" si="85"/>
        <v>754</v>
      </c>
      <c r="K755" s="45">
        <f t="shared" si="86"/>
        <v>15378.723000000013</v>
      </c>
      <c r="L755" s="4">
        <f t="shared" si="87"/>
        <v>18.041345000000046</v>
      </c>
    </row>
    <row r="756" spans="1:12" x14ac:dyDescent="0.2">
      <c r="A756" s="5">
        <v>42394</v>
      </c>
      <c r="B756" s="4">
        <v>14.32</v>
      </c>
      <c r="C756" s="4">
        <f>MIN($B$2:B756)</f>
        <v>13.67</v>
      </c>
      <c r="D756" s="44">
        <f t="shared" si="81"/>
        <v>1</v>
      </c>
      <c r="E756" s="44">
        <f t="shared" si="82"/>
        <v>522</v>
      </c>
      <c r="F756" s="45">
        <f t="shared" si="83"/>
        <v>11644.648000000005</v>
      </c>
      <c r="G756" s="4">
        <f t="shared" si="88"/>
        <v>19.581467005076139</v>
      </c>
      <c r="H756" s="4">
        <v>13.228999999999999</v>
      </c>
      <c r="I756" s="44">
        <f t="shared" si="84"/>
        <v>1</v>
      </c>
      <c r="J756" s="44">
        <f t="shared" si="85"/>
        <v>755</v>
      </c>
      <c r="K756" s="45">
        <f t="shared" si="86"/>
        <v>15391.952000000012</v>
      </c>
      <c r="L756" s="4">
        <f t="shared" si="87"/>
        <v>18.002560000000038</v>
      </c>
    </row>
    <row r="757" spans="1:12" x14ac:dyDescent="0.2">
      <c r="A757" s="5">
        <v>42395</v>
      </c>
      <c r="B757" s="4">
        <v>14.58</v>
      </c>
      <c r="C757" s="4">
        <f>MIN($B$2:B757)</f>
        <v>13.67</v>
      </c>
      <c r="D757" s="44">
        <f t="shared" si="81"/>
        <v>1</v>
      </c>
      <c r="E757" s="44">
        <f t="shared" si="82"/>
        <v>523</v>
      </c>
      <c r="F757" s="45">
        <f t="shared" si="83"/>
        <v>11659.228000000005</v>
      </c>
      <c r="G757" s="4">
        <f t="shared" si="88"/>
        <v>19.542659898477151</v>
      </c>
      <c r="H757" s="4">
        <v>13.044</v>
      </c>
      <c r="I757" s="44">
        <f t="shared" si="84"/>
        <v>1</v>
      </c>
      <c r="J757" s="44">
        <f t="shared" si="85"/>
        <v>756</v>
      </c>
      <c r="K757" s="45">
        <f t="shared" si="86"/>
        <v>15404.996000000012</v>
      </c>
      <c r="L757" s="4">
        <f t="shared" si="87"/>
        <v>17.962700000000041</v>
      </c>
    </row>
    <row r="758" spans="1:12" x14ac:dyDescent="0.2">
      <c r="A758" s="5">
        <v>42396</v>
      </c>
      <c r="B758" s="4">
        <v>14.92</v>
      </c>
      <c r="C758" s="4">
        <f>MIN($B$2:B758)</f>
        <v>13.67</v>
      </c>
      <c r="D758" s="44">
        <f t="shared" si="81"/>
        <v>1</v>
      </c>
      <c r="E758" s="44">
        <f t="shared" si="82"/>
        <v>524</v>
      </c>
      <c r="F758" s="45">
        <f t="shared" si="83"/>
        <v>11674.148000000005</v>
      </c>
      <c r="G758" s="4">
        <f t="shared" si="88"/>
        <v>19.505705583756338</v>
      </c>
      <c r="H758" s="4">
        <v>13.573</v>
      </c>
      <c r="I758" s="44">
        <f t="shared" si="84"/>
        <v>1</v>
      </c>
      <c r="J758" s="44">
        <f t="shared" si="85"/>
        <v>757</v>
      </c>
      <c r="K758" s="45">
        <f t="shared" si="86"/>
        <v>15418.569000000012</v>
      </c>
      <c r="L758" s="4">
        <f t="shared" si="87"/>
        <v>17.925490000000046</v>
      </c>
    </row>
    <row r="759" spans="1:12" x14ac:dyDescent="0.2">
      <c r="A759" s="5">
        <v>42397</v>
      </c>
      <c r="B759" s="4">
        <v>15.38</v>
      </c>
      <c r="C759" s="4">
        <f>MIN($B$2:B759)</f>
        <v>13.67</v>
      </c>
      <c r="D759" s="44">
        <f t="shared" si="81"/>
        <v>1</v>
      </c>
      <c r="E759" s="44">
        <f t="shared" si="82"/>
        <v>525</v>
      </c>
      <c r="F759" s="45">
        <f t="shared" si="83"/>
        <v>11689.528000000004</v>
      </c>
      <c r="G759" s="4">
        <f t="shared" si="88"/>
        <v>19.471670050761411</v>
      </c>
      <c r="H759" s="4">
        <v>13.983000000000001</v>
      </c>
      <c r="I759" s="44">
        <f t="shared" si="84"/>
        <v>1</v>
      </c>
      <c r="J759" s="44">
        <f t="shared" si="85"/>
        <v>758</v>
      </c>
      <c r="K759" s="45">
        <f t="shared" si="86"/>
        <v>15432.552000000012</v>
      </c>
      <c r="L759" s="4">
        <f t="shared" si="87"/>
        <v>17.890105000000048</v>
      </c>
    </row>
    <row r="760" spans="1:12" x14ac:dyDescent="0.2">
      <c r="A760" s="5">
        <v>42398</v>
      </c>
      <c r="B760" s="4">
        <v>15.46</v>
      </c>
      <c r="C760" s="4">
        <f>MIN($B$2:B760)</f>
        <v>13.67</v>
      </c>
      <c r="D760" s="44">
        <f t="shared" si="81"/>
        <v>1</v>
      </c>
      <c r="E760" s="44">
        <f t="shared" si="82"/>
        <v>526</v>
      </c>
      <c r="F760" s="45">
        <f t="shared" si="83"/>
        <v>11704.988000000003</v>
      </c>
      <c r="G760" s="4">
        <f t="shared" si="88"/>
        <v>19.451409090909078</v>
      </c>
      <c r="H760" s="4">
        <v>13.577999999999999</v>
      </c>
      <c r="I760" s="44">
        <f t="shared" si="84"/>
        <v>1</v>
      </c>
      <c r="J760" s="44">
        <f t="shared" si="85"/>
        <v>759</v>
      </c>
      <c r="K760" s="45">
        <f t="shared" si="86"/>
        <v>15446.130000000012</v>
      </c>
      <c r="L760" s="4">
        <f t="shared" si="87"/>
        <v>17.852110000000049</v>
      </c>
    </row>
    <row r="761" spans="1:12" x14ac:dyDescent="0.2">
      <c r="A761" s="5">
        <v>42399</v>
      </c>
      <c r="C761" s="4">
        <f>MIN($B$2:B761)</f>
        <v>13.67</v>
      </c>
      <c r="D761" s="44">
        <f t="shared" si="81"/>
        <v>0</v>
      </c>
      <c r="E761" s="44">
        <f t="shared" si="82"/>
        <v>526</v>
      </c>
      <c r="F761" s="45">
        <f t="shared" si="83"/>
        <v>11704.988000000003</v>
      </c>
      <c r="G761" s="4">
        <f t="shared" si="88"/>
        <v>19.451409090909078</v>
      </c>
      <c r="H761" s="4">
        <v>13.605</v>
      </c>
      <c r="I761" s="44">
        <f t="shared" si="84"/>
        <v>1</v>
      </c>
      <c r="J761" s="44">
        <f t="shared" si="85"/>
        <v>760</v>
      </c>
      <c r="K761" s="45">
        <f t="shared" si="86"/>
        <v>15459.735000000011</v>
      </c>
      <c r="L761" s="4">
        <f t="shared" si="87"/>
        <v>17.814365000000045</v>
      </c>
    </row>
    <row r="762" spans="1:12" x14ac:dyDescent="0.2">
      <c r="A762" s="5">
        <v>42400</v>
      </c>
      <c r="C762" s="4">
        <f>MIN($B$2:B762)</f>
        <v>13.67</v>
      </c>
      <c r="D762" s="44">
        <f t="shared" si="81"/>
        <v>0</v>
      </c>
      <c r="E762" s="44">
        <f t="shared" si="82"/>
        <v>526</v>
      </c>
      <c r="F762" s="45">
        <f t="shared" si="83"/>
        <v>11704.988000000003</v>
      </c>
      <c r="G762" s="4">
        <f t="shared" si="88"/>
        <v>19.438223350253793</v>
      </c>
      <c r="H762" s="4">
        <v>13.599</v>
      </c>
      <c r="I762" s="44">
        <f t="shared" si="84"/>
        <v>1</v>
      </c>
      <c r="J762" s="44">
        <f t="shared" si="85"/>
        <v>761</v>
      </c>
      <c r="K762" s="45">
        <f t="shared" si="86"/>
        <v>15473.334000000012</v>
      </c>
      <c r="L762" s="4">
        <f t="shared" si="87"/>
        <v>17.776200000000046</v>
      </c>
    </row>
    <row r="763" spans="1:12" x14ac:dyDescent="0.2">
      <c r="A763" s="5">
        <v>42401</v>
      </c>
      <c r="B763" s="4">
        <v>14.93</v>
      </c>
      <c r="C763" s="4">
        <f>MIN($B$2:B763)</f>
        <v>13.67</v>
      </c>
      <c r="D763" s="44">
        <f t="shared" si="81"/>
        <v>1</v>
      </c>
      <c r="E763" s="44">
        <f t="shared" si="82"/>
        <v>527</v>
      </c>
      <c r="F763" s="45">
        <f t="shared" si="83"/>
        <v>11719.918000000003</v>
      </c>
      <c r="G763" s="4">
        <f t="shared" si="88"/>
        <v>19.401710659898466</v>
      </c>
      <c r="H763" s="4">
        <v>13.319000000000001</v>
      </c>
      <c r="I763" s="44">
        <f t="shared" si="84"/>
        <v>1</v>
      </c>
      <c r="J763" s="44">
        <f t="shared" si="85"/>
        <v>762</v>
      </c>
      <c r="K763" s="45">
        <f t="shared" si="86"/>
        <v>15486.653000000011</v>
      </c>
      <c r="L763" s="4">
        <f t="shared" si="87"/>
        <v>17.736395000000037</v>
      </c>
    </row>
    <row r="764" spans="1:12" x14ac:dyDescent="0.2">
      <c r="A764" s="5">
        <v>42402</v>
      </c>
      <c r="B764" s="4">
        <v>14.68</v>
      </c>
      <c r="C764" s="4">
        <f>MIN($B$2:B764)</f>
        <v>13.67</v>
      </c>
      <c r="D764" s="44">
        <f t="shared" si="81"/>
        <v>1</v>
      </c>
      <c r="E764" s="44">
        <f t="shared" si="82"/>
        <v>528</v>
      </c>
      <c r="F764" s="45">
        <f t="shared" si="83"/>
        <v>11734.598000000004</v>
      </c>
      <c r="G764" s="4">
        <f t="shared" si="88"/>
        <v>19.364035532994915</v>
      </c>
      <c r="H764" s="4">
        <v>13.141999999999999</v>
      </c>
      <c r="I764" s="44">
        <f t="shared" si="84"/>
        <v>1</v>
      </c>
      <c r="J764" s="44">
        <f t="shared" si="85"/>
        <v>763</v>
      </c>
      <c r="K764" s="45">
        <f t="shared" si="86"/>
        <v>15499.795000000011</v>
      </c>
      <c r="L764" s="4">
        <f t="shared" si="87"/>
        <v>17.697180000000035</v>
      </c>
    </row>
    <row r="765" spans="1:12" x14ac:dyDescent="0.2">
      <c r="A765" s="5">
        <v>42403</v>
      </c>
      <c r="B765" s="4">
        <v>14.93</v>
      </c>
      <c r="C765" s="4">
        <f>MIN($B$2:B765)</f>
        <v>13.67</v>
      </c>
      <c r="D765" s="44">
        <f t="shared" si="81"/>
        <v>1</v>
      </c>
      <c r="E765" s="44">
        <f t="shared" si="82"/>
        <v>529</v>
      </c>
      <c r="F765" s="45">
        <f t="shared" si="83"/>
        <v>11749.528000000004</v>
      </c>
      <c r="G765" s="4">
        <f t="shared" si="88"/>
        <v>19.328010152284257</v>
      </c>
      <c r="H765" s="4">
        <v>13.429</v>
      </c>
      <c r="I765" s="44">
        <f t="shared" si="84"/>
        <v>1</v>
      </c>
      <c r="J765" s="44">
        <f t="shared" si="85"/>
        <v>764</v>
      </c>
      <c r="K765" s="45">
        <f t="shared" si="86"/>
        <v>15513.224000000011</v>
      </c>
      <c r="L765" s="4">
        <f t="shared" si="87"/>
        <v>17.659250000000039</v>
      </c>
    </row>
    <row r="766" spans="1:12" x14ac:dyDescent="0.2">
      <c r="A766" s="5">
        <v>42404</v>
      </c>
      <c r="B766" s="4">
        <v>14.57</v>
      </c>
      <c r="C766" s="4">
        <f>MIN($B$2:B766)</f>
        <v>13.67</v>
      </c>
      <c r="D766" s="44">
        <f t="shared" si="81"/>
        <v>1</v>
      </c>
      <c r="E766" s="44">
        <f t="shared" si="82"/>
        <v>530</v>
      </c>
      <c r="F766" s="45">
        <f t="shared" si="83"/>
        <v>11764.098000000004</v>
      </c>
      <c r="G766" s="4">
        <f t="shared" si="88"/>
        <v>19.289532994923849</v>
      </c>
      <c r="H766" s="4">
        <v>12.956</v>
      </c>
      <c r="I766" s="44">
        <f t="shared" si="84"/>
        <v>1</v>
      </c>
      <c r="J766" s="44">
        <f t="shared" si="85"/>
        <v>765</v>
      </c>
      <c r="K766" s="45">
        <f t="shared" si="86"/>
        <v>15526.180000000011</v>
      </c>
      <c r="L766" s="4">
        <f t="shared" si="87"/>
        <v>17.618105000000043</v>
      </c>
    </row>
    <row r="767" spans="1:12" x14ac:dyDescent="0.2">
      <c r="A767" s="5">
        <v>42405</v>
      </c>
      <c r="B767" s="4">
        <v>14.44</v>
      </c>
      <c r="C767" s="4">
        <f>MIN($B$2:B767)</f>
        <v>13.67</v>
      </c>
      <c r="D767" s="44">
        <f t="shared" si="81"/>
        <v>1</v>
      </c>
      <c r="E767" s="44">
        <f t="shared" si="82"/>
        <v>531</v>
      </c>
      <c r="F767" s="45">
        <f t="shared" si="83"/>
        <v>11778.538000000004</v>
      </c>
      <c r="G767" s="4">
        <f t="shared" si="88"/>
        <v>19.265040404040398</v>
      </c>
      <c r="H767" s="4">
        <v>12.645</v>
      </c>
      <c r="I767" s="44">
        <f t="shared" si="84"/>
        <v>1</v>
      </c>
      <c r="J767" s="44">
        <f t="shared" si="85"/>
        <v>766</v>
      </c>
      <c r="K767" s="45">
        <f t="shared" si="86"/>
        <v>15538.825000000012</v>
      </c>
      <c r="L767" s="4">
        <f t="shared" si="87"/>
        <v>17.575200000000041</v>
      </c>
    </row>
    <row r="768" spans="1:12" x14ac:dyDescent="0.2">
      <c r="A768" s="5">
        <v>42406</v>
      </c>
      <c r="C768" s="4">
        <f>MIN($B$2:B768)</f>
        <v>13.67</v>
      </c>
      <c r="D768" s="44">
        <f t="shared" si="81"/>
        <v>0</v>
      </c>
      <c r="E768" s="44">
        <f t="shared" si="82"/>
        <v>531</v>
      </c>
      <c r="F768" s="45">
        <f t="shared" si="83"/>
        <v>11778.538000000004</v>
      </c>
      <c r="G768" s="4">
        <f t="shared" si="88"/>
        <v>19.265040404040398</v>
      </c>
      <c r="H768" s="4">
        <v>12.59</v>
      </c>
      <c r="I768" s="44">
        <f t="shared" si="84"/>
        <v>1</v>
      </c>
      <c r="J768" s="44">
        <f t="shared" si="85"/>
        <v>767</v>
      </c>
      <c r="K768" s="45">
        <f t="shared" si="86"/>
        <v>15551.415000000012</v>
      </c>
      <c r="L768" s="4">
        <f t="shared" si="87"/>
        <v>17.532350000000044</v>
      </c>
    </row>
    <row r="769" spans="1:12" x14ac:dyDescent="0.2">
      <c r="A769" s="5">
        <v>42407</v>
      </c>
      <c r="C769" s="4">
        <f>MIN($B$2:B769)</f>
        <v>13.67</v>
      </c>
      <c r="D769" s="44">
        <f t="shared" si="81"/>
        <v>0</v>
      </c>
      <c r="E769" s="44">
        <f t="shared" si="82"/>
        <v>531</v>
      </c>
      <c r="F769" s="45">
        <f t="shared" si="83"/>
        <v>11778.538000000004</v>
      </c>
      <c r="G769" s="4">
        <f t="shared" si="88"/>
        <v>19.250563451776646</v>
      </c>
      <c r="H769" s="4">
        <v>12.702999999999999</v>
      </c>
      <c r="I769" s="44">
        <f t="shared" si="84"/>
        <v>1</v>
      </c>
      <c r="J769" s="44">
        <f t="shared" si="85"/>
        <v>768</v>
      </c>
      <c r="K769" s="45">
        <f t="shared" si="86"/>
        <v>15564.118000000011</v>
      </c>
      <c r="L769" s="4">
        <f t="shared" si="87"/>
        <v>17.491345000000038</v>
      </c>
    </row>
    <row r="770" spans="1:12" x14ac:dyDescent="0.2">
      <c r="A770" s="5">
        <v>42408</v>
      </c>
      <c r="B770" s="4">
        <v>14.2</v>
      </c>
      <c r="C770" s="4">
        <f>MIN($B$2:B770)</f>
        <v>13.67</v>
      </c>
      <c r="D770" s="44">
        <f t="shared" si="81"/>
        <v>1</v>
      </c>
      <c r="E770" s="44">
        <f t="shared" si="82"/>
        <v>532</v>
      </c>
      <c r="F770" s="45">
        <f t="shared" si="83"/>
        <v>11792.738000000005</v>
      </c>
      <c r="G770" s="4">
        <f t="shared" si="88"/>
        <v>19.21020812182741</v>
      </c>
      <c r="H770" s="4">
        <v>12.676</v>
      </c>
      <c r="I770" s="44">
        <f t="shared" si="84"/>
        <v>1</v>
      </c>
      <c r="J770" s="44">
        <f t="shared" si="85"/>
        <v>769</v>
      </c>
      <c r="K770" s="45">
        <f t="shared" si="86"/>
        <v>15576.794000000011</v>
      </c>
      <c r="L770" s="4">
        <f t="shared" si="87"/>
        <v>17.450910000000032</v>
      </c>
    </row>
    <row r="771" spans="1:12" x14ac:dyDescent="0.2">
      <c r="A771" s="5">
        <v>42409</v>
      </c>
      <c r="B771" s="4">
        <v>14.05</v>
      </c>
      <c r="C771" s="4">
        <f>MIN($B$2:B771)</f>
        <v>13.67</v>
      </c>
      <c r="D771" s="44">
        <f t="shared" ref="D771:D834" si="89">IF(B771&gt;0,1,0)</f>
        <v>1</v>
      </c>
      <c r="E771" s="44">
        <f t="shared" si="82"/>
        <v>533</v>
      </c>
      <c r="F771" s="45">
        <f t="shared" si="83"/>
        <v>11806.788000000004</v>
      </c>
      <c r="G771" s="4">
        <f t="shared" si="88"/>
        <v>19.169436548223345</v>
      </c>
      <c r="H771" s="4">
        <v>12.794</v>
      </c>
      <c r="I771" s="44">
        <f t="shared" si="84"/>
        <v>1</v>
      </c>
      <c r="J771" s="44">
        <f t="shared" si="85"/>
        <v>770</v>
      </c>
      <c r="K771" s="45">
        <f t="shared" si="86"/>
        <v>15589.588000000011</v>
      </c>
      <c r="L771" s="4">
        <f t="shared" si="87"/>
        <v>17.411645000000025</v>
      </c>
    </row>
    <row r="772" spans="1:12" x14ac:dyDescent="0.2">
      <c r="A772" s="5">
        <v>42410</v>
      </c>
      <c r="B772" s="4">
        <v>13.76</v>
      </c>
      <c r="C772" s="4">
        <f>MIN($B$2:B772)</f>
        <v>13.67</v>
      </c>
      <c r="D772" s="44">
        <f t="shared" si="89"/>
        <v>1</v>
      </c>
      <c r="E772" s="44">
        <f t="shared" ref="E772:E835" si="90">E771+D772</f>
        <v>534</v>
      </c>
      <c r="F772" s="45">
        <f t="shared" ref="F772:F835" si="91">IF(D772=1,B772+F771,F771)</f>
        <v>11820.548000000004</v>
      </c>
      <c r="G772" s="4">
        <f t="shared" si="88"/>
        <v>19.12757868020304</v>
      </c>
      <c r="H772" s="4">
        <v>12.651</v>
      </c>
      <c r="I772" s="44">
        <f t="shared" ref="I772:I835" si="92">IF(H772&lt;&gt;0,1,0)</f>
        <v>1</v>
      </c>
      <c r="J772" s="44">
        <f t="shared" ref="J772:J835" si="93">I772+J771</f>
        <v>771</v>
      </c>
      <c r="K772" s="45">
        <f t="shared" ref="K772:K835" si="94">IF(I772=1,H772+K771,K771)</f>
        <v>15602.23900000001</v>
      </c>
      <c r="L772" s="4">
        <f t="shared" si="87"/>
        <v>17.371600000000026</v>
      </c>
    </row>
    <row r="773" spans="1:12" x14ac:dyDescent="0.2">
      <c r="A773" s="5">
        <v>42411</v>
      </c>
      <c r="B773" s="4">
        <v>13.8</v>
      </c>
      <c r="C773" s="4">
        <f>MIN($B$2:B773)</f>
        <v>13.67</v>
      </c>
      <c r="D773" s="44">
        <f t="shared" si="89"/>
        <v>1</v>
      </c>
      <c r="E773" s="44">
        <f t="shared" si="90"/>
        <v>535</v>
      </c>
      <c r="F773" s="45">
        <f t="shared" si="91"/>
        <v>11834.348000000004</v>
      </c>
      <c r="G773" s="4">
        <f t="shared" si="88"/>
        <v>19.100671717171707</v>
      </c>
      <c r="H773" s="4">
        <v>12.459</v>
      </c>
      <c r="I773" s="44">
        <f t="shared" si="92"/>
        <v>1</v>
      </c>
      <c r="J773" s="44">
        <f t="shared" si="93"/>
        <v>772</v>
      </c>
      <c r="K773" s="45">
        <f t="shared" si="94"/>
        <v>15614.698000000011</v>
      </c>
      <c r="L773" s="4">
        <f t="shared" si="87"/>
        <v>17.330230000000029</v>
      </c>
    </row>
    <row r="774" spans="1:12" x14ac:dyDescent="0.2">
      <c r="A774" s="5">
        <v>42412</v>
      </c>
      <c r="B774" s="4">
        <v>14.35</v>
      </c>
      <c r="C774" s="4">
        <f>MIN($B$2:B774)</f>
        <v>13.67</v>
      </c>
      <c r="D774" s="44">
        <f t="shared" si="89"/>
        <v>1</v>
      </c>
      <c r="E774" s="44">
        <f t="shared" si="90"/>
        <v>536</v>
      </c>
      <c r="F774" s="45">
        <f t="shared" si="91"/>
        <v>11848.698000000004</v>
      </c>
      <c r="G774" s="4">
        <f t="shared" si="88"/>
        <v>19.076798994974865</v>
      </c>
      <c r="H774" s="4">
        <v>12.621</v>
      </c>
      <c r="I774" s="44">
        <f t="shared" si="92"/>
        <v>1</v>
      </c>
      <c r="J774" s="44">
        <f t="shared" si="93"/>
        <v>773</v>
      </c>
      <c r="K774" s="45">
        <f t="shared" si="94"/>
        <v>15627.31900000001</v>
      </c>
      <c r="L774" s="4">
        <f t="shared" si="87"/>
        <v>17.289990000000024</v>
      </c>
    </row>
    <row r="775" spans="1:12" x14ac:dyDescent="0.2">
      <c r="A775" s="5">
        <v>42413</v>
      </c>
      <c r="C775" s="4">
        <f>MIN($B$2:B775)</f>
        <v>13.67</v>
      </c>
      <c r="D775" s="44">
        <f t="shared" si="89"/>
        <v>0</v>
      </c>
      <c r="E775" s="44">
        <f t="shared" si="90"/>
        <v>536</v>
      </c>
      <c r="F775" s="45">
        <f t="shared" si="91"/>
        <v>11848.698000000004</v>
      </c>
      <c r="G775" s="4">
        <f t="shared" si="88"/>
        <v>19.076798994974865</v>
      </c>
      <c r="H775" s="4">
        <v>12.548999999999999</v>
      </c>
      <c r="I775" s="44">
        <f t="shared" si="92"/>
        <v>1</v>
      </c>
      <c r="J775" s="44">
        <f t="shared" si="93"/>
        <v>774</v>
      </c>
      <c r="K775" s="45">
        <f t="shared" si="94"/>
        <v>15639.868000000011</v>
      </c>
      <c r="L775" s="4">
        <f t="shared" si="87"/>
        <v>17.248480000000026</v>
      </c>
    </row>
    <row r="776" spans="1:12" x14ac:dyDescent="0.2">
      <c r="A776" s="5">
        <v>42414</v>
      </c>
      <c r="C776" s="4">
        <f>MIN($B$2:B776)</f>
        <v>13.67</v>
      </c>
      <c r="D776" s="44">
        <f t="shared" si="89"/>
        <v>0</v>
      </c>
      <c r="E776" s="44">
        <f t="shared" si="90"/>
        <v>536</v>
      </c>
      <c r="F776" s="45">
        <f t="shared" si="91"/>
        <v>11848.698000000004</v>
      </c>
      <c r="G776" s="4">
        <f t="shared" si="88"/>
        <v>19.076798994974865</v>
      </c>
      <c r="H776" s="4">
        <v>12.741</v>
      </c>
      <c r="I776" s="44">
        <f t="shared" si="92"/>
        <v>1</v>
      </c>
      <c r="J776" s="44">
        <f t="shared" si="93"/>
        <v>775</v>
      </c>
      <c r="K776" s="45">
        <f t="shared" si="94"/>
        <v>15652.609000000011</v>
      </c>
      <c r="L776" s="4">
        <f t="shared" si="87"/>
        <v>17.207810000000027</v>
      </c>
    </row>
    <row r="777" spans="1:12" x14ac:dyDescent="0.2">
      <c r="A777" s="5">
        <v>42415</v>
      </c>
      <c r="B777" s="4">
        <v>14.23</v>
      </c>
      <c r="C777" s="4">
        <f>MIN($B$2:B777)</f>
        <v>13.67</v>
      </c>
      <c r="D777" s="44">
        <f t="shared" si="89"/>
        <v>1</v>
      </c>
      <c r="E777" s="44">
        <f t="shared" si="90"/>
        <v>537</v>
      </c>
      <c r="F777" s="45">
        <f t="shared" si="91"/>
        <v>11862.928000000004</v>
      </c>
      <c r="G777" s="4">
        <f t="shared" si="88"/>
        <v>19.037175879396976</v>
      </c>
      <c r="H777" s="4">
        <v>12.840999999999999</v>
      </c>
      <c r="I777" s="44">
        <f t="shared" si="92"/>
        <v>1</v>
      </c>
      <c r="J777" s="44">
        <f t="shared" si="93"/>
        <v>776</v>
      </c>
      <c r="K777" s="45">
        <f t="shared" si="94"/>
        <v>15665.450000000012</v>
      </c>
      <c r="L777" s="4">
        <f t="shared" si="87"/>
        <v>17.16671000000003</v>
      </c>
    </row>
    <row r="778" spans="1:12" x14ac:dyDescent="0.2">
      <c r="A778" s="5">
        <v>42416</v>
      </c>
      <c r="B778" s="4">
        <v>13.98</v>
      </c>
      <c r="C778" s="4">
        <f>MIN($B$2:B778)</f>
        <v>13.67</v>
      </c>
      <c r="D778" s="44">
        <f t="shared" si="89"/>
        <v>1</v>
      </c>
      <c r="E778" s="44">
        <f t="shared" si="90"/>
        <v>538</v>
      </c>
      <c r="F778" s="45">
        <f t="shared" si="91"/>
        <v>11876.908000000003</v>
      </c>
      <c r="G778" s="4">
        <f t="shared" si="88"/>
        <v>18.996989949748734</v>
      </c>
      <c r="H778" s="4">
        <v>12.757999999999999</v>
      </c>
      <c r="I778" s="44">
        <f t="shared" si="92"/>
        <v>1</v>
      </c>
      <c r="J778" s="44">
        <f t="shared" si="93"/>
        <v>777</v>
      </c>
      <c r="K778" s="45">
        <f t="shared" si="94"/>
        <v>15678.208000000011</v>
      </c>
      <c r="L778" s="4">
        <f t="shared" si="87"/>
        <v>17.126460000000023</v>
      </c>
    </row>
    <row r="779" spans="1:12" x14ac:dyDescent="0.2">
      <c r="A779" s="5">
        <v>42417</v>
      </c>
      <c r="B779" s="4">
        <v>14.08</v>
      </c>
      <c r="C779" s="4">
        <f>MIN($B$2:B779)</f>
        <v>13.67</v>
      </c>
      <c r="D779" s="44">
        <f t="shared" si="89"/>
        <v>1</v>
      </c>
      <c r="E779" s="44">
        <f t="shared" si="90"/>
        <v>539</v>
      </c>
      <c r="F779" s="45">
        <f t="shared" si="91"/>
        <v>11890.988000000003</v>
      </c>
      <c r="G779" s="4">
        <f t="shared" si="88"/>
        <v>18.957603015075367</v>
      </c>
      <c r="H779" s="4">
        <v>12.670999999999999</v>
      </c>
      <c r="I779" s="44">
        <f t="shared" si="92"/>
        <v>1</v>
      </c>
      <c r="J779" s="44">
        <f t="shared" si="93"/>
        <v>778</v>
      </c>
      <c r="K779" s="45">
        <f t="shared" si="94"/>
        <v>15690.879000000012</v>
      </c>
      <c r="L779" s="4">
        <f t="shared" ref="L779:L842" si="95">(K779-K579)/(J779-J579)</f>
        <v>17.085985000000029</v>
      </c>
    </row>
    <row r="780" spans="1:12" x14ac:dyDescent="0.2">
      <c r="A780" s="5">
        <v>42418</v>
      </c>
      <c r="B780" s="4">
        <v>14.22</v>
      </c>
      <c r="C780" s="4">
        <f>MIN($B$2:B780)</f>
        <v>13.67</v>
      </c>
      <c r="D780" s="44">
        <f t="shared" si="89"/>
        <v>1</v>
      </c>
      <c r="E780" s="44">
        <f t="shared" si="90"/>
        <v>540</v>
      </c>
      <c r="F780" s="45">
        <f t="shared" si="91"/>
        <v>11905.208000000002</v>
      </c>
      <c r="G780" s="4">
        <f t="shared" si="88"/>
        <v>18.918884422110541</v>
      </c>
      <c r="H780" s="4">
        <v>12.759</v>
      </c>
      <c r="I780" s="44">
        <f t="shared" si="92"/>
        <v>1</v>
      </c>
      <c r="J780" s="44">
        <f t="shared" si="93"/>
        <v>779</v>
      </c>
      <c r="K780" s="45">
        <f t="shared" si="94"/>
        <v>15703.638000000012</v>
      </c>
      <c r="L780" s="4">
        <f t="shared" si="95"/>
        <v>17.045740000000023</v>
      </c>
    </row>
    <row r="781" spans="1:12" x14ac:dyDescent="0.2">
      <c r="A781" s="5">
        <v>42419</v>
      </c>
      <c r="B781" s="4">
        <v>14.01</v>
      </c>
      <c r="C781" s="4">
        <f>MIN($B$2:B781)</f>
        <v>13.67</v>
      </c>
      <c r="D781" s="44">
        <f t="shared" si="89"/>
        <v>1</v>
      </c>
      <c r="E781" s="44">
        <f t="shared" si="90"/>
        <v>541</v>
      </c>
      <c r="F781" s="45">
        <f t="shared" si="91"/>
        <v>11919.218000000003</v>
      </c>
      <c r="G781" s="4">
        <f t="shared" si="88"/>
        <v>18.894339999999989</v>
      </c>
      <c r="H781" s="4">
        <v>12.468</v>
      </c>
      <c r="I781" s="44">
        <f t="shared" si="92"/>
        <v>1</v>
      </c>
      <c r="J781" s="44">
        <f t="shared" si="93"/>
        <v>780</v>
      </c>
      <c r="K781" s="45">
        <f t="shared" si="94"/>
        <v>15716.106000000013</v>
      </c>
      <c r="L781" s="4">
        <f t="shared" si="95"/>
        <v>17.004630000000024</v>
      </c>
    </row>
    <row r="782" spans="1:12" x14ac:dyDescent="0.2">
      <c r="A782" s="5">
        <v>42420</v>
      </c>
      <c r="C782" s="4">
        <f>MIN($B$2:B782)</f>
        <v>13.67</v>
      </c>
      <c r="D782" s="44">
        <f t="shared" si="89"/>
        <v>0</v>
      </c>
      <c r="E782" s="44">
        <f t="shared" si="90"/>
        <v>541</v>
      </c>
      <c r="F782" s="45">
        <f t="shared" si="91"/>
        <v>11919.218000000003</v>
      </c>
      <c r="G782" s="4">
        <f t="shared" si="88"/>
        <v>18.894339999999989</v>
      </c>
      <c r="H782" s="4">
        <v>12.255000000000001</v>
      </c>
      <c r="I782" s="44">
        <f t="shared" si="92"/>
        <v>1</v>
      </c>
      <c r="J782" s="44">
        <f t="shared" si="93"/>
        <v>781</v>
      </c>
      <c r="K782" s="45">
        <f t="shared" si="94"/>
        <v>15728.361000000012</v>
      </c>
      <c r="L782" s="4">
        <f t="shared" si="95"/>
        <v>16.963160000000016</v>
      </c>
    </row>
    <row r="783" spans="1:12" x14ac:dyDescent="0.2">
      <c r="A783" s="5">
        <v>42421</v>
      </c>
      <c r="C783" s="4">
        <f>MIN($B$2:B783)</f>
        <v>13.67</v>
      </c>
      <c r="D783" s="44">
        <f t="shared" si="89"/>
        <v>0</v>
      </c>
      <c r="E783" s="44">
        <f t="shared" si="90"/>
        <v>541</v>
      </c>
      <c r="F783" s="45">
        <f t="shared" si="91"/>
        <v>11919.218000000003</v>
      </c>
      <c r="G783" s="4">
        <f t="shared" si="88"/>
        <v>18.876824120603004</v>
      </c>
      <c r="H783" s="4">
        <v>12.205</v>
      </c>
      <c r="I783" s="44">
        <f t="shared" si="92"/>
        <v>1</v>
      </c>
      <c r="J783" s="44">
        <f t="shared" si="93"/>
        <v>782</v>
      </c>
      <c r="K783" s="45">
        <f t="shared" si="94"/>
        <v>15740.566000000012</v>
      </c>
      <c r="L783" s="4">
        <f t="shared" si="95"/>
        <v>16.922255000000014</v>
      </c>
    </row>
    <row r="784" spans="1:12" x14ac:dyDescent="0.2">
      <c r="A784" s="5">
        <v>42422</v>
      </c>
      <c r="B784" s="4">
        <v>14.41</v>
      </c>
      <c r="C784" s="4">
        <f>MIN($B$2:B784)</f>
        <v>13.67</v>
      </c>
      <c r="D784" s="44">
        <f t="shared" si="89"/>
        <v>1</v>
      </c>
      <c r="E784" s="44">
        <f t="shared" si="90"/>
        <v>542</v>
      </c>
      <c r="F784" s="45">
        <f t="shared" si="91"/>
        <v>11933.628000000002</v>
      </c>
      <c r="G784" s="4">
        <f t="shared" si="88"/>
        <v>18.836934673366823</v>
      </c>
      <c r="H784" s="4">
        <v>12.757999999999999</v>
      </c>
      <c r="I784" s="44">
        <f t="shared" si="92"/>
        <v>1</v>
      </c>
      <c r="J784" s="44">
        <f t="shared" si="93"/>
        <v>783</v>
      </c>
      <c r="K784" s="45">
        <f t="shared" si="94"/>
        <v>15753.324000000011</v>
      </c>
      <c r="L784" s="4">
        <f t="shared" si="95"/>
        <v>16.882580000000015</v>
      </c>
    </row>
    <row r="785" spans="1:12" x14ac:dyDescent="0.2">
      <c r="A785" s="5">
        <v>42423</v>
      </c>
      <c r="B785" s="4">
        <v>14.2</v>
      </c>
      <c r="C785" s="4">
        <f>MIN($B$2:B785)</f>
        <v>13.67</v>
      </c>
      <c r="D785" s="44">
        <f t="shared" si="89"/>
        <v>1</v>
      </c>
      <c r="E785" s="44">
        <f t="shared" si="90"/>
        <v>543</v>
      </c>
      <c r="F785" s="45">
        <f t="shared" si="91"/>
        <v>11947.828000000003</v>
      </c>
      <c r="G785" s="4">
        <f t="shared" si="88"/>
        <v>18.796798994974864</v>
      </c>
      <c r="H785" s="4">
        <v>12.958</v>
      </c>
      <c r="I785" s="44">
        <f t="shared" si="92"/>
        <v>1</v>
      </c>
      <c r="J785" s="44">
        <f t="shared" si="93"/>
        <v>784</v>
      </c>
      <c r="K785" s="45">
        <f t="shared" si="94"/>
        <v>15766.282000000012</v>
      </c>
      <c r="L785" s="4">
        <f t="shared" si="95"/>
        <v>16.846395000000019</v>
      </c>
    </row>
    <row r="786" spans="1:12" x14ac:dyDescent="0.2">
      <c r="A786" s="5">
        <v>42424</v>
      </c>
      <c r="B786" s="4">
        <v>13.97</v>
      </c>
      <c r="C786" s="4">
        <f>MIN($B$2:B786)</f>
        <v>13.67</v>
      </c>
      <c r="D786" s="44">
        <f t="shared" si="89"/>
        <v>1</v>
      </c>
      <c r="E786" s="44">
        <f t="shared" si="90"/>
        <v>544</v>
      </c>
      <c r="F786" s="45">
        <f t="shared" si="91"/>
        <v>11961.798000000003</v>
      </c>
      <c r="G786" s="4">
        <f t="shared" si="88"/>
        <v>18.756195979899488</v>
      </c>
      <c r="H786" s="4">
        <v>12.685</v>
      </c>
      <c r="I786" s="44">
        <f t="shared" si="92"/>
        <v>1</v>
      </c>
      <c r="J786" s="44">
        <f t="shared" si="93"/>
        <v>785</v>
      </c>
      <c r="K786" s="45">
        <f t="shared" si="94"/>
        <v>15778.967000000011</v>
      </c>
      <c r="L786" s="4">
        <f t="shared" si="95"/>
        <v>16.808875000000015</v>
      </c>
    </row>
    <row r="787" spans="1:12" x14ac:dyDescent="0.2">
      <c r="A787" s="5">
        <v>42425</v>
      </c>
      <c r="B787" s="4">
        <v>13.91</v>
      </c>
      <c r="C787" s="4">
        <f>MIN($B$2:B787)</f>
        <v>13.67</v>
      </c>
      <c r="D787" s="44">
        <f t="shared" si="89"/>
        <v>1</v>
      </c>
      <c r="E787" s="44">
        <f t="shared" si="90"/>
        <v>545</v>
      </c>
      <c r="F787" s="45">
        <f t="shared" si="91"/>
        <v>11975.708000000002</v>
      </c>
      <c r="G787" s="4">
        <f t="shared" si="88"/>
        <v>18.715567839195966</v>
      </c>
      <c r="H787" s="4">
        <v>12.67</v>
      </c>
      <c r="I787" s="44">
        <f t="shared" si="92"/>
        <v>1</v>
      </c>
      <c r="J787" s="44">
        <f t="shared" si="93"/>
        <v>786</v>
      </c>
      <c r="K787" s="45">
        <f t="shared" si="94"/>
        <v>15791.637000000012</v>
      </c>
      <c r="L787" s="4">
        <f t="shared" si="95"/>
        <v>16.770600000000012</v>
      </c>
    </row>
    <row r="788" spans="1:12" x14ac:dyDescent="0.2">
      <c r="A788" s="5">
        <v>42426</v>
      </c>
      <c r="B788" s="4">
        <v>14.14</v>
      </c>
      <c r="C788" s="4">
        <f>MIN($B$2:B788)</f>
        <v>13.67</v>
      </c>
      <c r="D788" s="44">
        <f t="shared" si="89"/>
        <v>1</v>
      </c>
      <c r="E788" s="44">
        <f t="shared" si="90"/>
        <v>546</v>
      </c>
      <c r="F788" s="45">
        <f t="shared" si="91"/>
        <v>11989.848000000002</v>
      </c>
      <c r="G788" s="4">
        <f t="shared" si="88"/>
        <v>18.692689999999985</v>
      </c>
      <c r="H788" s="4">
        <v>12.676</v>
      </c>
      <c r="I788" s="44">
        <f t="shared" si="92"/>
        <v>1</v>
      </c>
      <c r="J788" s="44">
        <f t="shared" si="93"/>
        <v>787</v>
      </c>
      <c r="K788" s="45">
        <f t="shared" si="94"/>
        <v>15804.313000000011</v>
      </c>
      <c r="L788" s="4">
        <f t="shared" si="95"/>
        <v>16.732975000000014</v>
      </c>
    </row>
    <row r="789" spans="1:12" x14ac:dyDescent="0.2">
      <c r="A789" s="5">
        <v>42427</v>
      </c>
      <c r="C789" s="4">
        <f>MIN($B$2:B789)</f>
        <v>13.67</v>
      </c>
      <c r="D789" s="44">
        <f t="shared" si="89"/>
        <v>0</v>
      </c>
      <c r="E789" s="44">
        <f t="shared" si="90"/>
        <v>546</v>
      </c>
      <c r="F789" s="45">
        <f t="shared" si="91"/>
        <v>11989.848000000002</v>
      </c>
      <c r="G789" s="4">
        <f t="shared" si="88"/>
        <v>18.692689999999985</v>
      </c>
      <c r="H789" s="4">
        <v>12.615</v>
      </c>
      <c r="I789" s="44">
        <f t="shared" si="92"/>
        <v>1</v>
      </c>
      <c r="J789" s="44">
        <f t="shared" si="93"/>
        <v>788</v>
      </c>
      <c r="K789" s="45">
        <f t="shared" si="94"/>
        <v>15816.928000000011</v>
      </c>
      <c r="L789" s="4">
        <f t="shared" si="95"/>
        <v>16.695110000000014</v>
      </c>
    </row>
    <row r="790" spans="1:12" x14ac:dyDescent="0.2">
      <c r="A790" s="5">
        <v>42428</v>
      </c>
      <c r="C790" s="4">
        <f>MIN($B$2:B790)</f>
        <v>13.67</v>
      </c>
      <c r="D790" s="44">
        <f t="shared" si="89"/>
        <v>0</v>
      </c>
      <c r="E790" s="44">
        <f t="shared" si="90"/>
        <v>546</v>
      </c>
      <c r="F790" s="45">
        <f t="shared" si="91"/>
        <v>11989.848000000002</v>
      </c>
      <c r="G790" s="4">
        <f t="shared" si="88"/>
        <v>18.676286432160786</v>
      </c>
      <c r="H790" s="4">
        <v>12.760999999999999</v>
      </c>
      <c r="I790" s="44">
        <f t="shared" si="92"/>
        <v>1</v>
      </c>
      <c r="J790" s="44">
        <f t="shared" si="93"/>
        <v>789</v>
      </c>
      <c r="K790" s="45">
        <f t="shared" si="94"/>
        <v>15829.689000000011</v>
      </c>
      <c r="L790" s="4">
        <f t="shared" si="95"/>
        <v>16.659495000000014</v>
      </c>
    </row>
    <row r="791" spans="1:12" x14ac:dyDescent="0.2">
      <c r="A791" s="5">
        <v>42429</v>
      </c>
      <c r="B791" s="4">
        <v>14.14</v>
      </c>
      <c r="C791" s="4">
        <f>MIN($B$2:B791)</f>
        <v>13.67</v>
      </c>
      <c r="D791" s="44">
        <f t="shared" si="89"/>
        <v>1</v>
      </c>
      <c r="E791" s="44">
        <f t="shared" si="90"/>
        <v>547</v>
      </c>
      <c r="F791" s="45">
        <f t="shared" si="91"/>
        <v>12003.988000000001</v>
      </c>
      <c r="G791" s="4">
        <f t="shared" si="88"/>
        <v>18.636924623115558</v>
      </c>
      <c r="H791" s="4">
        <v>12.808</v>
      </c>
      <c r="I791" s="44">
        <f t="shared" si="92"/>
        <v>1</v>
      </c>
      <c r="J791" s="44">
        <f t="shared" si="93"/>
        <v>790</v>
      </c>
      <c r="K791" s="45">
        <f t="shared" si="94"/>
        <v>15842.497000000012</v>
      </c>
      <c r="L791" s="4">
        <f t="shared" si="95"/>
        <v>16.623995000000022</v>
      </c>
    </row>
    <row r="792" spans="1:12" x14ac:dyDescent="0.2">
      <c r="A792" s="5">
        <v>42430</v>
      </c>
      <c r="B792" s="4">
        <v>14.17</v>
      </c>
      <c r="C792" s="4">
        <f>MIN($B$2:B792)</f>
        <v>13.67</v>
      </c>
      <c r="D792" s="44">
        <f t="shared" si="89"/>
        <v>1</v>
      </c>
      <c r="E792" s="44">
        <f t="shared" si="90"/>
        <v>548</v>
      </c>
      <c r="F792" s="45">
        <f t="shared" si="91"/>
        <v>12018.158000000001</v>
      </c>
      <c r="G792" s="4">
        <f t="shared" si="88"/>
        <v>18.596788944723603</v>
      </c>
      <c r="H792" s="4">
        <v>12.858000000000001</v>
      </c>
      <c r="I792" s="44">
        <f t="shared" si="92"/>
        <v>1</v>
      </c>
      <c r="J792" s="44">
        <f t="shared" si="93"/>
        <v>791</v>
      </c>
      <c r="K792" s="45">
        <f t="shared" si="94"/>
        <v>15855.355000000012</v>
      </c>
      <c r="L792" s="4">
        <f t="shared" si="95"/>
        <v>16.589125000000021</v>
      </c>
    </row>
    <row r="793" spans="1:12" x14ac:dyDescent="0.2">
      <c r="A793" s="5">
        <v>42431</v>
      </c>
      <c r="B793" s="4">
        <v>14.23</v>
      </c>
      <c r="C793" s="4">
        <f>MIN($B$2:B793)</f>
        <v>13.67</v>
      </c>
      <c r="D793" s="44">
        <f t="shared" si="89"/>
        <v>1</v>
      </c>
      <c r="E793" s="44">
        <f t="shared" si="90"/>
        <v>549</v>
      </c>
      <c r="F793" s="45">
        <f t="shared" si="91"/>
        <v>12032.388000000001</v>
      </c>
      <c r="G793" s="4">
        <f t="shared" si="88"/>
        <v>18.556572864321588</v>
      </c>
      <c r="H793" s="4">
        <v>12.87</v>
      </c>
      <c r="I793" s="44">
        <f t="shared" si="92"/>
        <v>1</v>
      </c>
      <c r="J793" s="44">
        <f t="shared" si="93"/>
        <v>792</v>
      </c>
      <c r="K793" s="45">
        <f t="shared" si="94"/>
        <v>15868.225000000013</v>
      </c>
      <c r="L793" s="4">
        <f t="shared" si="95"/>
        <v>16.554860000000026</v>
      </c>
    </row>
    <row r="794" spans="1:12" x14ac:dyDescent="0.2">
      <c r="A794" s="5">
        <v>42432</v>
      </c>
      <c r="B794" s="4">
        <v>14.1</v>
      </c>
      <c r="C794" s="4">
        <f>MIN($B$2:B794)</f>
        <v>13.67</v>
      </c>
      <c r="D794" s="44">
        <f t="shared" si="89"/>
        <v>1</v>
      </c>
      <c r="E794" s="44">
        <f t="shared" si="90"/>
        <v>550</v>
      </c>
      <c r="F794" s="45">
        <f t="shared" si="91"/>
        <v>12046.488000000001</v>
      </c>
      <c r="G794" s="4">
        <f t="shared" si="88"/>
        <v>18.516005025125608</v>
      </c>
      <c r="H794" s="4">
        <v>12.74</v>
      </c>
      <c r="I794" s="44">
        <f t="shared" si="92"/>
        <v>1</v>
      </c>
      <c r="J794" s="44">
        <f t="shared" si="93"/>
        <v>793</v>
      </c>
      <c r="K794" s="45">
        <f t="shared" si="94"/>
        <v>15880.965000000013</v>
      </c>
      <c r="L794" s="4">
        <f t="shared" si="95"/>
        <v>16.51876500000002</v>
      </c>
    </row>
    <row r="795" spans="1:12" x14ac:dyDescent="0.2">
      <c r="A795" s="5">
        <v>42433</v>
      </c>
      <c r="B795" s="4">
        <v>13.97</v>
      </c>
      <c r="C795" s="4">
        <f>MIN($B$2:B795)</f>
        <v>13.67</v>
      </c>
      <c r="D795" s="44">
        <f t="shared" si="89"/>
        <v>1</v>
      </c>
      <c r="E795" s="44">
        <f t="shared" si="90"/>
        <v>551</v>
      </c>
      <c r="F795" s="45">
        <f t="shared" si="91"/>
        <v>12060.458000000001</v>
      </c>
      <c r="G795" s="4">
        <f t="shared" si="88"/>
        <v>18.493274999999976</v>
      </c>
      <c r="H795" s="4">
        <v>12.536</v>
      </c>
      <c r="I795" s="44">
        <f t="shared" si="92"/>
        <v>1</v>
      </c>
      <c r="J795" s="44">
        <f t="shared" si="93"/>
        <v>794</v>
      </c>
      <c r="K795" s="45">
        <f t="shared" si="94"/>
        <v>15893.501000000013</v>
      </c>
      <c r="L795" s="4">
        <f t="shared" si="95"/>
        <v>16.481765000000024</v>
      </c>
    </row>
    <row r="796" spans="1:12" x14ac:dyDescent="0.2">
      <c r="A796" s="5">
        <v>42434</v>
      </c>
      <c r="C796" s="4">
        <f>MIN($B$2:B796)</f>
        <v>13.67</v>
      </c>
      <c r="D796" s="44">
        <f t="shared" si="89"/>
        <v>0</v>
      </c>
      <c r="E796" s="44">
        <f t="shared" si="90"/>
        <v>551</v>
      </c>
      <c r="F796" s="45">
        <f t="shared" si="91"/>
        <v>12060.458000000001</v>
      </c>
      <c r="G796" s="4">
        <f t="shared" si="88"/>
        <v>18.493274999999976</v>
      </c>
      <c r="H796" s="4">
        <v>12.548999999999999</v>
      </c>
      <c r="I796" s="44">
        <f t="shared" si="92"/>
        <v>1</v>
      </c>
      <c r="J796" s="44">
        <f t="shared" si="93"/>
        <v>795</v>
      </c>
      <c r="K796" s="45">
        <f t="shared" si="94"/>
        <v>15906.050000000014</v>
      </c>
      <c r="L796" s="4">
        <f t="shared" si="95"/>
        <v>16.446955000000024</v>
      </c>
    </row>
    <row r="797" spans="1:12" x14ac:dyDescent="0.2">
      <c r="A797" s="5">
        <v>42435</v>
      </c>
      <c r="C797" s="4">
        <f>MIN($B$2:B797)</f>
        <v>13.67</v>
      </c>
      <c r="D797" s="44">
        <f t="shared" si="89"/>
        <v>0</v>
      </c>
      <c r="E797" s="44">
        <f t="shared" si="90"/>
        <v>551</v>
      </c>
      <c r="F797" s="45">
        <f t="shared" si="91"/>
        <v>12060.458000000001</v>
      </c>
      <c r="G797" s="4">
        <f t="shared" si="88"/>
        <v>18.493274999999976</v>
      </c>
      <c r="H797" s="4">
        <v>12.724</v>
      </c>
      <c r="I797" s="44">
        <f t="shared" si="92"/>
        <v>1</v>
      </c>
      <c r="J797" s="44">
        <f t="shared" si="93"/>
        <v>796</v>
      </c>
      <c r="K797" s="45">
        <f t="shared" si="94"/>
        <v>15918.774000000014</v>
      </c>
      <c r="L797" s="4">
        <f t="shared" si="95"/>
        <v>16.413020000000024</v>
      </c>
    </row>
    <row r="798" spans="1:12" x14ac:dyDescent="0.2">
      <c r="A798" s="5">
        <v>42436</v>
      </c>
      <c r="B798" s="4">
        <v>14.12</v>
      </c>
      <c r="C798" s="4">
        <f>MIN($B$2:B798)</f>
        <v>13.67</v>
      </c>
      <c r="D798" s="44">
        <f t="shared" si="89"/>
        <v>1</v>
      </c>
      <c r="E798" s="44">
        <f t="shared" si="90"/>
        <v>552</v>
      </c>
      <c r="F798" s="45">
        <f t="shared" si="91"/>
        <v>12074.578000000001</v>
      </c>
      <c r="G798" s="4">
        <f t="shared" si="88"/>
        <v>18.453024999999979</v>
      </c>
      <c r="H798" s="4">
        <v>12.628</v>
      </c>
      <c r="I798" s="44">
        <f t="shared" si="92"/>
        <v>1</v>
      </c>
      <c r="J798" s="44">
        <f t="shared" si="93"/>
        <v>797</v>
      </c>
      <c r="K798" s="45">
        <f t="shared" si="94"/>
        <v>15931.402000000015</v>
      </c>
      <c r="L798" s="4">
        <f t="shared" si="95"/>
        <v>16.377945000000025</v>
      </c>
    </row>
    <row r="799" spans="1:12" x14ac:dyDescent="0.2">
      <c r="A799" s="5">
        <v>42437</v>
      </c>
      <c r="B799" s="4">
        <v>14.1</v>
      </c>
      <c r="C799" s="4">
        <f>MIN($B$2:B799)</f>
        <v>13.67</v>
      </c>
      <c r="D799" s="44">
        <f t="shared" si="89"/>
        <v>1</v>
      </c>
      <c r="E799" s="44">
        <f t="shared" si="90"/>
        <v>553</v>
      </c>
      <c r="F799" s="45">
        <f t="shared" si="91"/>
        <v>12088.678000000002</v>
      </c>
      <c r="G799" s="4">
        <f t="shared" si="88"/>
        <v>18.413224999999983</v>
      </c>
      <c r="H799" s="4">
        <v>12.817</v>
      </c>
      <c r="I799" s="44">
        <f t="shared" si="92"/>
        <v>1</v>
      </c>
      <c r="J799" s="44">
        <f t="shared" si="93"/>
        <v>798</v>
      </c>
      <c r="K799" s="45">
        <f t="shared" si="94"/>
        <v>15944.219000000014</v>
      </c>
      <c r="L799" s="4">
        <f t="shared" si="95"/>
        <v>16.346270000000022</v>
      </c>
    </row>
    <row r="800" spans="1:12" x14ac:dyDescent="0.2">
      <c r="A800" s="5">
        <v>42438</v>
      </c>
      <c r="B800" s="4">
        <v>14.2</v>
      </c>
      <c r="C800" s="4">
        <f>MIN($B$2:B800)</f>
        <v>13.67</v>
      </c>
      <c r="D800" s="44">
        <f t="shared" si="89"/>
        <v>1</v>
      </c>
      <c r="E800" s="44">
        <f t="shared" si="90"/>
        <v>554</v>
      </c>
      <c r="F800" s="45">
        <f t="shared" si="91"/>
        <v>12102.878000000002</v>
      </c>
      <c r="G800" s="4">
        <f t="shared" si="88"/>
        <v>18.374124999999985</v>
      </c>
      <c r="H800" s="4">
        <v>12.769</v>
      </c>
      <c r="I800" s="44">
        <f t="shared" si="92"/>
        <v>1</v>
      </c>
      <c r="J800" s="44">
        <f t="shared" si="93"/>
        <v>799</v>
      </c>
      <c r="K800" s="45">
        <f t="shared" si="94"/>
        <v>15956.988000000014</v>
      </c>
      <c r="L800" s="4">
        <f t="shared" si="95"/>
        <v>16.314330000000027</v>
      </c>
    </row>
    <row r="801" spans="1:12" x14ac:dyDescent="0.2">
      <c r="A801" s="5">
        <v>42439</v>
      </c>
      <c r="B801" s="4">
        <v>14.03</v>
      </c>
      <c r="C801" s="4">
        <f>MIN($B$2:B801)</f>
        <v>13.67</v>
      </c>
      <c r="D801" s="44">
        <f t="shared" si="89"/>
        <v>1</v>
      </c>
      <c r="E801" s="44">
        <f t="shared" si="90"/>
        <v>555</v>
      </c>
      <c r="F801" s="45">
        <f t="shared" si="91"/>
        <v>12116.908000000003</v>
      </c>
      <c r="G801" s="4">
        <f t="shared" ref="G801:G864" si="96">(F801-F515)/(E801-E515)</f>
        <v>18.335024999999987</v>
      </c>
      <c r="H801" s="4">
        <v>12.608000000000001</v>
      </c>
      <c r="I801" s="44">
        <f t="shared" si="92"/>
        <v>1</v>
      </c>
      <c r="J801" s="44">
        <f t="shared" si="93"/>
        <v>800</v>
      </c>
      <c r="K801" s="45">
        <f t="shared" si="94"/>
        <v>15969.596000000014</v>
      </c>
      <c r="L801" s="4">
        <f t="shared" si="95"/>
        <v>16.280295000000024</v>
      </c>
    </row>
    <row r="802" spans="1:12" x14ac:dyDescent="0.2">
      <c r="A802" s="5">
        <v>42440</v>
      </c>
      <c r="B802" s="4">
        <v>14.07</v>
      </c>
      <c r="C802" s="4">
        <f>MIN($B$2:B802)</f>
        <v>13.67</v>
      </c>
      <c r="D802" s="44">
        <f t="shared" si="89"/>
        <v>1</v>
      </c>
      <c r="E802" s="44">
        <f t="shared" si="90"/>
        <v>556</v>
      </c>
      <c r="F802" s="45">
        <f t="shared" si="91"/>
        <v>12130.978000000003</v>
      </c>
      <c r="G802" s="4">
        <f t="shared" si="96"/>
        <v>18.313805970149239</v>
      </c>
      <c r="H802" s="4">
        <v>12.452</v>
      </c>
      <c r="I802" s="44">
        <f t="shared" si="92"/>
        <v>1</v>
      </c>
      <c r="J802" s="44">
        <f t="shared" si="93"/>
        <v>801</v>
      </c>
      <c r="K802" s="45">
        <f t="shared" si="94"/>
        <v>15982.048000000013</v>
      </c>
      <c r="L802" s="4">
        <f t="shared" si="95"/>
        <v>16.247800000000026</v>
      </c>
    </row>
    <row r="803" spans="1:12" x14ac:dyDescent="0.2">
      <c r="A803" s="5">
        <v>42441</v>
      </c>
      <c r="C803" s="4">
        <f>MIN($B$2:B803)</f>
        <v>13.67</v>
      </c>
      <c r="D803" s="44">
        <f t="shared" si="89"/>
        <v>0</v>
      </c>
      <c r="E803" s="44">
        <f t="shared" si="90"/>
        <v>556</v>
      </c>
      <c r="F803" s="45">
        <f t="shared" si="91"/>
        <v>12130.978000000003</v>
      </c>
      <c r="G803" s="4">
        <f t="shared" si="96"/>
        <v>18.313805970149239</v>
      </c>
      <c r="H803" s="4">
        <v>12.465</v>
      </c>
      <c r="I803" s="44">
        <f t="shared" si="92"/>
        <v>1</v>
      </c>
      <c r="J803" s="44">
        <f t="shared" si="93"/>
        <v>802</v>
      </c>
      <c r="K803" s="45">
        <f t="shared" si="94"/>
        <v>15994.513000000014</v>
      </c>
      <c r="L803" s="4">
        <f t="shared" si="95"/>
        <v>16.212185000000026</v>
      </c>
    </row>
    <row r="804" spans="1:12" x14ac:dyDescent="0.2">
      <c r="A804" s="5">
        <v>42442</v>
      </c>
      <c r="C804" s="4">
        <f>MIN($B$2:B804)</f>
        <v>13.67</v>
      </c>
      <c r="D804" s="44">
        <f t="shared" si="89"/>
        <v>0</v>
      </c>
      <c r="E804" s="44">
        <f t="shared" si="90"/>
        <v>556</v>
      </c>
      <c r="F804" s="45">
        <f t="shared" si="91"/>
        <v>12130.978000000003</v>
      </c>
      <c r="G804" s="4">
        <f t="shared" si="96"/>
        <v>18.295999999999985</v>
      </c>
      <c r="H804" s="4">
        <v>12.597</v>
      </c>
      <c r="I804" s="44">
        <f t="shared" si="92"/>
        <v>1</v>
      </c>
      <c r="J804" s="44">
        <f t="shared" si="93"/>
        <v>803</v>
      </c>
      <c r="K804" s="45">
        <f t="shared" si="94"/>
        <v>16007.110000000013</v>
      </c>
      <c r="L804" s="4">
        <f t="shared" si="95"/>
        <v>16.17894500000002</v>
      </c>
    </row>
    <row r="805" spans="1:12" x14ac:dyDescent="0.2">
      <c r="A805" s="5">
        <v>42443</v>
      </c>
      <c r="B805" s="4">
        <v>13.95</v>
      </c>
      <c r="C805" s="4">
        <f>MIN($B$2:B805)</f>
        <v>13.67</v>
      </c>
      <c r="D805" s="44">
        <f t="shared" si="89"/>
        <v>1</v>
      </c>
      <c r="E805" s="44">
        <f t="shared" si="90"/>
        <v>557</v>
      </c>
      <c r="F805" s="45">
        <f t="shared" si="91"/>
        <v>12144.928000000004</v>
      </c>
      <c r="G805" s="4">
        <f t="shared" si="96"/>
        <v>18.256299999999992</v>
      </c>
      <c r="H805" s="4">
        <v>12.631</v>
      </c>
      <c r="I805" s="44">
        <f t="shared" si="92"/>
        <v>1</v>
      </c>
      <c r="J805" s="44">
        <f t="shared" si="93"/>
        <v>804</v>
      </c>
      <c r="K805" s="45">
        <f t="shared" si="94"/>
        <v>16019.741000000013</v>
      </c>
      <c r="L805" s="4">
        <f t="shared" si="95"/>
        <v>16.145200000000024</v>
      </c>
    </row>
    <row r="806" spans="1:12" x14ac:dyDescent="0.2">
      <c r="A806" s="5">
        <v>42444</v>
      </c>
      <c r="B806" s="4">
        <v>13.77</v>
      </c>
      <c r="C806" s="4">
        <f>MIN($B$2:B806)</f>
        <v>13.67</v>
      </c>
      <c r="D806" s="44">
        <f t="shared" si="89"/>
        <v>1</v>
      </c>
      <c r="E806" s="44">
        <f t="shared" si="90"/>
        <v>558</v>
      </c>
      <c r="F806" s="45">
        <f t="shared" si="91"/>
        <v>12158.698000000004</v>
      </c>
      <c r="G806" s="4">
        <f t="shared" si="96"/>
        <v>18.215149999999994</v>
      </c>
      <c r="H806" s="4">
        <v>12.63</v>
      </c>
      <c r="I806" s="44">
        <f t="shared" si="92"/>
        <v>1</v>
      </c>
      <c r="J806" s="44">
        <f t="shared" si="93"/>
        <v>805</v>
      </c>
      <c r="K806" s="45">
        <f t="shared" si="94"/>
        <v>16032.371000000012</v>
      </c>
      <c r="L806" s="4">
        <f t="shared" si="95"/>
        <v>16.111865000000016</v>
      </c>
    </row>
    <row r="807" spans="1:12" x14ac:dyDescent="0.2">
      <c r="A807" s="5">
        <v>42445</v>
      </c>
      <c r="B807" s="4">
        <v>13.83</v>
      </c>
      <c r="C807" s="4">
        <f>MIN($B$2:B807)</f>
        <v>13.67</v>
      </c>
      <c r="D807" s="44">
        <f t="shared" si="89"/>
        <v>1</v>
      </c>
      <c r="E807" s="44">
        <f t="shared" si="90"/>
        <v>559</v>
      </c>
      <c r="F807" s="45">
        <f t="shared" si="91"/>
        <v>12172.528000000004</v>
      </c>
      <c r="G807" s="4">
        <f t="shared" si="96"/>
        <v>18.175549999999994</v>
      </c>
      <c r="H807" s="4">
        <v>12.66</v>
      </c>
      <c r="I807" s="44">
        <f t="shared" si="92"/>
        <v>1</v>
      </c>
      <c r="J807" s="44">
        <f t="shared" si="93"/>
        <v>806</v>
      </c>
      <c r="K807" s="45">
        <f t="shared" si="94"/>
        <v>16045.031000000012</v>
      </c>
      <c r="L807" s="4">
        <f t="shared" si="95"/>
        <v>16.078700000000016</v>
      </c>
    </row>
    <row r="808" spans="1:12" x14ac:dyDescent="0.2">
      <c r="A808" s="5">
        <v>42446</v>
      </c>
      <c r="B808" s="4">
        <v>13.96</v>
      </c>
      <c r="C808" s="4">
        <f>MIN($B$2:B808)</f>
        <v>13.67</v>
      </c>
      <c r="D808" s="44">
        <f t="shared" si="89"/>
        <v>1</v>
      </c>
      <c r="E808" s="44">
        <f t="shared" si="90"/>
        <v>560</v>
      </c>
      <c r="F808" s="45">
        <f t="shared" si="91"/>
        <v>12186.488000000003</v>
      </c>
      <c r="G808" s="4">
        <f t="shared" si="96"/>
        <v>18.135594999999995</v>
      </c>
      <c r="H808" s="4">
        <v>12.536</v>
      </c>
      <c r="I808" s="44">
        <f t="shared" si="92"/>
        <v>1</v>
      </c>
      <c r="J808" s="44">
        <f t="shared" si="93"/>
        <v>807</v>
      </c>
      <c r="K808" s="45">
        <f t="shared" si="94"/>
        <v>16057.567000000012</v>
      </c>
      <c r="L808" s="4">
        <f t="shared" si="95"/>
        <v>16.04452000000002</v>
      </c>
    </row>
    <row r="809" spans="1:12" x14ac:dyDescent="0.2">
      <c r="A809" s="5">
        <v>42447</v>
      </c>
      <c r="B809" s="4">
        <v>14.03</v>
      </c>
      <c r="C809" s="4">
        <f>MIN($B$2:B809)</f>
        <v>13.67</v>
      </c>
      <c r="D809" s="44">
        <f t="shared" si="89"/>
        <v>1</v>
      </c>
      <c r="E809" s="44">
        <f t="shared" si="90"/>
        <v>561</v>
      </c>
      <c r="F809" s="45">
        <f t="shared" si="91"/>
        <v>12200.518000000004</v>
      </c>
      <c r="G809" s="4">
        <f t="shared" si="96"/>
        <v>18.115169154228852</v>
      </c>
      <c r="H809" s="4">
        <v>12.37</v>
      </c>
      <c r="I809" s="44">
        <f t="shared" si="92"/>
        <v>1</v>
      </c>
      <c r="J809" s="44">
        <f t="shared" si="93"/>
        <v>808</v>
      </c>
      <c r="K809" s="45">
        <f t="shared" si="94"/>
        <v>16069.937000000013</v>
      </c>
      <c r="L809" s="4">
        <f t="shared" si="95"/>
        <v>16.009195000000027</v>
      </c>
    </row>
    <row r="810" spans="1:12" x14ac:dyDescent="0.2">
      <c r="A810" s="5">
        <v>42448</v>
      </c>
      <c r="C810" s="4">
        <f>MIN($B$2:B810)</f>
        <v>13.67</v>
      </c>
      <c r="D810" s="44">
        <f t="shared" si="89"/>
        <v>0</v>
      </c>
      <c r="E810" s="44">
        <f t="shared" si="90"/>
        <v>561</v>
      </c>
      <c r="F810" s="45">
        <f t="shared" si="91"/>
        <v>12200.518000000004</v>
      </c>
      <c r="G810" s="4">
        <f t="shared" si="96"/>
        <v>18.115169154228852</v>
      </c>
      <c r="H810" s="4">
        <v>12.38</v>
      </c>
      <c r="I810" s="44">
        <f t="shared" si="92"/>
        <v>1</v>
      </c>
      <c r="J810" s="44">
        <f t="shared" si="93"/>
        <v>809</v>
      </c>
      <c r="K810" s="45">
        <f t="shared" si="94"/>
        <v>16082.317000000012</v>
      </c>
      <c r="L810" s="4">
        <f t="shared" si="95"/>
        <v>15.973010000000022</v>
      </c>
    </row>
    <row r="811" spans="1:12" x14ac:dyDescent="0.2">
      <c r="A811" s="5">
        <v>42449</v>
      </c>
      <c r="C811" s="4">
        <f>MIN($B$2:B811)</f>
        <v>13.67</v>
      </c>
      <c r="D811" s="44">
        <f t="shared" si="89"/>
        <v>0</v>
      </c>
      <c r="E811" s="44">
        <f t="shared" si="90"/>
        <v>561</v>
      </c>
      <c r="F811" s="45">
        <f t="shared" si="91"/>
        <v>12200.518000000004</v>
      </c>
      <c r="G811" s="4">
        <f t="shared" si="96"/>
        <v>18.095514999999995</v>
      </c>
      <c r="H811" s="4">
        <v>12.497</v>
      </c>
      <c r="I811" s="44">
        <f t="shared" si="92"/>
        <v>1</v>
      </c>
      <c r="J811" s="44">
        <f t="shared" si="93"/>
        <v>810</v>
      </c>
      <c r="K811" s="45">
        <f t="shared" si="94"/>
        <v>16094.814000000011</v>
      </c>
      <c r="L811" s="4">
        <f t="shared" si="95"/>
        <v>15.936315000000022</v>
      </c>
    </row>
    <row r="812" spans="1:12" x14ac:dyDescent="0.2">
      <c r="A812" s="5">
        <v>42450</v>
      </c>
      <c r="B812" s="4">
        <v>13.89</v>
      </c>
      <c r="C812" s="4">
        <f>MIN($B$2:B812)</f>
        <v>13.67</v>
      </c>
      <c r="D812" s="44">
        <f t="shared" si="89"/>
        <v>1</v>
      </c>
      <c r="E812" s="44">
        <f t="shared" si="90"/>
        <v>562</v>
      </c>
      <c r="F812" s="45">
        <f t="shared" si="91"/>
        <v>12214.408000000003</v>
      </c>
      <c r="G812" s="4">
        <f t="shared" si="96"/>
        <v>18.054339999999993</v>
      </c>
      <c r="H812" s="4">
        <v>12.369</v>
      </c>
      <c r="I812" s="44">
        <f t="shared" si="92"/>
        <v>1</v>
      </c>
      <c r="J812" s="44">
        <f t="shared" si="93"/>
        <v>811</v>
      </c>
      <c r="K812" s="45">
        <f t="shared" si="94"/>
        <v>16107.183000000012</v>
      </c>
      <c r="L812" s="4">
        <f t="shared" si="95"/>
        <v>15.898205000000026</v>
      </c>
    </row>
    <row r="813" spans="1:12" x14ac:dyDescent="0.2">
      <c r="A813" s="5">
        <v>42451</v>
      </c>
      <c r="B813" s="4">
        <v>13.88</v>
      </c>
      <c r="C813" s="4">
        <f>MIN($B$2:B813)</f>
        <v>13.67</v>
      </c>
      <c r="D813" s="44">
        <f t="shared" si="89"/>
        <v>1</v>
      </c>
      <c r="E813" s="44">
        <f t="shared" si="90"/>
        <v>563</v>
      </c>
      <c r="F813" s="45">
        <f t="shared" si="91"/>
        <v>12228.288000000002</v>
      </c>
      <c r="G813" s="4">
        <f t="shared" si="96"/>
        <v>18.012494999999991</v>
      </c>
      <c r="H813" s="4">
        <v>12.25</v>
      </c>
      <c r="I813" s="44">
        <f t="shared" si="92"/>
        <v>1</v>
      </c>
      <c r="J813" s="44">
        <f t="shared" si="93"/>
        <v>812</v>
      </c>
      <c r="K813" s="45">
        <f t="shared" si="94"/>
        <v>16119.433000000012</v>
      </c>
      <c r="L813" s="4">
        <f t="shared" si="95"/>
        <v>15.860680000000029</v>
      </c>
    </row>
    <row r="814" spans="1:12" x14ac:dyDescent="0.2">
      <c r="A814" s="5">
        <v>42452</v>
      </c>
      <c r="B814" s="4">
        <v>13.85</v>
      </c>
      <c r="C814" s="4">
        <f>MIN($B$2:B814)</f>
        <v>13.67</v>
      </c>
      <c r="D814" s="44">
        <f t="shared" si="89"/>
        <v>1</v>
      </c>
      <c r="E814" s="44">
        <f t="shared" si="90"/>
        <v>564</v>
      </c>
      <c r="F814" s="45">
        <f t="shared" si="91"/>
        <v>12242.138000000003</v>
      </c>
      <c r="G814" s="4">
        <f t="shared" si="96"/>
        <v>17.971869999999988</v>
      </c>
      <c r="H814" s="4">
        <v>12.25</v>
      </c>
      <c r="I814" s="44">
        <f t="shared" si="92"/>
        <v>1</v>
      </c>
      <c r="J814" s="44">
        <f t="shared" si="93"/>
        <v>813</v>
      </c>
      <c r="K814" s="45">
        <f t="shared" si="94"/>
        <v>16131.683000000012</v>
      </c>
      <c r="L814" s="4">
        <f t="shared" si="95"/>
        <v>15.823110000000034</v>
      </c>
    </row>
    <row r="815" spans="1:12" x14ac:dyDescent="0.2">
      <c r="A815" s="5">
        <v>42453</v>
      </c>
      <c r="B815" s="4">
        <v>13.88</v>
      </c>
      <c r="C815" s="4">
        <f>MIN($B$2:B815)</f>
        <v>13.67</v>
      </c>
      <c r="D815" s="44">
        <f t="shared" si="89"/>
        <v>1</v>
      </c>
      <c r="E815" s="44">
        <f t="shared" si="90"/>
        <v>565</v>
      </c>
      <c r="F815" s="45">
        <f t="shared" si="91"/>
        <v>12256.018000000002</v>
      </c>
      <c r="G815" s="4">
        <f t="shared" si="96"/>
        <v>17.931269999999987</v>
      </c>
      <c r="H815" s="4">
        <v>12.196999999999999</v>
      </c>
      <c r="I815" s="44">
        <f t="shared" si="92"/>
        <v>1</v>
      </c>
      <c r="J815" s="44">
        <f t="shared" si="93"/>
        <v>814</v>
      </c>
      <c r="K815" s="45">
        <f t="shared" si="94"/>
        <v>16143.880000000012</v>
      </c>
      <c r="L815" s="4">
        <f t="shared" si="95"/>
        <v>15.78523500000003</v>
      </c>
    </row>
    <row r="816" spans="1:12" x14ac:dyDescent="0.2">
      <c r="A816" s="5">
        <v>42454</v>
      </c>
      <c r="C816" s="4">
        <f>MIN($B$2:B816)</f>
        <v>13.67</v>
      </c>
      <c r="D816" s="44">
        <f t="shared" si="89"/>
        <v>0</v>
      </c>
      <c r="E816" s="44">
        <f t="shared" si="90"/>
        <v>565</v>
      </c>
      <c r="F816" s="45">
        <f t="shared" si="91"/>
        <v>12256.018000000002</v>
      </c>
      <c r="G816" s="4">
        <f t="shared" si="96"/>
        <v>17.931269999999987</v>
      </c>
      <c r="H816" s="4">
        <v>12.132999999999999</v>
      </c>
      <c r="I816" s="44">
        <f t="shared" si="92"/>
        <v>1</v>
      </c>
      <c r="J816" s="44">
        <f t="shared" si="93"/>
        <v>815</v>
      </c>
      <c r="K816" s="45">
        <f t="shared" si="94"/>
        <v>16156.013000000012</v>
      </c>
      <c r="L816" s="4">
        <f t="shared" si="95"/>
        <v>15.747800000000025</v>
      </c>
    </row>
    <row r="817" spans="1:12" x14ac:dyDescent="0.2">
      <c r="A817" s="5">
        <v>42455</v>
      </c>
      <c r="C817" s="4">
        <f>MIN($B$2:B817)</f>
        <v>13.67</v>
      </c>
      <c r="D817" s="44">
        <f t="shared" si="89"/>
        <v>0</v>
      </c>
      <c r="E817" s="44">
        <f t="shared" si="90"/>
        <v>565</v>
      </c>
      <c r="F817" s="45">
        <f t="shared" si="91"/>
        <v>12256.018000000002</v>
      </c>
      <c r="G817" s="4">
        <f t="shared" si="96"/>
        <v>17.931269999999987</v>
      </c>
      <c r="H817" s="4">
        <v>12.061</v>
      </c>
      <c r="I817" s="44">
        <f t="shared" si="92"/>
        <v>1</v>
      </c>
      <c r="J817" s="44">
        <f t="shared" si="93"/>
        <v>816</v>
      </c>
      <c r="K817" s="45">
        <f t="shared" si="94"/>
        <v>16168.074000000011</v>
      </c>
      <c r="L817" s="4">
        <f t="shared" si="95"/>
        <v>15.710370000000021</v>
      </c>
    </row>
    <row r="818" spans="1:12" x14ac:dyDescent="0.2">
      <c r="A818" s="5">
        <v>42456</v>
      </c>
      <c r="C818" s="4">
        <f>MIN($B$2:B818)</f>
        <v>13.67</v>
      </c>
      <c r="D818" s="44">
        <f t="shared" si="89"/>
        <v>0</v>
      </c>
      <c r="E818" s="44">
        <f t="shared" si="90"/>
        <v>565</v>
      </c>
      <c r="F818" s="45">
        <f t="shared" si="91"/>
        <v>12256.018000000002</v>
      </c>
      <c r="G818" s="4">
        <f t="shared" si="96"/>
        <v>17.911075376884405</v>
      </c>
      <c r="H818" s="4">
        <v>11.965999999999999</v>
      </c>
      <c r="I818" s="44">
        <f t="shared" si="92"/>
        <v>1</v>
      </c>
      <c r="J818" s="44">
        <f t="shared" si="93"/>
        <v>817</v>
      </c>
      <c r="K818" s="45">
        <f t="shared" si="94"/>
        <v>16180.040000000012</v>
      </c>
      <c r="L818" s="4">
        <f t="shared" si="95"/>
        <v>15.671850000000022</v>
      </c>
    </row>
    <row r="819" spans="1:12" x14ac:dyDescent="0.2">
      <c r="A819" s="5">
        <v>42457</v>
      </c>
      <c r="C819" s="4">
        <f>MIN($B$2:B819)</f>
        <v>13.67</v>
      </c>
      <c r="D819" s="44">
        <f t="shared" si="89"/>
        <v>0</v>
      </c>
      <c r="E819" s="44">
        <f t="shared" si="90"/>
        <v>565</v>
      </c>
      <c r="F819" s="45">
        <f t="shared" si="91"/>
        <v>12256.018000000002</v>
      </c>
      <c r="G819" s="4">
        <f t="shared" si="96"/>
        <v>17.890424242424224</v>
      </c>
      <c r="H819" s="4">
        <v>12.157999999999999</v>
      </c>
      <c r="I819" s="44">
        <f t="shared" si="92"/>
        <v>1</v>
      </c>
      <c r="J819" s="44">
        <f t="shared" si="93"/>
        <v>818</v>
      </c>
      <c r="K819" s="45">
        <f t="shared" si="94"/>
        <v>16192.198000000011</v>
      </c>
      <c r="L819" s="4">
        <f t="shared" si="95"/>
        <v>15.634905000000018</v>
      </c>
    </row>
    <row r="820" spans="1:12" x14ac:dyDescent="0.2">
      <c r="A820" s="5">
        <v>42458</v>
      </c>
      <c r="B820" s="4">
        <v>13.78</v>
      </c>
      <c r="C820" s="4">
        <f>MIN($B$2:B820)</f>
        <v>13.67</v>
      </c>
      <c r="D820" s="44">
        <f t="shared" si="89"/>
        <v>1</v>
      </c>
      <c r="E820" s="44">
        <f t="shared" si="90"/>
        <v>566</v>
      </c>
      <c r="F820" s="45">
        <f t="shared" si="91"/>
        <v>12269.798000000003</v>
      </c>
      <c r="G820" s="4">
        <f t="shared" si="96"/>
        <v>17.8491414141414</v>
      </c>
      <c r="H820" s="4">
        <v>12.259</v>
      </c>
      <c r="I820" s="44">
        <f t="shared" si="92"/>
        <v>1</v>
      </c>
      <c r="J820" s="44">
        <f t="shared" si="93"/>
        <v>819</v>
      </c>
      <c r="K820" s="45">
        <f t="shared" si="94"/>
        <v>16204.457000000011</v>
      </c>
      <c r="L820" s="4">
        <f t="shared" si="95"/>
        <v>15.599020000000019</v>
      </c>
    </row>
    <row r="821" spans="1:12" x14ac:dyDescent="0.2">
      <c r="A821" s="5">
        <v>42459</v>
      </c>
      <c r="B821" s="4">
        <v>13.8</v>
      </c>
      <c r="C821" s="4">
        <f>MIN($B$2:B821)</f>
        <v>13.67</v>
      </c>
      <c r="D821" s="44">
        <f t="shared" si="89"/>
        <v>1</v>
      </c>
      <c r="E821" s="44">
        <f t="shared" si="90"/>
        <v>567</v>
      </c>
      <c r="F821" s="45">
        <f t="shared" si="91"/>
        <v>12283.598000000002</v>
      </c>
      <c r="G821" s="4">
        <f t="shared" si="96"/>
        <v>17.807757575757556</v>
      </c>
      <c r="H821" s="4">
        <v>12.224</v>
      </c>
      <c r="I821" s="44">
        <f t="shared" si="92"/>
        <v>1</v>
      </c>
      <c r="J821" s="44">
        <f t="shared" si="93"/>
        <v>820</v>
      </c>
      <c r="K821" s="45">
        <f t="shared" si="94"/>
        <v>16216.681000000011</v>
      </c>
      <c r="L821" s="4">
        <f t="shared" si="95"/>
        <v>15.562935000000016</v>
      </c>
    </row>
    <row r="822" spans="1:12" x14ac:dyDescent="0.2">
      <c r="A822" s="5">
        <v>42460</v>
      </c>
      <c r="B822" s="4">
        <v>13.75</v>
      </c>
      <c r="C822" s="4">
        <f>MIN($B$2:B822)</f>
        <v>13.67</v>
      </c>
      <c r="D822" s="44">
        <f t="shared" si="89"/>
        <v>1</v>
      </c>
      <c r="E822" s="44">
        <f t="shared" si="90"/>
        <v>568</v>
      </c>
      <c r="F822" s="45">
        <f t="shared" si="91"/>
        <v>12297.348000000002</v>
      </c>
      <c r="G822" s="4">
        <f t="shared" si="96"/>
        <v>17.765712121212097</v>
      </c>
      <c r="H822" s="4">
        <v>12.28</v>
      </c>
      <c r="I822" s="44">
        <f t="shared" si="92"/>
        <v>1</v>
      </c>
      <c r="J822" s="44">
        <f t="shared" si="93"/>
        <v>821</v>
      </c>
      <c r="K822" s="45">
        <f t="shared" si="94"/>
        <v>16228.961000000012</v>
      </c>
      <c r="L822" s="4">
        <f t="shared" si="95"/>
        <v>15.526690000000016</v>
      </c>
    </row>
    <row r="823" spans="1:12" x14ac:dyDescent="0.2">
      <c r="A823" s="5">
        <v>42461</v>
      </c>
      <c r="B823" s="4">
        <v>13.58</v>
      </c>
      <c r="C823" s="4">
        <f>MIN($B$2:B823)</f>
        <v>13.58</v>
      </c>
      <c r="D823" s="44">
        <f t="shared" si="89"/>
        <v>1</v>
      </c>
      <c r="E823" s="44">
        <f t="shared" si="90"/>
        <v>569</v>
      </c>
      <c r="F823" s="45">
        <f t="shared" si="91"/>
        <v>12310.928000000002</v>
      </c>
      <c r="G823" s="4">
        <f t="shared" si="96"/>
        <v>17.744678391959773</v>
      </c>
      <c r="H823" s="4">
        <v>11.778</v>
      </c>
      <c r="I823" s="44">
        <f t="shared" si="92"/>
        <v>1</v>
      </c>
      <c r="J823" s="44">
        <f t="shared" si="93"/>
        <v>822</v>
      </c>
      <c r="K823" s="45">
        <f t="shared" si="94"/>
        <v>16240.739000000012</v>
      </c>
      <c r="L823" s="4">
        <f t="shared" si="95"/>
        <v>15.488425000000015</v>
      </c>
    </row>
    <row r="824" spans="1:12" x14ac:dyDescent="0.2">
      <c r="A824" s="5">
        <v>42462</v>
      </c>
      <c r="C824" s="4">
        <f>MIN($B$2:B824)</f>
        <v>13.58</v>
      </c>
      <c r="D824" s="44">
        <f t="shared" si="89"/>
        <v>0</v>
      </c>
      <c r="E824" s="44">
        <f t="shared" si="90"/>
        <v>569</v>
      </c>
      <c r="F824" s="45">
        <f t="shared" si="91"/>
        <v>12310.928000000002</v>
      </c>
      <c r="G824" s="4">
        <f t="shared" si="96"/>
        <v>17.744678391959773</v>
      </c>
      <c r="H824" s="4">
        <v>11.694000000000001</v>
      </c>
      <c r="I824" s="44">
        <f t="shared" si="92"/>
        <v>1</v>
      </c>
      <c r="J824" s="44">
        <f t="shared" si="93"/>
        <v>823</v>
      </c>
      <c r="K824" s="45">
        <f t="shared" si="94"/>
        <v>16252.433000000012</v>
      </c>
      <c r="L824" s="4">
        <f t="shared" si="95"/>
        <v>15.450115000000014</v>
      </c>
    </row>
    <row r="825" spans="1:12" x14ac:dyDescent="0.2">
      <c r="A825" s="5">
        <v>42463</v>
      </c>
      <c r="C825" s="4">
        <f>MIN($B$2:B825)</f>
        <v>13.58</v>
      </c>
      <c r="D825" s="44">
        <f t="shared" si="89"/>
        <v>0</v>
      </c>
      <c r="E825" s="44">
        <f t="shared" si="90"/>
        <v>569</v>
      </c>
      <c r="F825" s="45">
        <f t="shared" si="91"/>
        <v>12310.928000000002</v>
      </c>
      <c r="G825" s="4">
        <f t="shared" si="96"/>
        <v>17.722474747474724</v>
      </c>
      <c r="H825" s="4">
        <v>11.837</v>
      </c>
      <c r="I825" s="44">
        <f t="shared" si="92"/>
        <v>1</v>
      </c>
      <c r="J825" s="44">
        <f t="shared" si="93"/>
        <v>824</v>
      </c>
      <c r="K825" s="45">
        <f t="shared" si="94"/>
        <v>16264.270000000011</v>
      </c>
      <c r="L825" s="4">
        <f t="shared" si="95"/>
        <v>15.41219000000001</v>
      </c>
    </row>
    <row r="826" spans="1:12" x14ac:dyDescent="0.2">
      <c r="A826" s="5">
        <v>42464</v>
      </c>
      <c r="B826" s="4">
        <v>13.45</v>
      </c>
      <c r="C826" s="4">
        <f>MIN($B$2:B826)</f>
        <v>13.45</v>
      </c>
      <c r="D826" s="44">
        <f t="shared" si="89"/>
        <v>1</v>
      </c>
      <c r="E826" s="44">
        <f t="shared" si="90"/>
        <v>570</v>
      </c>
      <c r="F826" s="45">
        <f t="shared" si="91"/>
        <v>12324.378000000002</v>
      </c>
      <c r="G826" s="4">
        <f t="shared" si="96"/>
        <v>17.678409090909078</v>
      </c>
      <c r="H826" s="4">
        <v>11.525</v>
      </c>
      <c r="I826" s="44">
        <f t="shared" si="92"/>
        <v>1</v>
      </c>
      <c r="J826" s="44">
        <f t="shared" si="93"/>
        <v>825</v>
      </c>
      <c r="K826" s="45">
        <f t="shared" si="94"/>
        <v>16275.795000000011</v>
      </c>
      <c r="L826" s="4">
        <f t="shared" si="95"/>
        <v>15.373160000000007</v>
      </c>
    </row>
    <row r="827" spans="1:12" x14ac:dyDescent="0.2">
      <c r="A827" s="5">
        <v>42465</v>
      </c>
      <c r="B827" s="4">
        <v>13.39</v>
      </c>
      <c r="C827" s="4">
        <f>MIN($B$2:B827)</f>
        <v>13.39</v>
      </c>
      <c r="D827" s="44">
        <f t="shared" si="89"/>
        <v>1</v>
      </c>
      <c r="E827" s="44">
        <f t="shared" si="90"/>
        <v>571</v>
      </c>
      <c r="F827" s="45">
        <f t="shared" si="91"/>
        <v>12337.768000000002</v>
      </c>
      <c r="G827" s="4">
        <f t="shared" si="96"/>
        <v>17.634424242424224</v>
      </c>
      <c r="H827" s="4">
        <v>11.4</v>
      </c>
      <c r="I827" s="44">
        <f t="shared" si="92"/>
        <v>1</v>
      </c>
      <c r="J827" s="44">
        <f t="shared" si="93"/>
        <v>826</v>
      </c>
      <c r="K827" s="45">
        <f t="shared" si="94"/>
        <v>16287.195000000011</v>
      </c>
      <c r="L827" s="4">
        <f t="shared" si="95"/>
        <v>15.335210000000007</v>
      </c>
    </row>
    <row r="828" spans="1:12" x14ac:dyDescent="0.2">
      <c r="A828" s="5">
        <v>42466</v>
      </c>
      <c r="B828" s="4">
        <v>13.48</v>
      </c>
      <c r="C828" s="4">
        <f>MIN($B$2:B828)</f>
        <v>13.39</v>
      </c>
      <c r="D828" s="44">
        <f t="shared" si="89"/>
        <v>1</v>
      </c>
      <c r="E828" s="44">
        <f t="shared" si="90"/>
        <v>572</v>
      </c>
      <c r="F828" s="45">
        <f t="shared" si="91"/>
        <v>12351.248000000001</v>
      </c>
      <c r="G828" s="4">
        <f t="shared" si="96"/>
        <v>17.590989898989879</v>
      </c>
      <c r="H828" s="4">
        <v>11.54</v>
      </c>
      <c r="I828" s="44">
        <f t="shared" si="92"/>
        <v>1</v>
      </c>
      <c r="J828" s="44">
        <f t="shared" si="93"/>
        <v>827</v>
      </c>
      <c r="K828" s="45">
        <f t="shared" si="94"/>
        <v>16298.735000000011</v>
      </c>
      <c r="L828" s="4">
        <f t="shared" si="95"/>
        <v>15.298410000000013</v>
      </c>
    </row>
    <row r="829" spans="1:12" x14ac:dyDescent="0.2">
      <c r="A829" s="5">
        <v>42467</v>
      </c>
      <c r="B829" s="4">
        <v>13.31</v>
      </c>
      <c r="C829" s="4">
        <f>MIN($B$2:B829)</f>
        <v>13.31</v>
      </c>
      <c r="D829" s="44">
        <f t="shared" si="89"/>
        <v>1</v>
      </c>
      <c r="E829" s="44">
        <f t="shared" si="90"/>
        <v>573</v>
      </c>
      <c r="F829" s="45">
        <f t="shared" si="91"/>
        <v>12364.558000000001</v>
      </c>
      <c r="G829" s="4">
        <f t="shared" si="96"/>
        <v>17.546661616161597</v>
      </c>
      <c r="H829" s="4">
        <v>11.468</v>
      </c>
      <c r="I829" s="44">
        <f t="shared" si="92"/>
        <v>1</v>
      </c>
      <c r="J829" s="44">
        <f t="shared" si="93"/>
        <v>828</v>
      </c>
      <c r="K829" s="45">
        <f t="shared" si="94"/>
        <v>16310.203000000012</v>
      </c>
      <c r="L829" s="4">
        <f t="shared" si="95"/>
        <v>15.26077000000002</v>
      </c>
    </row>
    <row r="830" spans="1:12" x14ac:dyDescent="0.2">
      <c r="A830" s="5">
        <v>42468</v>
      </c>
      <c r="B830" s="4">
        <v>13.5</v>
      </c>
      <c r="C830" s="4">
        <f>MIN($B$2:B830)</f>
        <v>13.31</v>
      </c>
      <c r="D830" s="44">
        <f t="shared" si="89"/>
        <v>1</v>
      </c>
      <c r="E830" s="44">
        <f t="shared" si="90"/>
        <v>574</v>
      </c>
      <c r="F830" s="45">
        <f t="shared" si="91"/>
        <v>12378.058000000001</v>
      </c>
      <c r="G830" s="4">
        <f t="shared" si="96"/>
        <v>17.526326633165809</v>
      </c>
      <c r="H830" s="4">
        <v>11.374000000000001</v>
      </c>
      <c r="I830" s="44">
        <f t="shared" si="92"/>
        <v>1</v>
      </c>
      <c r="J830" s="44">
        <f t="shared" si="93"/>
        <v>829</v>
      </c>
      <c r="K830" s="45">
        <f t="shared" si="94"/>
        <v>16321.577000000012</v>
      </c>
      <c r="L830" s="4">
        <f t="shared" si="95"/>
        <v>15.222330000000021</v>
      </c>
    </row>
    <row r="831" spans="1:12" x14ac:dyDescent="0.2">
      <c r="A831" s="5">
        <v>42469</v>
      </c>
      <c r="C831" s="4">
        <f>MIN($B$2:B831)</f>
        <v>13.31</v>
      </c>
      <c r="D831" s="44">
        <f t="shared" si="89"/>
        <v>0</v>
      </c>
      <c r="E831" s="44">
        <f t="shared" si="90"/>
        <v>574</v>
      </c>
      <c r="F831" s="45">
        <f t="shared" si="91"/>
        <v>12378.058000000001</v>
      </c>
      <c r="G831" s="4">
        <f t="shared" si="96"/>
        <v>17.526326633165809</v>
      </c>
      <c r="H831" s="4">
        <v>11.331</v>
      </c>
      <c r="I831" s="44">
        <f t="shared" si="92"/>
        <v>1</v>
      </c>
      <c r="J831" s="44">
        <f t="shared" si="93"/>
        <v>830</v>
      </c>
      <c r="K831" s="45">
        <f t="shared" si="94"/>
        <v>16332.908000000012</v>
      </c>
      <c r="L831" s="4">
        <f t="shared" si="95"/>
        <v>15.182620000000025</v>
      </c>
    </row>
    <row r="832" spans="1:12" x14ac:dyDescent="0.2">
      <c r="A832" s="5">
        <v>42470</v>
      </c>
      <c r="C832" s="4">
        <f>MIN($B$2:B832)</f>
        <v>13.31</v>
      </c>
      <c r="D832" s="44">
        <f t="shared" si="89"/>
        <v>0</v>
      </c>
      <c r="E832" s="44">
        <f t="shared" si="90"/>
        <v>574</v>
      </c>
      <c r="F832" s="45">
        <f t="shared" si="91"/>
        <v>12378.058000000001</v>
      </c>
      <c r="G832" s="4">
        <f t="shared" si="96"/>
        <v>17.503479797979782</v>
      </c>
      <c r="H832" s="4">
        <v>11.273</v>
      </c>
      <c r="I832" s="44">
        <f t="shared" si="92"/>
        <v>1</v>
      </c>
      <c r="J832" s="44">
        <f t="shared" si="93"/>
        <v>831</v>
      </c>
      <c r="K832" s="45">
        <f t="shared" si="94"/>
        <v>16344.181000000011</v>
      </c>
      <c r="L832" s="4">
        <f t="shared" si="95"/>
        <v>15.141280000000025</v>
      </c>
    </row>
    <row r="833" spans="1:12" x14ac:dyDescent="0.2">
      <c r="A833" s="5">
        <v>42471</v>
      </c>
      <c r="B833" s="4">
        <v>13.55</v>
      </c>
      <c r="C833" s="4">
        <f>MIN($B$2:B833)</f>
        <v>13.31</v>
      </c>
      <c r="D833" s="44">
        <f t="shared" si="89"/>
        <v>1</v>
      </c>
      <c r="E833" s="44">
        <f t="shared" si="90"/>
        <v>575</v>
      </c>
      <c r="F833" s="45">
        <f t="shared" si="91"/>
        <v>12391.608</v>
      </c>
      <c r="G833" s="4">
        <f t="shared" si="96"/>
        <v>17.460050505050486</v>
      </c>
      <c r="H833" s="4">
        <v>11.291</v>
      </c>
      <c r="I833" s="44">
        <f t="shared" si="92"/>
        <v>1</v>
      </c>
      <c r="J833" s="44">
        <f t="shared" si="93"/>
        <v>832</v>
      </c>
      <c r="K833" s="45">
        <f t="shared" si="94"/>
        <v>16355.472000000011</v>
      </c>
      <c r="L833" s="4">
        <f t="shared" si="95"/>
        <v>15.102960000000021</v>
      </c>
    </row>
    <row r="834" spans="1:12" x14ac:dyDescent="0.2">
      <c r="A834" s="5">
        <v>42472</v>
      </c>
      <c r="B834" s="4">
        <v>13.68</v>
      </c>
      <c r="C834" s="4">
        <f>MIN($B$2:B834)</f>
        <v>13.31</v>
      </c>
      <c r="D834" s="44">
        <f t="shared" si="89"/>
        <v>1</v>
      </c>
      <c r="E834" s="44">
        <f t="shared" si="90"/>
        <v>576</v>
      </c>
      <c r="F834" s="45">
        <f t="shared" si="91"/>
        <v>12405.288</v>
      </c>
      <c r="G834" s="4">
        <f t="shared" si="96"/>
        <v>17.417222222222208</v>
      </c>
      <c r="H834" s="4">
        <v>11.414999999999999</v>
      </c>
      <c r="I834" s="44">
        <f t="shared" si="92"/>
        <v>1</v>
      </c>
      <c r="J834" s="44">
        <f t="shared" si="93"/>
        <v>833</v>
      </c>
      <c r="K834" s="45">
        <f t="shared" si="94"/>
        <v>16366.887000000012</v>
      </c>
      <c r="L834" s="4">
        <f t="shared" si="95"/>
        <v>15.065505000000021</v>
      </c>
    </row>
    <row r="835" spans="1:12" x14ac:dyDescent="0.2">
      <c r="A835" s="5">
        <v>42473</v>
      </c>
      <c r="B835" s="4">
        <v>13.67</v>
      </c>
      <c r="C835" s="4">
        <f>MIN($B$2:B835)</f>
        <v>13.31</v>
      </c>
      <c r="D835" s="44">
        <f t="shared" ref="D835:D876" si="97">IF(B835&gt;0,1,0)</f>
        <v>1</v>
      </c>
      <c r="E835" s="44">
        <f t="shared" si="90"/>
        <v>577</v>
      </c>
      <c r="F835" s="45">
        <f t="shared" si="91"/>
        <v>12418.958000000001</v>
      </c>
      <c r="G835" s="4">
        <f t="shared" si="96"/>
        <v>17.374141414141395</v>
      </c>
      <c r="H835" s="4">
        <v>11.444000000000001</v>
      </c>
      <c r="I835" s="44">
        <f t="shared" si="92"/>
        <v>1</v>
      </c>
      <c r="J835" s="44">
        <f t="shared" si="93"/>
        <v>834</v>
      </c>
      <c r="K835" s="45">
        <f t="shared" si="94"/>
        <v>16378.331000000011</v>
      </c>
      <c r="L835" s="4">
        <f t="shared" si="95"/>
        <v>15.028015000000023</v>
      </c>
    </row>
    <row r="836" spans="1:12" x14ac:dyDescent="0.2">
      <c r="A836" s="5">
        <v>42474</v>
      </c>
      <c r="B836" s="4">
        <v>13.55</v>
      </c>
      <c r="C836" s="4">
        <f>MIN($B$2:B836)</f>
        <v>13.31</v>
      </c>
      <c r="D836" s="44">
        <f t="shared" si="97"/>
        <v>1</v>
      </c>
      <c r="E836" s="44">
        <f t="shared" ref="E836:E876" si="98">E835+D836</f>
        <v>578</v>
      </c>
      <c r="F836" s="45">
        <f t="shared" ref="F836:F876" si="99">IF(D836=1,B836+F835,F835)</f>
        <v>12432.508</v>
      </c>
      <c r="G836" s="4">
        <f t="shared" si="96"/>
        <v>17.330858585858561</v>
      </c>
      <c r="H836" s="4">
        <v>11.443</v>
      </c>
      <c r="I836" s="44">
        <f t="shared" ref="I836:I876" si="100">IF(H836&lt;&gt;0,1,0)</f>
        <v>1</v>
      </c>
      <c r="J836" s="44">
        <f t="shared" ref="J836:J876" si="101">I836+J835</f>
        <v>835</v>
      </c>
      <c r="K836" s="45">
        <f t="shared" ref="K836:K876" si="102">IF(I836=1,H836+K835,K835)</f>
        <v>16389.774000000012</v>
      </c>
      <c r="L836" s="4">
        <f t="shared" si="95"/>
        <v>14.989750000000031</v>
      </c>
    </row>
    <row r="837" spans="1:12" x14ac:dyDescent="0.2">
      <c r="A837" s="5">
        <v>42475</v>
      </c>
      <c r="B837" s="4">
        <v>13.53</v>
      </c>
      <c r="C837" s="4">
        <f>MIN($B$2:B837)</f>
        <v>13.31</v>
      </c>
      <c r="D837" s="44">
        <f t="shared" si="97"/>
        <v>1</v>
      </c>
      <c r="E837" s="44">
        <f t="shared" si="98"/>
        <v>579</v>
      </c>
      <c r="F837" s="45">
        <f t="shared" si="99"/>
        <v>12446.038</v>
      </c>
      <c r="G837" s="4">
        <f t="shared" si="96"/>
        <v>17.311758793969826</v>
      </c>
      <c r="H837" s="4">
        <v>11.592000000000001</v>
      </c>
      <c r="I837" s="44">
        <f t="shared" si="100"/>
        <v>1</v>
      </c>
      <c r="J837" s="44">
        <f t="shared" si="101"/>
        <v>836</v>
      </c>
      <c r="K837" s="45">
        <f t="shared" si="102"/>
        <v>16401.366000000013</v>
      </c>
      <c r="L837" s="4">
        <f t="shared" si="95"/>
        <v>14.953250000000034</v>
      </c>
    </row>
    <row r="838" spans="1:12" x14ac:dyDescent="0.2">
      <c r="A838" s="5">
        <v>42476</v>
      </c>
      <c r="C838" s="4">
        <f>MIN($B$2:B838)</f>
        <v>13.31</v>
      </c>
      <c r="D838" s="44">
        <f t="shared" si="97"/>
        <v>0</v>
      </c>
      <c r="E838" s="44">
        <f t="shared" si="98"/>
        <v>579</v>
      </c>
      <c r="F838" s="45">
        <f t="shared" si="99"/>
        <v>12446.038</v>
      </c>
      <c r="G838" s="4">
        <f t="shared" si="96"/>
        <v>17.311758793969826</v>
      </c>
      <c r="H838" s="4">
        <v>11.449</v>
      </c>
      <c r="I838" s="44">
        <f t="shared" si="100"/>
        <v>1</v>
      </c>
      <c r="J838" s="44">
        <f t="shared" si="101"/>
        <v>837</v>
      </c>
      <c r="K838" s="45">
        <f t="shared" si="102"/>
        <v>16412.815000000013</v>
      </c>
      <c r="L838" s="4">
        <f t="shared" si="95"/>
        <v>14.915940000000036</v>
      </c>
    </row>
    <row r="839" spans="1:12" x14ac:dyDescent="0.2">
      <c r="A839" s="5">
        <v>42477</v>
      </c>
      <c r="C839" s="4">
        <f>MIN($B$2:B839)</f>
        <v>13.31</v>
      </c>
      <c r="D839" s="44">
        <f t="shared" si="97"/>
        <v>0</v>
      </c>
      <c r="E839" s="44">
        <f t="shared" si="98"/>
        <v>579</v>
      </c>
      <c r="F839" s="45">
        <f t="shared" si="99"/>
        <v>12446.038</v>
      </c>
      <c r="G839" s="4">
        <f t="shared" si="96"/>
        <v>17.28949494949493</v>
      </c>
      <c r="H839" s="4">
        <v>11.574999999999999</v>
      </c>
      <c r="I839" s="44">
        <f t="shared" si="100"/>
        <v>1</v>
      </c>
      <c r="J839" s="44">
        <f t="shared" si="101"/>
        <v>838</v>
      </c>
      <c r="K839" s="45">
        <f t="shared" si="102"/>
        <v>16424.390000000014</v>
      </c>
      <c r="L839" s="4">
        <f t="shared" si="95"/>
        <v>14.880495000000037</v>
      </c>
    </row>
    <row r="840" spans="1:12" x14ac:dyDescent="0.2">
      <c r="A840" s="5">
        <v>42478</v>
      </c>
      <c r="B840" s="4">
        <v>13.57</v>
      </c>
      <c r="C840" s="4">
        <f>MIN($B$2:B840)</f>
        <v>13.31</v>
      </c>
      <c r="D840" s="44">
        <f t="shared" si="97"/>
        <v>1</v>
      </c>
      <c r="E840" s="44">
        <f t="shared" si="98"/>
        <v>580</v>
      </c>
      <c r="F840" s="45">
        <f t="shared" si="99"/>
        <v>12459.608</v>
      </c>
      <c r="G840" s="4">
        <f t="shared" si="96"/>
        <v>17.248838383838358</v>
      </c>
      <c r="H840" s="4">
        <v>11.622999999999999</v>
      </c>
      <c r="I840" s="44">
        <f t="shared" si="100"/>
        <v>1</v>
      </c>
      <c r="J840" s="44">
        <f t="shared" si="101"/>
        <v>839</v>
      </c>
      <c r="K840" s="45">
        <f t="shared" si="102"/>
        <v>16436.013000000014</v>
      </c>
      <c r="L840" s="4">
        <f t="shared" si="95"/>
        <v>14.846850000000032</v>
      </c>
    </row>
    <row r="841" spans="1:12" x14ac:dyDescent="0.2">
      <c r="A841" s="5">
        <v>42479</v>
      </c>
      <c r="B841" s="4">
        <v>13.88</v>
      </c>
      <c r="C841" s="4">
        <f>MIN($B$2:B841)</f>
        <v>13.31</v>
      </c>
      <c r="D841" s="44">
        <f t="shared" si="97"/>
        <v>1</v>
      </c>
      <c r="E841" s="44">
        <f t="shared" si="98"/>
        <v>581</v>
      </c>
      <c r="F841" s="45">
        <f t="shared" si="99"/>
        <v>12473.487999999999</v>
      </c>
      <c r="G841" s="4">
        <f t="shared" si="96"/>
        <v>17.210959595959572</v>
      </c>
      <c r="H841" s="4">
        <v>11.823</v>
      </c>
      <c r="I841" s="44">
        <f t="shared" si="100"/>
        <v>1</v>
      </c>
      <c r="J841" s="44">
        <f t="shared" si="101"/>
        <v>840</v>
      </c>
      <c r="K841" s="45">
        <f t="shared" si="102"/>
        <v>16447.836000000014</v>
      </c>
      <c r="L841" s="4">
        <f t="shared" si="95"/>
        <v>14.817265000000035</v>
      </c>
    </row>
    <row r="842" spans="1:12" x14ac:dyDescent="0.2">
      <c r="A842" s="5">
        <v>42480</v>
      </c>
      <c r="B842" s="4">
        <v>14.12</v>
      </c>
      <c r="C842" s="4">
        <f>MIN($B$2:B842)</f>
        <v>13.31</v>
      </c>
      <c r="D842" s="44">
        <f t="shared" si="97"/>
        <v>1</v>
      </c>
      <c r="E842" s="44">
        <f t="shared" si="98"/>
        <v>582</v>
      </c>
      <c r="F842" s="45">
        <f t="shared" si="99"/>
        <v>12487.608</v>
      </c>
      <c r="G842" s="4">
        <f t="shared" si="96"/>
        <v>17.17338383838382</v>
      </c>
      <c r="H842" s="4">
        <v>11.909000000000001</v>
      </c>
      <c r="I842" s="44">
        <f t="shared" si="100"/>
        <v>1</v>
      </c>
      <c r="J842" s="44">
        <f t="shared" si="101"/>
        <v>841</v>
      </c>
      <c r="K842" s="45">
        <f t="shared" si="102"/>
        <v>16459.745000000014</v>
      </c>
      <c r="L842" s="4">
        <f t="shared" si="95"/>
        <v>14.788405000000029</v>
      </c>
    </row>
    <row r="843" spans="1:12" x14ac:dyDescent="0.2">
      <c r="A843" s="5">
        <v>42481</v>
      </c>
      <c r="B843" s="4">
        <v>14.85</v>
      </c>
      <c r="C843" s="4">
        <f>MIN($B$2:B843)</f>
        <v>13.31</v>
      </c>
      <c r="D843" s="44">
        <f t="shared" si="97"/>
        <v>1</v>
      </c>
      <c r="E843" s="44">
        <f t="shared" si="98"/>
        <v>583</v>
      </c>
      <c r="F843" s="45">
        <f t="shared" si="99"/>
        <v>12502.458000000001</v>
      </c>
      <c r="G843" s="4">
        <f t="shared" si="96"/>
        <v>17.140151515151498</v>
      </c>
      <c r="H843" s="4">
        <v>12.611000000000001</v>
      </c>
      <c r="I843" s="44">
        <f t="shared" si="100"/>
        <v>1</v>
      </c>
      <c r="J843" s="44">
        <f t="shared" si="101"/>
        <v>842</v>
      </c>
      <c r="K843" s="45">
        <f t="shared" si="102"/>
        <v>16472.356000000014</v>
      </c>
      <c r="L843" s="4">
        <f t="shared" ref="L843:L876" si="103">(K843-K643)/(J843-J643)</f>
        <v>14.762375000000038</v>
      </c>
    </row>
    <row r="844" spans="1:12" x14ac:dyDescent="0.2">
      <c r="A844" s="5">
        <v>42482</v>
      </c>
      <c r="B844" s="4">
        <v>15.23</v>
      </c>
      <c r="C844" s="4">
        <f>MIN($B$2:B844)</f>
        <v>13.31</v>
      </c>
      <c r="D844" s="44">
        <f t="shared" si="97"/>
        <v>1</v>
      </c>
      <c r="E844" s="44">
        <f t="shared" si="98"/>
        <v>584</v>
      </c>
      <c r="F844" s="45">
        <f t="shared" si="99"/>
        <v>12517.688</v>
      </c>
      <c r="G844" s="4">
        <f t="shared" si="96"/>
        <v>17.130552763819075</v>
      </c>
      <c r="H844" s="4">
        <v>12.795</v>
      </c>
      <c r="I844" s="44">
        <f t="shared" si="100"/>
        <v>1</v>
      </c>
      <c r="J844" s="44">
        <f t="shared" si="101"/>
        <v>843</v>
      </c>
      <c r="K844" s="45">
        <f t="shared" si="102"/>
        <v>16485.151000000013</v>
      </c>
      <c r="L844" s="4">
        <f t="shared" si="103"/>
        <v>14.734720000000033</v>
      </c>
    </row>
    <row r="845" spans="1:12" x14ac:dyDescent="0.2">
      <c r="A845" s="5">
        <v>42483</v>
      </c>
      <c r="C845" s="4">
        <f>MIN($B$2:B845)</f>
        <v>13.31</v>
      </c>
      <c r="D845" s="44">
        <f t="shared" si="97"/>
        <v>0</v>
      </c>
      <c r="E845" s="44">
        <f t="shared" si="98"/>
        <v>584</v>
      </c>
      <c r="F845" s="45">
        <f t="shared" si="99"/>
        <v>12517.688</v>
      </c>
      <c r="G845" s="4">
        <f t="shared" si="96"/>
        <v>17.130552763819075</v>
      </c>
      <c r="H845" s="4">
        <v>12.941000000000001</v>
      </c>
      <c r="I845" s="44">
        <f t="shared" si="100"/>
        <v>1</v>
      </c>
      <c r="J845" s="44">
        <f t="shared" si="101"/>
        <v>844</v>
      </c>
      <c r="K845" s="45">
        <f t="shared" si="102"/>
        <v>16498.092000000011</v>
      </c>
      <c r="L845" s="4">
        <f t="shared" si="103"/>
        <v>14.70764500000003</v>
      </c>
    </row>
    <row r="846" spans="1:12" x14ac:dyDescent="0.2">
      <c r="A846" s="5">
        <v>42484</v>
      </c>
      <c r="C846" s="4">
        <f>MIN($B$2:B846)</f>
        <v>13.31</v>
      </c>
      <c r="D846" s="44">
        <f t="shared" si="97"/>
        <v>0</v>
      </c>
      <c r="E846" s="44">
        <f t="shared" si="98"/>
        <v>584</v>
      </c>
      <c r="F846" s="45">
        <f t="shared" si="99"/>
        <v>12517.688</v>
      </c>
      <c r="G846" s="4">
        <f t="shared" si="96"/>
        <v>17.108232323232308</v>
      </c>
      <c r="H846" s="4">
        <v>13.137</v>
      </c>
      <c r="I846" s="44">
        <f t="shared" si="100"/>
        <v>1</v>
      </c>
      <c r="J846" s="44">
        <f t="shared" si="101"/>
        <v>845</v>
      </c>
      <c r="K846" s="45">
        <f t="shared" si="102"/>
        <v>16511.22900000001</v>
      </c>
      <c r="L846" s="4">
        <f t="shared" si="103"/>
        <v>14.680485000000026</v>
      </c>
    </row>
    <row r="847" spans="1:12" x14ac:dyDescent="0.2">
      <c r="A847" s="5">
        <v>42485</v>
      </c>
      <c r="B847" s="4">
        <v>15.15</v>
      </c>
      <c r="C847" s="4">
        <f>MIN($B$2:B847)</f>
        <v>13.31</v>
      </c>
      <c r="D847" s="44">
        <f t="shared" si="97"/>
        <v>1</v>
      </c>
      <c r="E847" s="44">
        <f t="shared" si="98"/>
        <v>585</v>
      </c>
      <c r="F847" s="45">
        <f t="shared" si="99"/>
        <v>12532.838</v>
      </c>
      <c r="G847" s="4">
        <f t="shared" si="96"/>
        <v>17.076767676767663</v>
      </c>
      <c r="H847" s="4">
        <v>13.369</v>
      </c>
      <c r="I847" s="44">
        <f t="shared" si="100"/>
        <v>1</v>
      </c>
      <c r="J847" s="44">
        <f t="shared" si="101"/>
        <v>846</v>
      </c>
      <c r="K847" s="45">
        <f t="shared" si="102"/>
        <v>16524.598000000009</v>
      </c>
      <c r="L847" s="4">
        <f t="shared" si="103"/>
        <v>14.653320000000022</v>
      </c>
    </row>
    <row r="848" spans="1:12" x14ac:dyDescent="0.2">
      <c r="A848" s="5">
        <v>42486</v>
      </c>
      <c r="B848" s="4">
        <v>15.97</v>
      </c>
      <c r="C848" s="4">
        <f>MIN($B$2:B848)</f>
        <v>13.31</v>
      </c>
      <c r="D848" s="44">
        <f t="shared" si="97"/>
        <v>1</v>
      </c>
      <c r="E848" s="44">
        <f t="shared" si="98"/>
        <v>586</v>
      </c>
      <c r="F848" s="45">
        <f t="shared" si="99"/>
        <v>12548.807999999999</v>
      </c>
      <c r="G848" s="4">
        <f t="shared" si="96"/>
        <v>17.049090909090886</v>
      </c>
      <c r="H848" s="4">
        <v>14.388999999999999</v>
      </c>
      <c r="I848" s="44">
        <f t="shared" si="100"/>
        <v>1</v>
      </c>
      <c r="J848" s="44">
        <f t="shared" si="101"/>
        <v>847</v>
      </c>
      <c r="K848" s="45">
        <f t="shared" si="102"/>
        <v>16538.987000000008</v>
      </c>
      <c r="L848" s="4">
        <f t="shared" si="103"/>
        <v>14.632975000000014</v>
      </c>
    </row>
    <row r="849" spans="1:12" x14ac:dyDescent="0.2">
      <c r="A849" s="5">
        <v>42487</v>
      </c>
      <c r="B849" s="4">
        <v>16.100000000000001</v>
      </c>
      <c r="C849" s="4">
        <f>MIN($B$2:B849)</f>
        <v>13.31</v>
      </c>
      <c r="D849" s="44">
        <f t="shared" si="97"/>
        <v>1</v>
      </c>
      <c r="E849" s="44">
        <f t="shared" si="98"/>
        <v>587</v>
      </c>
      <c r="F849" s="45">
        <f t="shared" si="99"/>
        <v>12564.907999999999</v>
      </c>
      <c r="G849" s="4">
        <f t="shared" si="96"/>
        <v>17.021818181818162</v>
      </c>
      <c r="H849" s="4">
        <v>14.711</v>
      </c>
      <c r="I849" s="44">
        <f t="shared" si="100"/>
        <v>1</v>
      </c>
      <c r="J849" s="44">
        <f t="shared" si="101"/>
        <v>848</v>
      </c>
      <c r="K849" s="45">
        <f t="shared" si="102"/>
        <v>16553.698000000008</v>
      </c>
      <c r="L849" s="4">
        <f t="shared" si="103"/>
        <v>14.613435000000008</v>
      </c>
    </row>
    <row r="850" spans="1:12" x14ac:dyDescent="0.2">
      <c r="A850" s="5">
        <v>42488</v>
      </c>
      <c r="B850" s="4">
        <v>15.13</v>
      </c>
      <c r="C850" s="4">
        <f>MIN($B$2:B850)</f>
        <v>13.31</v>
      </c>
      <c r="D850" s="44">
        <f t="shared" si="97"/>
        <v>1</v>
      </c>
      <c r="E850" s="44">
        <f t="shared" si="98"/>
        <v>588</v>
      </c>
      <c r="F850" s="45">
        <f t="shared" si="99"/>
        <v>12580.037999999999</v>
      </c>
      <c r="G850" s="4">
        <f t="shared" si="96"/>
        <v>16.989898989898961</v>
      </c>
      <c r="H850" s="4">
        <v>13.478999999999999</v>
      </c>
      <c r="I850" s="44">
        <f t="shared" si="100"/>
        <v>1</v>
      </c>
      <c r="J850" s="44">
        <f t="shared" si="101"/>
        <v>849</v>
      </c>
      <c r="K850" s="45">
        <f t="shared" si="102"/>
        <v>16567.177000000007</v>
      </c>
      <c r="L850" s="4">
        <f t="shared" si="103"/>
        <v>14.58589500000001</v>
      </c>
    </row>
    <row r="851" spans="1:12" x14ac:dyDescent="0.2">
      <c r="A851" s="5">
        <v>42489</v>
      </c>
      <c r="B851" s="4">
        <v>15.02</v>
      </c>
      <c r="C851" s="4">
        <f>MIN($B$2:B851)</f>
        <v>13.31</v>
      </c>
      <c r="D851" s="44">
        <f t="shared" si="97"/>
        <v>1</v>
      </c>
      <c r="E851" s="44">
        <f t="shared" si="98"/>
        <v>589</v>
      </c>
      <c r="F851" s="45">
        <f t="shared" si="99"/>
        <v>12595.057999999999</v>
      </c>
      <c r="G851" s="4">
        <f t="shared" si="96"/>
        <v>16.979999999999976</v>
      </c>
      <c r="H851" s="4">
        <v>12.976000000000001</v>
      </c>
      <c r="I851" s="44">
        <f t="shared" si="100"/>
        <v>1</v>
      </c>
      <c r="J851" s="44">
        <f t="shared" si="101"/>
        <v>850</v>
      </c>
      <c r="K851" s="45">
        <f t="shared" si="102"/>
        <v>16580.153000000006</v>
      </c>
      <c r="L851" s="4">
        <f t="shared" si="103"/>
        <v>14.556950000000006</v>
      </c>
    </row>
    <row r="852" spans="1:12" x14ac:dyDescent="0.2">
      <c r="A852" s="5">
        <v>42490</v>
      </c>
      <c r="C852" s="4">
        <f>MIN($B$2:B852)</f>
        <v>13.31</v>
      </c>
      <c r="D852" s="44">
        <f t="shared" si="97"/>
        <v>0</v>
      </c>
      <c r="E852" s="44">
        <f t="shared" si="98"/>
        <v>589</v>
      </c>
      <c r="F852" s="45">
        <f t="shared" si="99"/>
        <v>12595.057999999999</v>
      </c>
      <c r="G852" s="4">
        <f t="shared" si="96"/>
        <v>16.979999999999976</v>
      </c>
      <c r="H852" s="4">
        <v>12.964</v>
      </c>
      <c r="I852" s="44">
        <f t="shared" si="100"/>
        <v>1</v>
      </c>
      <c r="J852" s="44">
        <f t="shared" si="101"/>
        <v>851</v>
      </c>
      <c r="K852" s="45">
        <f t="shared" si="102"/>
        <v>16593.117000000006</v>
      </c>
      <c r="L852" s="4">
        <f t="shared" si="103"/>
        <v>14.528705000000009</v>
      </c>
    </row>
    <row r="853" spans="1:12" x14ac:dyDescent="0.2">
      <c r="A853" s="5">
        <v>42491</v>
      </c>
      <c r="C853" s="4">
        <f>MIN($B$2:B853)</f>
        <v>13.31</v>
      </c>
      <c r="D853" s="44">
        <f t="shared" si="97"/>
        <v>0</v>
      </c>
      <c r="E853" s="44">
        <f t="shared" si="98"/>
        <v>589</v>
      </c>
      <c r="F853" s="45">
        <f t="shared" si="99"/>
        <v>12595.057999999999</v>
      </c>
      <c r="G853" s="4">
        <f t="shared" si="96"/>
        <v>16.958030303030277</v>
      </c>
      <c r="H853" s="4">
        <v>12.978999999999999</v>
      </c>
      <c r="I853" s="44">
        <f t="shared" si="100"/>
        <v>1</v>
      </c>
      <c r="J853" s="44">
        <f t="shared" si="101"/>
        <v>852</v>
      </c>
      <c r="K853" s="45">
        <f t="shared" si="102"/>
        <v>16606.096000000005</v>
      </c>
      <c r="L853" s="4">
        <f t="shared" si="103"/>
        <v>14.501255000000009</v>
      </c>
    </row>
    <row r="854" spans="1:12" x14ac:dyDescent="0.2">
      <c r="A854" s="5">
        <v>42492</v>
      </c>
      <c r="C854" s="4">
        <f>MIN($B$2:B854)</f>
        <v>13.31</v>
      </c>
      <c r="D854" s="44">
        <f t="shared" si="97"/>
        <v>0</v>
      </c>
      <c r="E854" s="44">
        <f t="shared" si="98"/>
        <v>589</v>
      </c>
      <c r="F854" s="45">
        <f t="shared" si="99"/>
        <v>12595.057999999999</v>
      </c>
      <c r="G854" s="4">
        <f t="shared" si="96"/>
        <v>16.936649746192867</v>
      </c>
      <c r="H854" s="4">
        <v>12.916</v>
      </c>
      <c r="I854" s="44">
        <f t="shared" si="100"/>
        <v>1</v>
      </c>
      <c r="J854" s="44">
        <f t="shared" si="101"/>
        <v>853</v>
      </c>
      <c r="K854" s="45">
        <f t="shared" si="102"/>
        <v>16619.012000000006</v>
      </c>
      <c r="L854" s="4">
        <f t="shared" si="103"/>
        <v>14.472545000000018</v>
      </c>
    </row>
    <row r="855" spans="1:12" x14ac:dyDescent="0.2">
      <c r="A855" s="5">
        <v>42493</v>
      </c>
      <c r="B855" s="4">
        <v>14.55</v>
      </c>
      <c r="C855" s="4">
        <f>MIN($B$2:B855)</f>
        <v>13.31</v>
      </c>
      <c r="D855" s="44">
        <f t="shared" si="97"/>
        <v>1</v>
      </c>
      <c r="E855" s="44">
        <f t="shared" si="98"/>
        <v>590</v>
      </c>
      <c r="F855" s="45">
        <f t="shared" si="99"/>
        <v>12609.607999999998</v>
      </c>
      <c r="G855" s="4">
        <f t="shared" si="96"/>
        <v>16.902842639593885</v>
      </c>
      <c r="H855" s="4">
        <v>12.367000000000001</v>
      </c>
      <c r="I855" s="44">
        <f t="shared" si="100"/>
        <v>1</v>
      </c>
      <c r="J855" s="44">
        <f t="shared" si="101"/>
        <v>854</v>
      </c>
      <c r="K855" s="45">
        <f t="shared" si="102"/>
        <v>16631.379000000004</v>
      </c>
      <c r="L855" s="4">
        <f t="shared" si="103"/>
        <v>14.441570000000011</v>
      </c>
    </row>
    <row r="856" spans="1:12" x14ac:dyDescent="0.2">
      <c r="A856" s="5">
        <v>42494</v>
      </c>
      <c r="B856" s="4">
        <v>14.77</v>
      </c>
      <c r="C856" s="4">
        <f>MIN($B$2:B856)</f>
        <v>13.31</v>
      </c>
      <c r="D856" s="44">
        <f t="shared" si="97"/>
        <v>1</v>
      </c>
      <c r="E856" s="44">
        <f t="shared" si="98"/>
        <v>591</v>
      </c>
      <c r="F856" s="45">
        <f t="shared" si="99"/>
        <v>12624.377999999999</v>
      </c>
      <c r="G856" s="4">
        <f t="shared" si="96"/>
        <v>16.869746192893373</v>
      </c>
      <c r="H856" s="4">
        <v>12.407999999999999</v>
      </c>
      <c r="I856" s="44">
        <f t="shared" si="100"/>
        <v>1</v>
      </c>
      <c r="J856" s="44">
        <f t="shared" si="101"/>
        <v>855</v>
      </c>
      <c r="K856" s="45">
        <f t="shared" si="102"/>
        <v>16643.787000000004</v>
      </c>
      <c r="L856" s="4">
        <f t="shared" si="103"/>
        <v>14.411055000000006</v>
      </c>
    </row>
    <row r="857" spans="1:12" x14ac:dyDescent="0.2">
      <c r="A857" s="5">
        <v>42495</v>
      </c>
      <c r="B857" s="4">
        <v>15.18</v>
      </c>
      <c r="C857" s="4">
        <f>MIN($B$2:B857)</f>
        <v>13.31</v>
      </c>
      <c r="D857" s="44">
        <f t="shared" si="97"/>
        <v>1</v>
      </c>
      <c r="E857" s="44">
        <f t="shared" si="98"/>
        <v>592</v>
      </c>
      <c r="F857" s="45">
        <f t="shared" si="99"/>
        <v>12639.557999999999</v>
      </c>
      <c r="G857" s="4">
        <f t="shared" si="96"/>
        <v>16.839949238578658</v>
      </c>
      <c r="H857" s="4">
        <v>12.711</v>
      </c>
      <c r="I857" s="44">
        <f t="shared" si="100"/>
        <v>1</v>
      </c>
      <c r="J857" s="44">
        <f t="shared" si="101"/>
        <v>856</v>
      </c>
      <c r="K857" s="45">
        <f t="shared" si="102"/>
        <v>16656.498000000003</v>
      </c>
      <c r="L857" s="4">
        <f t="shared" si="103"/>
        <v>14.381120000000001</v>
      </c>
    </row>
    <row r="858" spans="1:12" x14ac:dyDescent="0.2">
      <c r="A858" s="5">
        <v>42496</v>
      </c>
      <c r="B858" s="4">
        <v>15.08</v>
      </c>
      <c r="C858" s="4">
        <f>MIN($B$2:B858)</f>
        <v>13.31</v>
      </c>
      <c r="D858" s="44">
        <f t="shared" si="97"/>
        <v>1</v>
      </c>
      <c r="E858" s="44">
        <f t="shared" si="98"/>
        <v>593</v>
      </c>
      <c r="F858" s="45">
        <f t="shared" si="99"/>
        <v>12654.637999999999</v>
      </c>
      <c r="G858" s="4">
        <f t="shared" si="96"/>
        <v>16.831060606060586</v>
      </c>
      <c r="H858" s="4">
        <v>12.53</v>
      </c>
      <c r="I858" s="44">
        <f t="shared" si="100"/>
        <v>1</v>
      </c>
      <c r="J858" s="44">
        <f t="shared" si="101"/>
        <v>857</v>
      </c>
      <c r="K858" s="45">
        <f t="shared" si="102"/>
        <v>16669.028000000002</v>
      </c>
      <c r="L858" s="4">
        <f t="shared" si="103"/>
        <v>14.348709999999992</v>
      </c>
    </row>
    <row r="859" spans="1:12" x14ac:dyDescent="0.2">
      <c r="A859" s="5">
        <v>42497</v>
      </c>
      <c r="C859" s="4">
        <f>MIN($B$2:B859)</f>
        <v>13.31</v>
      </c>
      <c r="D859" s="44">
        <f t="shared" si="97"/>
        <v>0</v>
      </c>
      <c r="E859" s="44">
        <f t="shared" si="98"/>
        <v>593</v>
      </c>
      <c r="F859" s="45">
        <f t="shared" si="99"/>
        <v>12654.637999999999</v>
      </c>
      <c r="G859" s="4">
        <f t="shared" si="96"/>
        <v>16.831060606060586</v>
      </c>
      <c r="H859" s="4">
        <v>12.417</v>
      </c>
      <c r="I859" s="44">
        <f t="shared" si="100"/>
        <v>1</v>
      </c>
      <c r="J859" s="44">
        <f t="shared" si="101"/>
        <v>858</v>
      </c>
      <c r="K859" s="45">
        <f t="shared" si="102"/>
        <v>16681.445000000003</v>
      </c>
      <c r="L859" s="4">
        <f t="shared" si="103"/>
        <v>14.317354999999997</v>
      </c>
    </row>
    <row r="860" spans="1:12" x14ac:dyDescent="0.2">
      <c r="A860" s="5">
        <v>42498</v>
      </c>
      <c r="C860" s="4">
        <f>MIN($B$2:B860)</f>
        <v>13.31</v>
      </c>
      <c r="D860" s="44">
        <f t="shared" si="97"/>
        <v>0</v>
      </c>
      <c r="E860" s="44">
        <f t="shared" si="98"/>
        <v>593</v>
      </c>
      <c r="F860" s="45">
        <f t="shared" si="99"/>
        <v>12654.637999999999</v>
      </c>
      <c r="G860" s="4">
        <f t="shared" si="96"/>
        <v>16.810355329949218</v>
      </c>
      <c r="H860" s="4">
        <v>12.5</v>
      </c>
      <c r="I860" s="44">
        <f t="shared" si="100"/>
        <v>1</v>
      </c>
      <c r="J860" s="44">
        <f t="shared" si="101"/>
        <v>859</v>
      </c>
      <c r="K860" s="45">
        <f t="shared" si="102"/>
        <v>16693.945000000003</v>
      </c>
      <c r="L860" s="4">
        <f t="shared" si="103"/>
        <v>14.287469999999994</v>
      </c>
    </row>
    <row r="861" spans="1:12" x14ac:dyDescent="0.2">
      <c r="A861" s="5">
        <v>42499</v>
      </c>
      <c r="B861" s="4">
        <v>15.11</v>
      </c>
      <c r="C861" s="4">
        <f>MIN($B$2:B861)</f>
        <v>13.31</v>
      </c>
      <c r="D861" s="44">
        <f t="shared" si="97"/>
        <v>1</v>
      </c>
      <c r="E861" s="44">
        <f t="shared" si="98"/>
        <v>594</v>
      </c>
      <c r="F861" s="45">
        <f t="shared" si="99"/>
        <v>12669.748</v>
      </c>
      <c r="G861" s="4">
        <f t="shared" si="96"/>
        <v>16.781116751269014</v>
      </c>
      <c r="H861" s="4">
        <v>13.116</v>
      </c>
      <c r="I861" s="44">
        <f t="shared" si="100"/>
        <v>1</v>
      </c>
      <c r="J861" s="44">
        <f t="shared" si="101"/>
        <v>860</v>
      </c>
      <c r="K861" s="45">
        <f t="shared" si="102"/>
        <v>16707.061000000005</v>
      </c>
      <c r="L861" s="4">
        <f t="shared" si="103"/>
        <v>14.260475000000007</v>
      </c>
    </row>
    <row r="862" spans="1:12" x14ac:dyDescent="0.2">
      <c r="A862" s="5">
        <v>42500</v>
      </c>
      <c r="B862" s="4">
        <v>15.18</v>
      </c>
      <c r="C862" s="4">
        <f>MIN($B$2:B862)</f>
        <v>13.31</v>
      </c>
      <c r="D862" s="44">
        <f t="shared" si="97"/>
        <v>1</v>
      </c>
      <c r="E862" s="44">
        <f t="shared" si="98"/>
        <v>595</v>
      </c>
      <c r="F862" s="45">
        <f t="shared" si="99"/>
        <v>12684.928</v>
      </c>
      <c r="G862" s="4">
        <f t="shared" si="96"/>
        <v>16.751725888324856</v>
      </c>
      <c r="H862" s="4">
        <v>12.717000000000001</v>
      </c>
      <c r="I862" s="44">
        <f t="shared" si="100"/>
        <v>1</v>
      </c>
      <c r="J862" s="44">
        <f t="shared" si="101"/>
        <v>861</v>
      </c>
      <c r="K862" s="45">
        <f t="shared" si="102"/>
        <v>16719.778000000006</v>
      </c>
      <c r="L862" s="4">
        <f t="shared" si="103"/>
        <v>14.232760000000008</v>
      </c>
    </row>
    <row r="863" spans="1:12" x14ac:dyDescent="0.2">
      <c r="A863" s="5">
        <v>42501</v>
      </c>
      <c r="B863" s="4">
        <v>15.28</v>
      </c>
      <c r="C863" s="4">
        <f>MIN($B$2:B863)</f>
        <v>13.31</v>
      </c>
      <c r="D863" s="44">
        <f t="shared" si="97"/>
        <v>1</v>
      </c>
      <c r="E863" s="44">
        <f t="shared" si="98"/>
        <v>596</v>
      </c>
      <c r="F863" s="45">
        <f t="shared" si="99"/>
        <v>12700.208000000001</v>
      </c>
      <c r="G863" s="4">
        <f t="shared" si="96"/>
        <v>16.723045685279171</v>
      </c>
      <c r="H863" s="4">
        <v>12.901</v>
      </c>
      <c r="I863" s="44">
        <f t="shared" si="100"/>
        <v>1</v>
      </c>
      <c r="J863" s="44">
        <f t="shared" si="101"/>
        <v>862</v>
      </c>
      <c r="K863" s="45">
        <f t="shared" si="102"/>
        <v>16732.679000000007</v>
      </c>
      <c r="L863" s="4">
        <f t="shared" si="103"/>
        <v>14.205970000000015</v>
      </c>
    </row>
    <row r="864" spans="1:12" x14ac:dyDescent="0.2">
      <c r="A864" s="5">
        <v>42502</v>
      </c>
      <c r="B864" s="4">
        <v>15.19</v>
      </c>
      <c r="C864" s="4">
        <f>MIN($B$2:B864)</f>
        <v>13.31</v>
      </c>
      <c r="D864" s="44">
        <f t="shared" si="97"/>
        <v>1</v>
      </c>
      <c r="E864" s="44">
        <f t="shared" si="98"/>
        <v>597</v>
      </c>
      <c r="F864" s="45">
        <f t="shared" si="99"/>
        <v>12715.398000000001</v>
      </c>
      <c r="G864" s="4">
        <f t="shared" si="96"/>
        <v>16.694974619289329</v>
      </c>
      <c r="H864" s="4">
        <v>13.178000000000001</v>
      </c>
      <c r="I864" s="44">
        <f t="shared" si="100"/>
        <v>1</v>
      </c>
      <c r="J864" s="44">
        <f t="shared" si="101"/>
        <v>863</v>
      </c>
      <c r="K864" s="45">
        <f t="shared" si="102"/>
        <v>16745.857000000007</v>
      </c>
      <c r="L864" s="4">
        <f t="shared" si="103"/>
        <v>14.179740000000011</v>
      </c>
    </row>
    <row r="865" spans="1:12" x14ac:dyDescent="0.2">
      <c r="A865" s="5">
        <v>42503</v>
      </c>
      <c r="B865" s="4">
        <v>15.1</v>
      </c>
      <c r="C865" s="4">
        <f>MIN($B$2:B865)</f>
        <v>13.31</v>
      </c>
      <c r="D865" s="44">
        <f t="shared" si="97"/>
        <v>1</v>
      </c>
      <c r="E865" s="44">
        <f t="shared" si="98"/>
        <v>598</v>
      </c>
      <c r="F865" s="45">
        <f t="shared" si="99"/>
        <v>12730.498000000001</v>
      </c>
      <c r="G865" s="4">
        <f t="shared" ref="G865:G876" si="104">(F865-F579)/(E865-E579)</f>
        <v>16.686919191919184</v>
      </c>
      <c r="H865" s="4">
        <v>12.943</v>
      </c>
      <c r="I865" s="44">
        <f t="shared" si="100"/>
        <v>1</v>
      </c>
      <c r="J865" s="44">
        <f t="shared" si="101"/>
        <v>864</v>
      </c>
      <c r="K865" s="45">
        <f t="shared" si="102"/>
        <v>16758.800000000007</v>
      </c>
      <c r="L865" s="4">
        <f t="shared" si="103"/>
        <v>14.152950000000009</v>
      </c>
    </row>
    <row r="866" spans="1:12" x14ac:dyDescent="0.2">
      <c r="A866" s="5">
        <v>42504</v>
      </c>
      <c r="C866" s="4">
        <f>MIN($B$2:B866)</f>
        <v>13.31</v>
      </c>
      <c r="D866" s="44">
        <f t="shared" si="97"/>
        <v>0</v>
      </c>
      <c r="E866" s="44">
        <f t="shared" si="98"/>
        <v>598</v>
      </c>
      <c r="F866" s="45">
        <f t="shared" si="99"/>
        <v>12730.498000000001</v>
      </c>
      <c r="G866" s="4">
        <f t="shared" si="104"/>
        <v>16.686919191919184</v>
      </c>
      <c r="H866" s="4">
        <v>12.98</v>
      </c>
      <c r="I866" s="44">
        <f t="shared" si="100"/>
        <v>1</v>
      </c>
      <c r="J866" s="44">
        <f t="shared" si="101"/>
        <v>865</v>
      </c>
      <c r="K866" s="45">
        <f t="shared" si="102"/>
        <v>16771.780000000006</v>
      </c>
      <c r="L866" s="4">
        <f t="shared" si="103"/>
        <v>14.126110000000008</v>
      </c>
    </row>
    <row r="867" spans="1:12" x14ac:dyDescent="0.2">
      <c r="A867" s="5">
        <v>42505</v>
      </c>
      <c r="C867" s="4">
        <f>MIN($B$2:B867)</f>
        <v>13.31</v>
      </c>
      <c r="D867" s="44">
        <f t="shared" si="97"/>
        <v>0</v>
      </c>
      <c r="E867" s="44">
        <f t="shared" si="98"/>
        <v>598</v>
      </c>
      <c r="F867" s="45">
        <f t="shared" si="99"/>
        <v>12730.498000000001</v>
      </c>
      <c r="G867" s="4">
        <f t="shared" si="104"/>
        <v>16.667614213197961</v>
      </c>
      <c r="H867" s="4">
        <v>13.047000000000001</v>
      </c>
      <c r="I867" s="44">
        <f t="shared" si="100"/>
        <v>1</v>
      </c>
      <c r="J867" s="44">
        <f t="shared" si="101"/>
        <v>866</v>
      </c>
      <c r="K867" s="45">
        <f t="shared" si="102"/>
        <v>16784.827000000005</v>
      </c>
      <c r="L867" s="4">
        <f t="shared" si="103"/>
        <v>14.099639999999999</v>
      </c>
    </row>
    <row r="868" spans="1:12" x14ac:dyDescent="0.2">
      <c r="A868" s="5">
        <v>42506</v>
      </c>
      <c r="B868" s="4">
        <v>15.4</v>
      </c>
      <c r="C868" s="4">
        <f>MIN($B$2:B868)</f>
        <v>13.31</v>
      </c>
      <c r="D868" s="44">
        <f t="shared" si="97"/>
        <v>1</v>
      </c>
      <c r="E868" s="44">
        <f t="shared" si="98"/>
        <v>599</v>
      </c>
      <c r="F868" s="45">
        <f t="shared" si="99"/>
        <v>12745.898000000001</v>
      </c>
      <c r="G868" s="4">
        <f t="shared" si="104"/>
        <v>16.642385786802016</v>
      </c>
      <c r="H868" s="4">
        <v>13.305</v>
      </c>
      <c r="I868" s="44">
        <f t="shared" si="100"/>
        <v>1</v>
      </c>
      <c r="J868" s="44">
        <f t="shared" si="101"/>
        <v>867</v>
      </c>
      <c r="K868" s="45">
        <f t="shared" si="102"/>
        <v>16798.132000000005</v>
      </c>
      <c r="L868" s="4">
        <f t="shared" si="103"/>
        <v>14.07366</v>
      </c>
    </row>
    <row r="869" spans="1:12" x14ac:dyDescent="0.2">
      <c r="A869" s="5">
        <v>42507</v>
      </c>
      <c r="B869" s="4">
        <v>15.47</v>
      </c>
      <c r="C869" s="4">
        <f>MIN($B$2:B869)</f>
        <v>13.31</v>
      </c>
      <c r="D869" s="44">
        <f t="shared" si="97"/>
        <v>1</v>
      </c>
      <c r="E869" s="44">
        <f t="shared" si="98"/>
        <v>600</v>
      </c>
      <c r="F869" s="45">
        <f t="shared" si="99"/>
        <v>12761.368</v>
      </c>
      <c r="G869" s="4">
        <f t="shared" si="104"/>
        <v>16.616142131979682</v>
      </c>
      <c r="H869" s="4">
        <v>13.34</v>
      </c>
      <c r="I869" s="44">
        <f t="shared" si="100"/>
        <v>1</v>
      </c>
      <c r="J869" s="44">
        <f t="shared" si="101"/>
        <v>868</v>
      </c>
      <c r="K869" s="45">
        <f t="shared" si="102"/>
        <v>16811.472000000005</v>
      </c>
      <c r="L869" s="4">
        <f t="shared" si="103"/>
        <v>14.051104999999998</v>
      </c>
    </row>
    <row r="870" spans="1:12" x14ac:dyDescent="0.2">
      <c r="A870" s="5">
        <v>42508</v>
      </c>
      <c r="B870" s="4">
        <v>15.39</v>
      </c>
      <c r="C870" s="4">
        <f>MIN($B$2:B870)</f>
        <v>13.31</v>
      </c>
      <c r="D870" s="44">
        <f t="shared" si="97"/>
        <v>1</v>
      </c>
      <c r="E870" s="44">
        <f t="shared" si="98"/>
        <v>601</v>
      </c>
      <c r="F870" s="45">
        <f t="shared" si="99"/>
        <v>12776.758</v>
      </c>
      <c r="G870" s="4">
        <f t="shared" si="104"/>
        <v>16.589949238578669</v>
      </c>
      <c r="H870" s="4">
        <v>13.250999999999999</v>
      </c>
      <c r="I870" s="44">
        <f t="shared" si="100"/>
        <v>1</v>
      </c>
      <c r="J870" s="44">
        <f t="shared" si="101"/>
        <v>869</v>
      </c>
      <c r="K870" s="45">
        <f t="shared" si="102"/>
        <v>16824.723000000005</v>
      </c>
      <c r="L870" s="4">
        <f t="shared" si="103"/>
        <v>14.029314999999997</v>
      </c>
    </row>
    <row r="871" spans="1:12" x14ac:dyDescent="0.2">
      <c r="A871" s="5">
        <v>42509</v>
      </c>
      <c r="B871" s="4">
        <v>15.25</v>
      </c>
      <c r="C871" s="4">
        <f>MIN($B$2:B871)</f>
        <v>13.31</v>
      </c>
      <c r="D871" s="44">
        <f t="shared" si="97"/>
        <v>1</v>
      </c>
      <c r="E871" s="44">
        <f t="shared" si="98"/>
        <v>602</v>
      </c>
      <c r="F871" s="45">
        <f t="shared" si="99"/>
        <v>12792.008</v>
      </c>
      <c r="G871" s="4">
        <f t="shared" si="104"/>
        <v>16.56360406091369</v>
      </c>
      <c r="H871" s="4">
        <v>13.073</v>
      </c>
      <c r="I871" s="44">
        <f t="shared" si="100"/>
        <v>1</v>
      </c>
      <c r="J871" s="44">
        <f t="shared" si="101"/>
        <v>870</v>
      </c>
      <c r="K871" s="45">
        <f t="shared" si="102"/>
        <v>16837.796000000006</v>
      </c>
      <c r="L871" s="4">
        <f t="shared" si="103"/>
        <v>14.003554999999997</v>
      </c>
    </row>
    <row r="872" spans="1:12" x14ac:dyDescent="0.2">
      <c r="A872" s="5">
        <v>42510</v>
      </c>
      <c r="B872" s="4">
        <v>15.24</v>
      </c>
      <c r="C872" s="4">
        <f>MIN($B$2:B872)</f>
        <v>13.31</v>
      </c>
      <c r="D872" s="44">
        <f t="shared" si="97"/>
        <v>1</v>
      </c>
      <c r="E872" s="44">
        <f t="shared" si="98"/>
        <v>603</v>
      </c>
      <c r="F872" s="45">
        <f t="shared" si="99"/>
        <v>12807.248</v>
      </c>
      <c r="G872" s="4">
        <f t="shared" si="104"/>
        <v>16.556919191919174</v>
      </c>
      <c r="H872" s="4">
        <v>12.878</v>
      </c>
      <c r="I872" s="44">
        <f t="shared" si="100"/>
        <v>1</v>
      </c>
      <c r="J872" s="44">
        <f t="shared" si="101"/>
        <v>871</v>
      </c>
      <c r="K872" s="45">
        <f t="shared" si="102"/>
        <v>16850.674000000006</v>
      </c>
      <c r="L872" s="4">
        <f t="shared" si="103"/>
        <v>13.978194999999996</v>
      </c>
    </row>
    <row r="873" spans="1:12" x14ac:dyDescent="0.2">
      <c r="A873" s="5">
        <v>42511</v>
      </c>
      <c r="C873" s="4">
        <f>MIN($B$2:B873)</f>
        <v>13.31</v>
      </c>
      <c r="D873" s="44">
        <f t="shared" si="97"/>
        <v>0</v>
      </c>
      <c r="E873" s="44">
        <f t="shared" si="98"/>
        <v>603</v>
      </c>
      <c r="F873" s="45">
        <f t="shared" si="99"/>
        <v>12807.248</v>
      </c>
      <c r="G873" s="4">
        <f t="shared" si="104"/>
        <v>16.556919191919174</v>
      </c>
      <c r="H873" s="4">
        <v>12.702999999999999</v>
      </c>
      <c r="I873" s="44">
        <f t="shared" si="100"/>
        <v>1</v>
      </c>
      <c r="J873" s="44">
        <f t="shared" si="101"/>
        <v>872</v>
      </c>
      <c r="K873" s="45">
        <f t="shared" si="102"/>
        <v>16863.377000000008</v>
      </c>
      <c r="L873" s="4">
        <f t="shared" si="103"/>
        <v>13.95255</v>
      </c>
    </row>
    <row r="874" spans="1:12" x14ac:dyDescent="0.2">
      <c r="A874" s="5">
        <v>42512</v>
      </c>
      <c r="C874" s="4">
        <f>MIN($B$2:B874)</f>
        <v>13.31</v>
      </c>
      <c r="D874" s="44">
        <f t="shared" si="97"/>
        <v>0</v>
      </c>
      <c r="E874" s="44">
        <f t="shared" si="98"/>
        <v>603</v>
      </c>
      <c r="F874" s="45">
        <f t="shared" si="99"/>
        <v>12807.248</v>
      </c>
      <c r="G874" s="4">
        <f t="shared" si="104"/>
        <v>16.537258883248715</v>
      </c>
      <c r="H874" s="4">
        <v>12.98</v>
      </c>
      <c r="I874" s="44">
        <f t="shared" si="100"/>
        <v>1</v>
      </c>
      <c r="J874" s="44">
        <f t="shared" si="101"/>
        <v>873</v>
      </c>
      <c r="K874" s="45">
        <f t="shared" si="102"/>
        <v>16876.357000000007</v>
      </c>
      <c r="L874" s="4">
        <f t="shared" si="103"/>
        <v>13.92808</v>
      </c>
    </row>
    <row r="875" spans="1:12" x14ac:dyDescent="0.2">
      <c r="A875" s="5">
        <v>42513</v>
      </c>
      <c r="B875" s="4">
        <v>14.98</v>
      </c>
      <c r="C875" s="4">
        <f>MIN($B$2:B875)</f>
        <v>13.31</v>
      </c>
      <c r="D875" s="44">
        <f t="shared" si="97"/>
        <v>1</v>
      </c>
      <c r="E875" s="44">
        <f t="shared" si="98"/>
        <v>604</v>
      </c>
      <c r="F875" s="45">
        <f t="shared" si="99"/>
        <v>12822.227999999999</v>
      </c>
      <c r="G875" s="4">
        <f t="shared" si="104"/>
        <v>16.509746192893385</v>
      </c>
      <c r="H875" s="4">
        <v>13.074999999999999</v>
      </c>
      <c r="I875" s="44">
        <f t="shared" si="100"/>
        <v>1</v>
      </c>
      <c r="J875" s="44">
        <f t="shared" si="101"/>
        <v>874</v>
      </c>
      <c r="K875" s="45">
        <f t="shared" si="102"/>
        <v>16889.432000000008</v>
      </c>
      <c r="L875" s="4">
        <f t="shared" si="103"/>
        <v>13.906635000000005</v>
      </c>
    </row>
    <row r="876" spans="1:12" x14ac:dyDescent="0.2">
      <c r="A876" s="5">
        <v>42514</v>
      </c>
      <c r="B876" s="4">
        <v>15.01</v>
      </c>
      <c r="C876" s="4">
        <f>MIN($B$2:B876)</f>
        <v>13.31</v>
      </c>
      <c r="D876" s="44">
        <f t="shared" si="97"/>
        <v>1</v>
      </c>
      <c r="E876" s="44">
        <f t="shared" si="98"/>
        <v>605</v>
      </c>
      <c r="F876" s="45">
        <f t="shared" si="99"/>
        <v>12837.237999999999</v>
      </c>
      <c r="G876" s="4">
        <f t="shared" si="104"/>
        <v>16.482741116751253</v>
      </c>
      <c r="H876" s="4">
        <v>13.068</v>
      </c>
      <c r="I876" s="44">
        <f t="shared" si="100"/>
        <v>1</v>
      </c>
      <c r="J876" s="44">
        <f t="shared" si="101"/>
        <v>875</v>
      </c>
      <c r="K876" s="45">
        <f t="shared" si="102"/>
        <v>16902.500000000007</v>
      </c>
      <c r="L876" s="4">
        <f t="shared" si="103"/>
        <v>13.886900000000004</v>
      </c>
    </row>
    <row r="877" spans="1:12" x14ac:dyDescent="0.2">
      <c r="A877" s="5">
        <v>42515</v>
      </c>
      <c r="B877" s="4">
        <v>15.28</v>
      </c>
      <c r="C877" s="4">
        <f>MIN($B$2:B877)</f>
        <v>13.31</v>
      </c>
      <c r="D877" s="44">
        <f t="shared" ref="D877:D940" si="105">IF(B877&gt;0,1,0)</f>
        <v>1</v>
      </c>
      <c r="E877" s="44">
        <f t="shared" ref="E877:E940" si="106">E876+D877</f>
        <v>606</v>
      </c>
      <c r="F877" s="45">
        <f t="shared" ref="F877:F940" si="107">IF(D877=1,B877+F876,F876)</f>
        <v>12852.518</v>
      </c>
      <c r="G877" s="4">
        <f t="shared" ref="G877:G940" si="108">(F877-F591)/(E877-E591)</f>
        <v>16.456497461928915</v>
      </c>
      <c r="H877" s="4">
        <v>13.132999999999999</v>
      </c>
      <c r="I877" s="44">
        <f t="shared" ref="I877:I940" si="109">IF(H877&lt;&gt;0,1,0)</f>
        <v>1</v>
      </c>
      <c r="J877" s="44">
        <f t="shared" ref="J877:J940" si="110">I877+J876</f>
        <v>876</v>
      </c>
      <c r="K877" s="45">
        <f t="shared" ref="K877:K940" si="111">IF(I877=1,H877+K876,K876)</f>
        <v>16915.633000000009</v>
      </c>
      <c r="L877" s="4">
        <f t="shared" ref="L877:L940" si="112">(K877-K677)/(J877-J677)</f>
        <v>13.867365000000008</v>
      </c>
    </row>
    <row r="878" spans="1:12" x14ac:dyDescent="0.2">
      <c r="A878" s="5">
        <v>42516</v>
      </c>
      <c r="B878" s="4">
        <v>15.43</v>
      </c>
      <c r="C878" s="4">
        <f>MIN($B$2:B878)</f>
        <v>13.31</v>
      </c>
      <c r="D878" s="44">
        <f t="shared" si="105"/>
        <v>1</v>
      </c>
      <c r="E878" s="44">
        <f t="shared" si="106"/>
        <v>607</v>
      </c>
      <c r="F878" s="45">
        <f t="shared" si="107"/>
        <v>12867.948</v>
      </c>
      <c r="G878" s="4">
        <f t="shared" si="108"/>
        <v>16.431269035532981</v>
      </c>
      <c r="H878" s="4">
        <v>13.407</v>
      </c>
      <c r="I878" s="44">
        <f t="shared" si="109"/>
        <v>1</v>
      </c>
      <c r="J878" s="44">
        <f t="shared" si="110"/>
        <v>877</v>
      </c>
      <c r="K878" s="45">
        <f t="shared" si="111"/>
        <v>16929.040000000008</v>
      </c>
      <c r="L878" s="4">
        <f t="shared" si="112"/>
        <v>13.848625000000002</v>
      </c>
    </row>
    <row r="879" spans="1:12" x14ac:dyDescent="0.2">
      <c r="A879" s="5">
        <v>42517</v>
      </c>
      <c r="B879" s="4">
        <v>15.65</v>
      </c>
      <c r="C879" s="4">
        <f>MIN($B$2:B879)</f>
        <v>13.31</v>
      </c>
      <c r="D879" s="44">
        <f t="shared" si="105"/>
        <v>1</v>
      </c>
      <c r="E879" s="44">
        <f t="shared" si="106"/>
        <v>608</v>
      </c>
      <c r="F879" s="45">
        <f t="shared" si="107"/>
        <v>12883.598</v>
      </c>
      <c r="G879" s="4">
        <f t="shared" si="108"/>
        <v>16.427323232323218</v>
      </c>
      <c r="H879" s="4">
        <v>13.683999999999999</v>
      </c>
      <c r="I879" s="44">
        <f t="shared" si="109"/>
        <v>1</v>
      </c>
      <c r="J879" s="44">
        <f t="shared" si="110"/>
        <v>878</v>
      </c>
      <c r="K879" s="45">
        <f t="shared" si="111"/>
        <v>16942.724000000009</v>
      </c>
      <c r="L879" s="4">
        <f t="shared" si="112"/>
        <v>13.832840000000006</v>
      </c>
    </row>
    <row r="880" spans="1:12" x14ac:dyDescent="0.2">
      <c r="A880" s="5">
        <v>42518</v>
      </c>
      <c r="C880" s="4">
        <f>MIN($B$2:B880)</f>
        <v>13.31</v>
      </c>
      <c r="D880" s="44">
        <f t="shared" si="105"/>
        <v>0</v>
      </c>
      <c r="E880" s="44">
        <f t="shared" si="106"/>
        <v>608</v>
      </c>
      <c r="F880" s="45">
        <f t="shared" si="107"/>
        <v>12883.598</v>
      </c>
      <c r="G880" s="4">
        <f t="shared" si="108"/>
        <v>16.427323232323218</v>
      </c>
      <c r="H880" s="4">
        <v>13.725</v>
      </c>
      <c r="I880" s="44">
        <f t="shared" si="109"/>
        <v>1</v>
      </c>
      <c r="J880" s="44">
        <f t="shared" si="110"/>
        <v>879</v>
      </c>
      <c r="K880" s="45">
        <f t="shared" si="111"/>
        <v>16956.449000000008</v>
      </c>
      <c r="L880" s="4">
        <f t="shared" si="112"/>
        <v>13.814639999999999</v>
      </c>
    </row>
    <row r="881" spans="1:12" x14ac:dyDescent="0.2">
      <c r="A881" s="5">
        <v>42519</v>
      </c>
      <c r="C881" s="4">
        <f>MIN($B$2:B881)</f>
        <v>13.31</v>
      </c>
      <c r="D881" s="44">
        <f t="shared" si="105"/>
        <v>0</v>
      </c>
      <c r="E881" s="44">
        <f t="shared" si="106"/>
        <v>608</v>
      </c>
      <c r="F881" s="45">
        <f t="shared" si="107"/>
        <v>12883.598</v>
      </c>
      <c r="G881" s="4">
        <f t="shared" si="108"/>
        <v>16.407461928933994</v>
      </c>
      <c r="H881" s="4">
        <v>13.839</v>
      </c>
      <c r="I881" s="44">
        <f t="shared" si="109"/>
        <v>1</v>
      </c>
      <c r="J881" s="44">
        <f t="shared" si="110"/>
        <v>880</v>
      </c>
      <c r="K881" s="45">
        <f t="shared" si="111"/>
        <v>16970.288000000008</v>
      </c>
      <c r="L881" s="4">
        <f t="shared" si="112"/>
        <v>13.800259999999998</v>
      </c>
    </row>
    <row r="882" spans="1:12" x14ac:dyDescent="0.2">
      <c r="A882" s="5">
        <v>42520</v>
      </c>
      <c r="C882" s="4">
        <f>MIN($B$2:B882)</f>
        <v>13.31</v>
      </c>
      <c r="D882" s="44">
        <f t="shared" si="105"/>
        <v>0</v>
      </c>
      <c r="E882" s="44">
        <f t="shared" si="106"/>
        <v>608</v>
      </c>
      <c r="F882" s="45">
        <f t="shared" si="107"/>
        <v>12883.598</v>
      </c>
      <c r="G882" s="4">
        <f t="shared" si="108"/>
        <v>16.386785714285704</v>
      </c>
      <c r="H882" s="4">
        <v>13.826000000000001</v>
      </c>
      <c r="I882" s="44">
        <f t="shared" si="109"/>
        <v>1</v>
      </c>
      <c r="J882" s="44">
        <f t="shared" si="110"/>
        <v>881</v>
      </c>
      <c r="K882" s="45">
        <f t="shared" si="111"/>
        <v>16984.114000000009</v>
      </c>
      <c r="L882" s="4">
        <f t="shared" si="112"/>
        <v>13.787255000000005</v>
      </c>
    </row>
    <row r="883" spans="1:12" x14ac:dyDescent="0.2">
      <c r="A883" s="5">
        <v>42521</v>
      </c>
      <c r="B883" s="4">
        <v>15.96</v>
      </c>
      <c r="C883" s="4">
        <f>MIN($B$2:B883)</f>
        <v>13.31</v>
      </c>
      <c r="D883" s="44">
        <f t="shared" si="105"/>
        <v>1</v>
      </c>
      <c r="E883" s="44">
        <f t="shared" si="106"/>
        <v>609</v>
      </c>
      <c r="F883" s="45">
        <f t="shared" si="107"/>
        <v>12899.557999999999</v>
      </c>
      <c r="G883" s="4">
        <f t="shared" si="108"/>
        <v>16.364540816326517</v>
      </c>
      <c r="H883" s="4">
        <v>14.243</v>
      </c>
      <c r="I883" s="44">
        <f t="shared" si="109"/>
        <v>1</v>
      </c>
      <c r="J883" s="44">
        <f t="shared" si="110"/>
        <v>882</v>
      </c>
      <c r="K883" s="45">
        <f t="shared" si="111"/>
        <v>16998.357000000007</v>
      </c>
      <c r="L883" s="4">
        <f t="shared" si="112"/>
        <v>13.775805</v>
      </c>
    </row>
    <row r="884" spans="1:12" x14ac:dyDescent="0.2">
      <c r="A884" s="5">
        <v>42522</v>
      </c>
      <c r="B884" s="4">
        <v>15.78</v>
      </c>
      <c r="C884" s="4">
        <f>MIN($B$2:B884)</f>
        <v>13.31</v>
      </c>
      <c r="D884" s="44">
        <f t="shared" si="105"/>
        <v>1</v>
      </c>
      <c r="E884" s="44">
        <f t="shared" si="106"/>
        <v>610</v>
      </c>
      <c r="F884" s="45">
        <f t="shared" si="107"/>
        <v>12915.338</v>
      </c>
      <c r="G884" s="4">
        <f t="shared" si="108"/>
        <v>16.342551020408152</v>
      </c>
      <c r="H884" s="4">
        <v>14.21</v>
      </c>
      <c r="I884" s="44">
        <f t="shared" si="109"/>
        <v>1</v>
      </c>
      <c r="J884" s="44">
        <f t="shared" si="110"/>
        <v>883</v>
      </c>
      <c r="K884" s="45">
        <f t="shared" si="111"/>
        <v>17012.567000000006</v>
      </c>
      <c r="L884" s="4">
        <f t="shared" si="112"/>
        <v>13.764429999999994</v>
      </c>
    </row>
    <row r="885" spans="1:12" x14ac:dyDescent="0.2">
      <c r="A885" s="5">
        <v>42523</v>
      </c>
      <c r="B885" s="4">
        <v>15.99</v>
      </c>
      <c r="C885" s="4">
        <f>MIN($B$2:B885)</f>
        <v>13.31</v>
      </c>
      <c r="D885" s="44">
        <f t="shared" si="105"/>
        <v>1</v>
      </c>
      <c r="E885" s="44">
        <f t="shared" si="106"/>
        <v>611</v>
      </c>
      <c r="F885" s="45">
        <f t="shared" si="107"/>
        <v>12931.328</v>
      </c>
      <c r="G885" s="4">
        <f t="shared" si="108"/>
        <v>16.322091836734682</v>
      </c>
      <c r="H885" s="4">
        <v>14.541</v>
      </c>
      <c r="I885" s="44">
        <f t="shared" si="109"/>
        <v>1</v>
      </c>
      <c r="J885" s="44">
        <f t="shared" si="110"/>
        <v>884</v>
      </c>
      <c r="K885" s="45">
        <f t="shared" si="111"/>
        <v>17027.108000000007</v>
      </c>
      <c r="L885" s="4">
        <f t="shared" si="112"/>
        <v>13.754444999999997</v>
      </c>
    </row>
    <row r="886" spans="1:12" x14ac:dyDescent="0.2">
      <c r="A886" s="5">
        <v>42524</v>
      </c>
      <c r="B886" s="4">
        <v>16.07</v>
      </c>
      <c r="C886" s="4">
        <f>MIN($B$2:B886)</f>
        <v>13.31</v>
      </c>
      <c r="D886" s="44">
        <f t="shared" si="105"/>
        <v>1</v>
      </c>
      <c r="E886" s="44">
        <f t="shared" si="106"/>
        <v>612</v>
      </c>
      <c r="F886" s="45">
        <f t="shared" si="107"/>
        <v>12947.397999999999</v>
      </c>
      <c r="G886" s="4">
        <f t="shared" si="108"/>
        <v>16.320812182741101</v>
      </c>
      <c r="H886" s="4">
        <v>14.926</v>
      </c>
      <c r="I886" s="44">
        <f t="shared" si="109"/>
        <v>1</v>
      </c>
      <c r="J886" s="44">
        <f t="shared" si="110"/>
        <v>885</v>
      </c>
      <c r="K886" s="45">
        <f t="shared" si="111"/>
        <v>17042.034000000007</v>
      </c>
      <c r="L886" s="4">
        <f t="shared" si="112"/>
        <v>13.74459499999999</v>
      </c>
    </row>
    <row r="887" spans="1:12" x14ac:dyDescent="0.2">
      <c r="A887" s="5">
        <v>42525</v>
      </c>
      <c r="C887" s="4">
        <f>MIN($B$2:B887)</f>
        <v>13.31</v>
      </c>
      <c r="D887" s="44">
        <f t="shared" si="105"/>
        <v>0</v>
      </c>
      <c r="E887" s="44">
        <f t="shared" si="106"/>
        <v>612</v>
      </c>
      <c r="F887" s="45">
        <f t="shared" si="107"/>
        <v>12947.397999999999</v>
      </c>
      <c r="G887" s="4">
        <f t="shared" si="108"/>
        <v>16.320812182741101</v>
      </c>
      <c r="H887" s="4">
        <v>14.29</v>
      </c>
      <c r="I887" s="44">
        <f t="shared" si="109"/>
        <v>1</v>
      </c>
      <c r="J887" s="44">
        <f t="shared" si="110"/>
        <v>886</v>
      </c>
      <c r="K887" s="45">
        <f t="shared" si="111"/>
        <v>17056.324000000008</v>
      </c>
      <c r="L887" s="4">
        <f t="shared" si="112"/>
        <v>13.730744999999997</v>
      </c>
    </row>
    <row r="888" spans="1:12" x14ac:dyDescent="0.2">
      <c r="A888" s="5">
        <v>42526</v>
      </c>
      <c r="C888" s="4">
        <f>MIN($B$2:B888)</f>
        <v>13.31</v>
      </c>
      <c r="D888" s="44">
        <f t="shared" si="105"/>
        <v>0</v>
      </c>
      <c r="E888" s="44">
        <f t="shared" si="106"/>
        <v>612</v>
      </c>
      <c r="F888" s="45">
        <f t="shared" si="107"/>
        <v>12947.397999999999</v>
      </c>
      <c r="G888" s="4">
        <f t="shared" si="108"/>
        <v>16.30438775510202</v>
      </c>
      <c r="H888" s="4">
        <v>14.478999999999999</v>
      </c>
      <c r="I888" s="44">
        <f t="shared" si="109"/>
        <v>1</v>
      </c>
      <c r="J888" s="44">
        <f t="shared" si="110"/>
        <v>887</v>
      </c>
      <c r="K888" s="45">
        <f t="shared" si="111"/>
        <v>17070.803000000007</v>
      </c>
      <c r="L888" s="4">
        <f t="shared" si="112"/>
        <v>13.71731499999999</v>
      </c>
    </row>
    <row r="889" spans="1:12" x14ac:dyDescent="0.2">
      <c r="A889" s="5">
        <v>42527</v>
      </c>
      <c r="B889" s="4">
        <v>16.559999999999999</v>
      </c>
      <c r="C889" s="4">
        <f>MIN($B$2:B889)</f>
        <v>13.31</v>
      </c>
      <c r="D889" s="44">
        <f t="shared" si="105"/>
        <v>1</v>
      </c>
      <c r="E889" s="44">
        <f t="shared" si="106"/>
        <v>613</v>
      </c>
      <c r="F889" s="45">
        <f t="shared" si="107"/>
        <v>12963.957999999999</v>
      </c>
      <c r="G889" s="4">
        <f t="shared" si="108"/>
        <v>16.288367346938749</v>
      </c>
      <c r="H889" s="4">
        <v>14.664999999999999</v>
      </c>
      <c r="I889" s="44">
        <f t="shared" si="109"/>
        <v>1</v>
      </c>
      <c r="J889" s="44">
        <f t="shared" si="110"/>
        <v>888</v>
      </c>
      <c r="K889" s="45">
        <f t="shared" si="111"/>
        <v>17085.468000000008</v>
      </c>
      <c r="L889" s="4">
        <f t="shared" si="112"/>
        <v>13.703459999999996</v>
      </c>
    </row>
    <row r="890" spans="1:12" x14ac:dyDescent="0.2">
      <c r="A890" s="5">
        <v>42528</v>
      </c>
      <c r="B890" s="4">
        <v>16.84</v>
      </c>
      <c r="C890" s="4">
        <f>MIN($B$2:B890)</f>
        <v>13.31</v>
      </c>
      <c r="D890" s="44">
        <f t="shared" si="105"/>
        <v>1</v>
      </c>
      <c r="E890" s="44">
        <f t="shared" si="106"/>
        <v>614</v>
      </c>
      <c r="F890" s="45">
        <f t="shared" si="107"/>
        <v>12980.797999999999</v>
      </c>
      <c r="G890" s="4">
        <f t="shared" si="108"/>
        <v>16.274285714285689</v>
      </c>
      <c r="H890" s="4">
        <v>14.756</v>
      </c>
      <c r="I890" s="44">
        <f t="shared" si="109"/>
        <v>1</v>
      </c>
      <c r="J890" s="44">
        <f t="shared" si="110"/>
        <v>889</v>
      </c>
      <c r="K890" s="45">
        <f t="shared" si="111"/>
        <v>17100.224000000009</v>
      </c>
      <c r="L890" s="4">
        <f t="shared" si="112"/>
        <v>13.689364999999999</v>
      </c>
    </row>
    <row r="891" spans="1:12" x14ac:dyDescent="0.2">
      <c r="A891" s="5">
        <v>42529</v>
      </c>
      <c r="B891" s="4">
        <v>16.77</v>
      </c>
      <c r="C891" s="4">
        <f>MIN($B$2:B891)</f>
        <v>13.31</v>
      </c>
      <c r="D891" s="44">
        <f t="shared" si="105"/>
        <v>1</v>
      </c>
      <c r="E891" s="44">
        <f t="shared" si="106"/>
        <v>615</v>
      </c>
      <c r="F891" s="45">
        <f t="shared" si="107"/>
        <v>12997.567999999999</v>
      </c>
      <c r="G891" s="4">
        <f t="shared" si="108"/>
        <v>16.259846938775485</v>
      </c>
      <c r="H891" s="4">
        <v>14.595000000000001</v>
      </c>
      <c r="I891" s="44">
        <f t="shared" si="109"/>
        <v>1</v>
      </c>
      <c r="J891" s="44">
        <f t="shared" si="110"/>
        <v>890</v>
      </c>
      <c r="K891" s="45">
        <f t="shared" si="111"/>
        <v>17114.81900000001</v>
      </c>
      <c r="L891" s="4">
        <f t="shared" si="112"/>
        <v>13.673910000000005</v>
      </c>
    </row>
    <row r="892" spans="1:12" x14ac:dyDescent="0.2">
      <c r="A892" s="5">
        <v>42530</v>
      </c>
      <c r="B892" s="4">
        <v>16.5</v>
      </c>
      <c r="C892" s="4">
        <f>MIN($B$2:B892)</f>
        <v>13.31</v>
      </c>
      <c r="D892" s="44">
        <f t="shared" si="105"/>
        <v>1</v>
      </c>
      <c r="E892" s="44">
        <f t="shared" si="106"/>
        <v>616</v>
      </c>
      <c r="F892" s="45">
        <f t="shared" si="107"/>
        <v>13014.067999999999</v>
      </c>
      <c r="G892" s="4">
        <f t="shared" si="108"/>
        <v>16.242857142857115</v>
      </c>
      <c r="H892" s="4">
        <v>14.275</v>
      </c>
      <c r="I892" s="44">
        <f t="shared" si="109"/>
        <v>1</v>
      </c>
      <c r="J892" s="44">
        <f t="shared" si="110"/>
        <v>891</v>
      </c>
      <c r="K892" s="45">
        <f t="shared" si="111"/>
        <v>17129.094000000012</v>
      </c>
      <c r="L892" s="4">
        <f t="shared" si="112"/>
        <v>13.655460000000012</v>
      </c>
    </row>
    <row r="893" spans="1:12" x14ac:dyDescent="0.2">
      <c r="A893" s="5">
        <v>42531</v>
      </c>
      <c r="B893" s="4">
        <v>16.22</v>
      </c>
      <c r="C893" s="4">
        <f>MIN($B$2:B893)</f>
        <v>13.31</v>
      </c>
      <c r="D893" s="44">
        <f t="shared" si="105"/>
        <v>1</v>
      </c>
      <c r="E893" s="44">
        <f t="shared" si="106"/>
        <v>617</v>
      </c>
      <c r="F893" s="45">
        <f t="shared" si="107"/>
        <v>13030.287999999999</v>
      </c>
      <c r="G893" s="4">
        <f t="shared" si="108"/>
        <v>16.24274111675124</v>
      </c>
      <c r="H893" s="4">
        <v>13.984999999999999</v>
      </c>
      <c r="I893" s="44">
        <f t="shared" si="109"/>
        <v>1</v>
      </c>
      <c r="J893" s="44">
        <f t="shared" si="110"/>
        <v>892</v>
      </c>
      <c r="K893" s="45">
        <f t="shared" si="111"/>
        <v>17143.079000000012</v>
      </c>
      <c r="L893" s="4">
        <f t="shared" si="112"/>
        <v>13.637125000000015</v>
      </c>
    </row>
    <row r="894" spans="1:12" x14ac:dyDescent="0.2">
      <c r="A894" s="5">
        <v>42532</v>
      </c>
      <c r="C894" s="4">
        <f>MIN($B$2:B894)</f>
        <v>13.31</v>
      </c>
      <c r="D894" s="44">
        <f t="shared" si="105"/>
        <v>0</v>
      </c>
      <c r="E894" s="44">
        <f t="shared" si="106"/>
        <v>617</v>
      </c>
      <c r="F894" s="45">
        <f t="shared" si="107"/>
        <v>13030.287999999999</v>
      </c>
      <c r="G894" s="4">
        <f t="shared" si="108"/>
        <v>16.24274111675124</v>
      </c>
      <c r="H894" s="4">
        <v>13.936999999999999</v>
      </c>
      <c r="I894" s="44">
        <f t="shared" si="109"/>
        <v>1</v>
      </c>
      <c r="J894" s="44">
        <f t="shared" si="110"/>
        <v>893</v>
      </c>
      <c r="K894" s="45">
        <f t="shared" si="111"/>
        <v>17157.016000000014</v>
      </c>
      <c r="L894" s="4">
        <f t="shared" si="112"/>
        <v>13.616800000000021</v>
      </c>
    </row>
    <row r="895" spans="1:12" x14ac:dyDescent="0.2">
      <c r="A895" s="5">
        <v>42533</v>
      </c>
      <c r="C895" s="4">
        <f>MIN($B$2:B895)</f>
        <v>13.31</v>
      </c>
      <c r="D895" s="44">
        <f t="shared" si="105"/>
        <v>0</v>
      </c>
      <c r="E895" s="44">
        <f t="shared" si="106"/>
        <v>617</v>
      </c>
      <c r="F895" s="45">
        <f t="shared" si="107"/>
        <v>13030.287999999999</v>
      </c>
      <c r="G895" s="4">
        <f t="shared" si="108"/>
        <v>16.24274111675124</v>
      </c>
      <c r="H895" s="4">
        <v>13.938000000000001</v>
      </c>
      <c r="I895" s="44">
        <f t="shared" si="109"/>
        <v>1</v>
      </c>
      <c r="J895" s="44">
        <f t="shared" si="110"/>
        <v>894</v>
      </c>
      <c r="K895" s="45">
        <f t="shared" si="111"/>
        <v>17170.954000000012</v>
      </c>
      <c r="L895" s="4">
        <f t="shared" si="112"/>
        <v>13.596320000000015</v>
      </c>
    </row>
    <row r="896" spans="1:12" x14ac:dyDescent="0.2">
      <c r="A896" s="5">
        <v>42534</v>
      </c>
      <c r="B896" s="4">
        <v>16.09</v>
      </c>
      <c r="C896" s="4">
        <f>MIN($B$2:B896)</f>
        <v>13.31</v>
      </c>
      <c r="D896" s="44">
        <f t="shared" si="105"/>
        <v>1</v>
      </c>
      <c r="E896" s="44">
        <f t="shared" si="106"/>
        <v>618</v>
      </c>
      <c r="F896" s="45">
        <f t="shared" si="107"/>
        <v>13046.377999999999</v>
      </c>
      <c r="G896" s="4">
        <f t="shared" si="108"/>
        <v>16.222994923857843</v>
      </c>
      <c r="H896" s="4">
        <v>13.722</v>
      </c>
      <c r="I896" s="44">
        <f t="shared" si="109"/>
        <v>1</v>
      </c>
      <c r="J896" s="44">
        <f t="shared" si="110"/>
        <v>895</v>
      </c>
      <c r="K896" s="45">
        <f t="shared" si="111"/>
        <v>17184.676000000014</v>
      </c>
      <c r="L896" s="4">
        <f t="shared" si="112"/>
        <v>13.574495000000024</v>
      </c>
    </row>
    <row r="897" spans="1:12" x14ac:dyDescent="0.2">
      <c r="A897" s="5">
        <v>42535</v>
      </c>
      <c r="B897" s="4">
        <v>16.32</v>
      </c>
      <c r="C897" s="4">
        <f>MIN($B$2:B897)</f>
        <v>13.31</v>
      </c>
      <c r="D897" s="44">
        <f t="shared" si="105"/>
        <v>1</v>
      </c>
      <c r="E897" s="44">
        <f t="shared" si="106"/>
        <v>619</v>
      </c>
      <c r="F897" s="45">
        <f t="shared" si="107"/>
        <v>13062.697999999999</v>
      </c>
      <c r="G897" s="4">
        <f t="shared" si="108"/>
        <v>16.204162436548192</v>
      </c>
      <c r="H897" s="4">
        <v>13.75</v>
      </c>
      <c r="I897" s="44">
        <f t="shared" si="109"/>
        <v>1</v>
      </c>
      <c r="J897" s="44">
        <f t="shared" si="110"/>
        <v>896</v>
      </c>
      <c r="K897" s="45">
        <f t="shared" si="111"/>
        <v>17198.426000000014</v>
      </c>
      <c r="L897" s="4">
        <f t="shared" si="112"/>
        <v>13.553520000000026</v>
      </c>
    </row>
    <row r="898" spans="1:12" x14ac:dyDescent="0.2">
      <c r="A898" s="5">
        <v>42536</v>
      </c>
      <c r="B898" s="4">
        <v>16.46</v>
      </c>
      <c r="C898" s="4">
        <f>MIN($B$2:B898)</f>
        <v>13.31</v>
      </c>
      <c r="D898" s="44">
        <f t="shared" si="105"/>
        <v>1</v>
      </c>
      <c r="E898" s="44">
        <f t="shared" si="106"/>
        <v>620</v>
      </c>
      <c r="F898" s="45">
        <f t="shared" si="107"/>
        <v>13079.157999999998</v>
      </c>
      <c r="G898" s="4">
        <f t="shared" si="108"/>
        <v>16.184974619289306</v>
      </c>
      <c r="H898" s="4">
        <v>14.106</v>
      </c>
      <c r="I898" s="44">
        <f t="shared" si="109"/>
        <v>1</v>
      </c>
      <c r="J898" s="44">
        <f t="shared" si="110"/>
        <v>897</v>
      </c>
      <c r="K898" s="45">
        <f t="shared" si="111"/>
        <v>17212.532000000014</v>
      </c>
      <c r="L898" s="4">
        <f t="shared" si="112"/>
        <v>13.53447500000002</v>
      </c>
    </row>
    <row r="899" spans="1:12" x14ac:dyDescent="0.2">
      <c r="A899" s="5">
        <v>42537</v>
      </c>
      <c r="B899" s="4">
        <v>16.440000000000001</v>
      </c>
      <c r="C899" s="4">
        <f>MIN($B$2:B899)</f>
        <v>13.31</v>
      </c>
      <c r="D899" s="44">
        <f t="shared" si="105"/>
        <v>1</v>
      </c>
      <c r="E899" s="44">
        <f t="shared" si="106"/>
        <v>621</v>
      </c>
      <c r="F899" s="45">
        <f t="shared" si="107"/>
        <v>13095.597999999998</v>
      </c>
      <c r="G899" s="4">
        <f t="shared" si="108"/>
        <v>16.166040609137024</v>
      </c>
      <c r="H899" s="4">
        <v>14.028</v>
      </c>
      <c r="I899" s="44">
        <f t="shared" si="109"/>
        <v>1</v>
      </c>
      <c r="J899" s="44">
        <f t="shared" si="110"/>
        <v>898</v>
      </c>
      <c r="K899" s="45">
        <f t="shared" si="111"/>
        <v>17226.560000000012</v>
      </c>
      <c r="L899" s="4">
        <f t="shared" si="112"/>
        <v>13.515220000000008</v>
      </c>
    </row>
    <row r="900" spans="1:12" x14ac:dyDescent="0.2">
      <c r="A900" s="5">
        <v>42538</v>
      </c>
      <c r="B900" s="4">
        <v>16.670000000000002</v>
      </c>
      <c r="C900" s="4">
        <f>MIN($B$2:B900)</f>
        <v>13.31</v>
      </c>
      <c r="D900" s="44">
        <f t="shared" si="105"/>
        <v>1</v>
      </c>
      <c r="E900" s="44">
        <f t="shared" si="106"/>
        <v>622</v>
      </c>
      <c r="F900" s="45">
        <f t="shared" si="107"/>
        <v>13112.267999999998</v>
      </c>
      <c r="G900" s="4">
        <f t="shared" si="108"/>
        <v>16.168585858585828</v>
      </c>
      <c r="H900" s="4">
        <v>14.337</v>
      </c>
      <c r="I900" s="44">
        <f t="shared" si="109"/>
        <v>1</v>
      </c>
      <c r="J900" s="44">
        <f t="shared" si="110"/>
        <v>899</v>
      </c>
      <c r="K900" s="45">
        <f t="shared" si="111"/>
        <v>17240.897000000012</v>
      </c>
      <c r="L900" s="4">
        <f t="shared" si="112"/>
        <v>13.497545000000009</v>
      </c>
    </row>
    <row r="901" spans="1:12" x14ac:dyDescent="0.2">
      <c r="A901" s="5">
        <v>42539</v>
      </c>
      <c r="C901" s="4">
        <f>MIN($B$2:B901)</f>
        <v>13.31</v>
      </c>
      <c r="D901" s="44">
        <f t="shared" si="105"/>
        <v>0</v>
      </c>
      <c r="E901" s="44">
        <f t="shared" si="106"/>
        <v>622</v>
      </c>
      <c r="F901" s="45">
        <f t="shared" si="107"/>
        <v>13112.267999999998</v>
      </c>
      <c r="G901" s="4">
        <f t="shared" si="108"/>
        <v>16.168585858585828</v>
      </c>
      <c r="H901" s="4">
        <v>14.339</v>
      </c>
      <c r="I901" s="44">
        <f t="shared" si="109"/>
        <v>1</v>
      </c>
      <c r="J901" s="44">
        <f t="shared" si="110"/>
        <v>900</v>
      </c>
      <c r="K901" s="45">
        <f t="shared" si="111"/>
        <v>17255.236000000012</v>
      </c>
      <c r="L901" s="4">
        <f t="shared" si="112"/>
        <v>13.479005000000006</v>
      </c>
    </row>
    <row r="902" spans="1:12" x14ac:dyDescent="0.2">
      <c r="A902" s="5">
        <v>42540</v>
      </c>
      <c r="C902" s="4">
        <f>MIN($B$2:B902)</f>
        <v>13.31</v>
      </c>
      <c r="D902" s="44">
        <f t="shared" si="105"/>
        <v>0</v>
      </c>
      <c r="E902" s="44">
        <f t="shared" si="106"/>
        <v>622</v>
      </c>
      <c r="F902" s="45">
        <f t="shared" si="107"/>
        <v>13112.267999999998</v>
      </c>
      <c r="G902" s="4">
        <f t="shared" si="108"/>
        <v>16.149137055837532</v>
      </c>
      <c r="H902" s="4">
        <v>14.489000000000001</v>
      </c>
      <c r="I902" s="44">
        <f t="shared" si="109"/>
        <v>1</v>
      </c>
      <c r="J902" s="44">
        <f t="shared" si="110"/>
        <v>901</v>
      </c>
      <c r="K902" s="45">
        <f t="shared" si="111"/>
        <v>17269.725000000013</v>
      </c>
      <c r="L902" s="4">
        <f t="shared" si="112"/>
        <v>13.461355000000012</v>
      </c>
    </row>
    <row r="903" spans="1:12" x14ac:dyDescent="0.2">
      <c r="A903" s="5">
        <v>42541</v>
      </c>
      <c r="B903" s="4">
        <v>17.48</v>
      </c>
      <c r="C903" s="4">
        <f>MIN($B$2:B903)</f>
        <v>13.31</v>
      </c>
      <c r="D903" s="44">
        <f t="shared" si="105"/>
        <v>1</v>
      </c>
      <c r="E903" s="44">
        <f t="shared" si="106"/>
        <v>623</v>
      </c>
      <c r="F903" s="45">
        <f t="shared" si="107"/>
        <v>13129.747999999998</v>
      </c>
      <c r="G903" s="4">
        <f t="shared" si="108"/>
        <v>16.136040609137023</v>
      </c>
      <c r="H903" s="4">
        <v>15.013999999999999</v>
      </c>
      <c r="I903" s="44">
        <f t="shared" si="109"/>
        <v>1</v>
      </c>
      <c r="J903" s="44">
        <f t="shared" si="110"/>
        <v>902</v>
      </c>
      <c r="K903" s="45">
        <f t="shared" si="111"/>
        <v>17284.739000000012</v>
      </c>
      <c r="L903" s="4">
        <f t="shared" si="112"/>
        <v>13.448850000000011</v>
      </c>
    </row>
    <row r="904" spans="1:12" x14ac:dyDescent="0.2">
      <c r="A904" s="5">
        <v>42542</v>
      </c>
      <c r="B904" s="4">
        <v>17.12</v>
      </c>
      <c r="C904" s="4">
        <f>MIN($B$2:B904)</f>
        <v>13.31</v>
      </c>
      <c r="D904" s="44">
        <f t="shared" si="105"/>
        <v>1</v>
      </c>
      <c r="E904" s="44">
        <f t="shared" si="106"/>
        <v>624</v>
      </c>
      <c r="F904" s="45">
        <f t="shared" si="107"/>
        <v>13146.867999999999</v>
      </c>
      <c r="G904" s="4">
        <f t="shared" si="108"/>
        <v>16.120964467005049</v>
      </c>
      <c r="H904" s="4">
        <v>14.871</v>
      </c>
      <c r="I904" s="44">
        <f t="shared" si="109"/>
        <v>1</v>
      </c>
      <c r="J904" s="44">
        <f t="shared" si="110"/>
        <v>903</v>
      </c>
      <c r="K904" s="45">
        <f t="shared" si="111"/>
        <v>17299.610000000011</v>
      </c>
      <c r="L904" s="4">
        <f t="shared" si="112"/>
        <v>13.436000000000003</v>
      </c>
    </row>
    <row r="905" spans="1:12" x14ac:dyDescent="0.2">
      <c r="A905" s="5">
        <v>42543</v>
      </c>
      <c r="B905" s="4">
        <v>17.8</v>
      </c>
      <c r="C905" s="4">
        <f>MIN($B$2:B905)</f>
        <v>13.31</v>
      </c>
      <c r="D905" s="44">
        <f t="shared" si="105"/>
        <v>1</v>
      </c>
      <c r="E905" s="44">
        <f t="shared" si="106"/>
        <v>625</v>
      </c>
      <c r="F905" s="45">
        <f t="shared" si="107"/>
        <v>13164.667999999998</v>
      </c>
      <c r="G905" s="4">
        <f t="shared" si="108"/>
        <v>16.10928934010149</v>
      </c>
      <c r="H905" s="4">
        <v>15.263999999999999</v>
      </c>
      <c r="I905" s="44">
        <f t="shared" si="109"/>
        <v>1</v>
      </c>
      <c r="J905" s="44">
        <f t="shared" si="110"/>
        <v>904</v>
      </c>
      <c r="K905" s="45">
        <f t="shared" si="111"/>
        <v>17314.874000000011</v>
      </c>
      <c r="L905" s="4">
        <f t="shared" si="112"/>
        <v>13.425730000000003</v>
      </c>
    </row>
    <row r="906" spans="1:12" x14ac:dyDescent="0.2">
      <c r="A906" s="5">
        <v>42544</v>
      </c>
      <c r="B906" s="4">
        <v>17.420000000000002</v>
      </c>
      <c r="C906" s="4">
        <f>MIN($B$2:B906)</f>
        <v>13.31</v>
      </c>
      <c r="D906" s="44">
        <f t="shared" si="105"/>
        <v>1</v>
      </c>
      <c r="E906" s="44">
        <f t="shared" si="106"/>
        <v>626</v>
      </c>
      <c r="F906" s="45">
        <f t="shared" si="107"/>
        <v>13182.087999999998</v>
      </c>
      <c r="G906" s="4">
        <f t="shared" si="108"/>
        <v>16.096294416243623</v>
      </c>
      <c r="H906" s="4">
        <v>15.193</v>
      </c>
      <c r="I906" s="44">
        <f t="shared" si="109"/>
        <v>1</v>
      </c>
      <c r="J906" s="44">
        <f t="shared" si="110"/>
        <v>905</v>
      </c>
      <c r="K906" s="45">
        <f t="shared" si="111"/>
        <v>17330.06700000001</v>
      </c>
      <c r="L906" s="4">
        <f t="shared" si="112"/>
        <v>13.414949999999999</v>
      </c>
    </row>
    <row r="907" spans="1:12" x14ac:dyDescent="0.2">
      <c r="A907" s="5">
        <v>42545</v>
      </c>
      <c r="B907" s="4">
        <v>17.100000000000001</v>
      </c>
      <c r="C907" s="4">
        <f>MIN($B$2:B907)</f>
        <v>13.31</v>
      </c>
      <c r="D907" s="44">
        <f t="shared" si="105"/>
        <v>1</v>
      </c>
      <c r="E907" s="44">
        <f t="shared" si="106"/>
        <v>627</v>
      </c>
      <c r="F907" s="45">
        <f t="shared" si="107"/>
        <v>13199.187999999998</v>
      </c>
      <c r="G907" s="4">
        <f t="shared" si="108"/>
        <v>16.101363636363608</v>
      </c>
      <c r="H907" s="4">
        <v>14.646000000000001</v>
      </c>
      <c r="I907" s="44">
        <f t="shared" si="109"/>
        <v>1</v>
      </c>
      <c r="J907" s="44">
        <f t="shared" si="110"/>
        <v>906</v>
      </c>
      <c r="K907" s="45">
        <f t="shared" si="111"/>
        <v>17344.713000000011</v>
      </c>
      <c r="L907" s="4">
        <f t="shared" si="112"/>
        <v>13.403119999999999</v>
      </c>
    </row>
    <row r="908" spans="1:12" x14ac:dyDescent="0.2">
      <c r="A908" s="5">
        <v>42546</v>
      </c>
      <c r="C908" s="4">
        <f>MIN($B$2:B908)</f>
        <v>13.31</v>
      </c>
      <c r="D908" s="44">
        <f t="shared" si="105"/>
        <v>0</v>
      </c>
      <c r="E908" s="44">
        <f t="shared" si="106"/>
        <v>627</v>
      </c>
      <c r="F908" s="45">
        <f t="shared" si="107"/>
        <v>13199.187999999998</v>
      </c>
      <c r="G908" s="4">
        <f t="shared" si="108"/>
        <v>16.101363636363608</v>
      </c>
      <c r="H908" s="4">
        <v>14.662000000000001</v>
      </c>
      <c r="I908" s="44">
        <f t="shared" si="109"/>
        <v>1</v>
      </c>
      <c r="J908" s="44">
        <f t="shared" si="110"/>
        <v>907</v>
      </c>
      <c r="K908" s="45">
        <f t="shared" si="111"/>
        <v>17359.375000000011</v>
      </c>
      <c r="L908" s="4">
        <f t="shared" si="112"/>
        <v>13.391785</v>
      </c>
    </row>
    <row r="909" spans="1:12" x14ac:dyDescent="0.2">
      <c r="A909" s="5">
        <v>42547</v>
      </c>
      <c r="C909" s="4">
        <f>MIN($B$2:B909)</f>
        <v>13.31</v>
      </c>
      <c r="D909" s="44">
        <f t="shared" si="105"/>
        <v>0</v>
      </c>
      <c r="E909" s="44">
        <f t="shared" si="106"/>
        <v>627</v>
      </c>
      <c r="F909" s="45">
        <f t="shared" si="107"/>
        <v>13199.187999999998</v>
      </c>
      <c r="G909" s="4">
        <f t="shared" si="108"/>
        <v>16.082284263959359</v>
      </c>
      <c r="H909" s="4">
        <v>14.786</v>
      </c>
      <c r="I909" s="44">
        <f t="shared" si="109"/>
        <v>1</v>
      </c>
      <c r="J909" s="44">
        <f t="shared" si="110"/>
        <v>908</v>
      </c>
      <c r="K909" s="45">
        <f t="shared" si="111"/>
        <v>17374.161000000011</v>
      </c>
      <c r="L909" s="4">
        <f t="shared" si="112"/>
        <v>13.381385</v>
      </c>
    </row>
    <row r="910" spans="1:12" x14ac:dyDescent="0.2">
      <c r="A910" s="5">
        <v>42548</v>
      </c>
      <c r="B910" s="4">
        <v>16.54</v>
      </c>
      <c r="C910" s="4">
        <f>MIN($B$2:B910)</f>
        <v>13.31</v>
      </c>
      <c r="D910" s="44">
        <f t="shared" si="105"/>
        <v>1</v>
      </c>
      <c r="E910" s="44">
        <f t="shared" si="106"/>
        <v>628</v>
      </c>
      <c r="F910" s="45">
        <f t="shared" si="107"/>
        <v>13215.727999999999</v>
      </c>
      <c r="G910" s="4">
        <f t="shared" si="108"/>
        <v>16.066243654822305</v>
      </c>
      <c r="H910" s="4">
        <v>14.413</v>
      </c>
      <c r="I910" s="44">
        <f t="shared" si="109"/>
        <v>1</v>
      </c>
      <c r="J910" s="44">
        <f t="shared" si="110"/>
        <v>909</v>
      </c>
      <c r="K910" s="45">
        <f t="shared" si="111"/>
        <v>17388.574000000011</v>
      </c>
      <c r="L910" s="4">
        <f t="shared" si="112"/>
        <v>13.369200000000001</v>
      </c>
    </row>
    <row r="911" spans="1:12" x14ac:dyDescent="0.2">
      <c r="A911" s="5">
        <v>42549</v>
      </c>
      <c r="B911" s="4">
        <v>16.55</v>
      </c>
      <c r="C911" s="4">
        <f>MIN($B$2:B911)</f>
        <v>13.31</v>
      </c>
      <c r="D911" s="44">
        <f t="shared" si="105"/>
        <v>1</v>
      </c>
      <c r="E911" s="44">
        <f t="shared" si="106"/>
        <v>629</v>
      </c>
      <c r="F911" s="45">
        <f t="shared" si="107"/>
        <v>13232.277999999998</v>
      </c>
      <c r="G911" s="4">
        <f t="shared" si="108"/>
        <v>16.049390862944122</v>
      </c>
      <c r="H911" s="4">
        <v>14.269</v>
      </c>
      <c r="I911" s="44">
        <f t="shared" si="109"/>
        <v>1</v>
      </c>
      <c r="J911" s="44">
        <f t="shared" si="110"/>
        <v>910</v>
      </c>
      <c r="K911" s="45">
        <f t="shared" si="111"/>
        <v>17402.843000000012</v>
      </c>
      <c r="L911" s="4">
        <f t="shared" si="112"/>
        <v>13.358079999999999</v>
      </c>
    </row>
    <row r="912" spans="1:12" x14ac:dyDescent="0.2">
      <c r="A912" s="5">
        <v>42550</v>
      </c>
      <c r="B912" s="4">
        <v>16.940000000000001</v>
      </c>
      <c r="C912" s="4">
        <f>MIN($B$2:B912)</f>
        <v>13.31</v>
      </c>
      <c r="D912" s="44">
        <f t="shared" si="105"/>
        <v>1</v>
      </c>
      <c r="E912" s="44">
        <f t="shared" si="106"/>
        <v>630</v>
      </c>
      <c r="F912" s="45">
        <f t="shared" si="107"/>
        <v>13249.217999999999</v>
      </c>
      <c r="G912" s="4">
        <f t="shared" si="108"/>
        <v>16.034720812182705</v>
      </c>
      <c r="H912" s="4">
        <v>14.393000000000001</v>
      </c>
      <c r="I912" s="44">
        <f t="shared" si="109"/>
        <v>1</v>
      </c>
      <c r="J912" s="44">
        <f t="shared" si="110"/>
        <v>911</v>
      </c>
      <c r="K912" s="45">
        <f t="shared" si="111"/>
        <v>17417.236000000012</v>
      </c>
      <c r="L912" s="4">
        <f t="shared" si="112"/>
        <v>13.347740000000003</v>
      </c>
    </row>
    <row r="913" spans="1:12" x14ac:dyDescent="0.2">
      <c r="A913" s="5">
        <v>42551</v>
      </c>
      <c r="B913" s="4">
        <v>16.63</v>
      </c>
      <c r="C913" s="4">
        <f>MIN($B$2:B913)</f>
        <v>13.31</v>
      </c>
      <c r="D913" s="44">
        <f t="shared" si="105"/>
        <v>1</v>
      </c>
      <c r="E913" s="44">
        <f t="shared" si="106"/>
        <v>631</v>
      </c>
      <c r="F913" s="45">
        <f t="shared" si="107"/>
        <v>13265.847999999998</v>
      </c>
      <c r="G913" s="4">
        <f t="shared" si="108"/>
        <v>16.01964467005072</v>
      </c>
      <c r="H913" s="4">
        <v>14.145</v>
      </c>
      <c r="I913" s="44">
        <f t="shared" si="109"/>
        <v>1</v>
      </c>
      <c r="J913" s="44">
        <f t="shared" si="110"/>
        <v>912</v>
      </c>
      <c r="K913" s="45">
        <f t="shared" si="111"/>
        <v>17431.381000000012</v>
      </c>
      <c r="L913" s="4">
        <f t="shared" si="112"/>
        <v>13.335590000000002</v>
      </c>
    </row>
    <row r="914" spans="1:12" x14ac:dyDescent="0.2">
      <c r="A914" s="5">
        <v>42552</v>
      </c>
      <c r="B914" s="4">
        <v>16.87</v>
      </c>
      <c r="C914" s="4">
        <f>MIN($B$2:B914)</f>
        <v>13.31</v>
      </c>
      <c r="D914" s="44">
        <f t="shared" si="105"/>
        <v>1</v>
      </c>
      <c r="E914" s="44">
        <f t="shared" si="106"/>
        <v>632</v>
      </c>
      <c r="F914" s="45">
        <f t="shared" si="107"/>
        <v>13282.717999999999</v>
      </c>
      <c r="G914" s="4">
        <f t="shared" si="108"/>
        <v>16.023939393939354</v>
      </c>
      <c r="H914" s="4">
        <v>13.984</v>
      </c>
      <c r="I914" s="44">
        <f t="shared" si="109"/>
        <v>1</v>
      </c>
      <c r="J914" s="44">
        <f t="shared" si="110"/>
        <v>913</v>
      </c>
      <c r="K914" s="45">
        <f t="shared" si="111"/>
        <v>17445.365000000013</v>
      </c>
      <c r="L914" s="4">
        <f t="shared" si="112"/>
        <v>13.324585000000006</v>
      </c>
    </row>
    <row r="915" spans="1:12" x14ac:dyDescent="0.2">
      <c r="A915" s="5">
        <v>42553</v>
      </c>
      <c r="C915" s="4">
        <f>MIN($B$2:B915)</f>
        <v>13.31</v>
      </c>
      <c r="D915" s="44">
        <f t="shared" si="105"/>
        <v>0</v>
      </c>
      <c r="E915" s="44">
        <f t="shared" si="106"/>
        <v>632</v>
      </c>
      <c r="F915" s="45">
        <f t="shared" si="107"/>
        <v>13282.717999999999</v>
      </c>
      <c r="G915" s="4">
        <f t="shared" si="108"/>
        <v>16.023939393939354</v>
      </c>
      <c r="H915" s="4">
        <v>14.047000000000001</v>
      </c>
      <c r="I915" s="44">
        <f t="shared" si="109"/>
        <v>1</v>
      </c>
      <c r="J915" s="44">
        <f t="shared" si="110"/>
        <v>914</v>
      </c>
      <c r="K915" s="45">
        <f t="shared" si="111"/>
        <v>17459.412000000011</v>
      </c>
      <c r="L915" s="4">
        <f t="shared" si="112"/>
        <v>13.313904999999995</v>
      </c>
    </row>
    <row r="916" spans="1:12" x14ac:dyDescent="0.2">
      <c r="A916" s="5">
        <v>42554</v>
      </c>
      <c r="C916" s="4">
        <f>MIN($B$2:B916)</f>
        <v>13.31</v>
      </c>
      <c r="D916" s="44">
        <f t="shared" si="105"/>
        <v>0</v>
      </c>
      <c r="E916" s="44">
        <f t="shared" si="106"/>
        <v>632</v>
      </c>
      <c r="F916" s="45">
        <f t="shared" si="107"/>
        <v>13282.717999999999</v>
      </c>
      <c r="G916" s="4">
        <f t="shared" si="108"/>
        <v>16.006091370558334</v>
      </c>
      <c r="H916" s="4">
        <v>14.271000000000001</v>
      </c>
      <c r="I916" s="44">
        <f t="shared" si="109"/>
        <v>1</v>
      </c>
      <c r="J916" s="44">
        <f t="shared" si="110"/>
        <v>915</v>
      </c>
      <c r="K916" s="45">
        <f t="shared" si="111"/>
        <v>17473.683000000012</v>
      </c>
      <c r="L916" s="4">
        <f t="shared" si="112"/>
        <v>13.306269999999994</v>
      </c>
    </row>
    <row r="917" spans="1:12" x14ac:dyDescent="0.2">
      <c r="A917" s="5">
        <v>42555</v>
      </c>
      <c r="B917" s="4">
        <v>17.22</v>
      </c>
      <c r="C917" s="4">
        <f>MIN($B$2:B917)</f>
        <v>13.31</v>
      </c>
      <c r="D917" s="44">
        <f t="shared" si="105"/>
        <v>1</v>
      </c>
      <c r="E917" s="44">
        <f t="shared" si="106"/>
        <v>633</v>
      </c>
      <c r="F917" s="45">
        <f t="shared" si="107"/>
        <v>13299.937999999998</v>
      </c>
      <c r="G917" s="4">
        <f t="shared" si="108"/>
        <v>15.994060913705537</v>
      </c>
      <c r="H917" s="4">
        <v>14.459</v>
      </c>
      <c r="I917" s="44">
        <f t="shared" si="109"/>
        <v>1</v>
      </c>
      <c r="J917" s="44">
        <f t="shared" si="110"/>
        <v>916</v>
      </c>
      <c r="K917" s="45">
        <f t="shared" si="111"/>
        <v>17488.142000000011</v>
      </c>
      <c r="L917" s="4">
        <f t="shared" si="112"/>
        <v>13.302919999999986</v>
      </c>
    </row>
    <row r="918" spans="1:12" x14ac:dyDescent="0.2">
      <c r="A918" s="5">
        <v>42556</v>
      </c>
      <c r="B918" s="4">
        <v>16.850000000000001</v>
      </c>
      <c r="C918" s="4">
        <f>MIN($B$2:B918)</f>
        <v>13.31</v>
      </c>
      <c r="D918" s="44">
        <f t="shared" si="105"/>
        <v>1</v>
      </c>
      <c r="E918" s="44">
        <f t="shared" si="106"/>
        <v>634</v>
      </c>
      <c r="F918" s="45">
        <f t="shared" si="107"/>
        <v>13316.787999999999</v>
      </c>
      <c r="G918" s="4">
        <f t="shared" si="108"/>
        <v>15.980304568527878</v>
      </c>
      <c r="H918" s="4">
        <v>14.319000000000001</v>
      </c>
      <c r="I918" s="44">
        <f t="shared" si="109"/>
        <v>1</v>
      </c>
      <c r="J918" s="44">
        <f t="shared" si="110"/>
        <v>917</v>
      </c>
      <c r="K918" s="45">
        <f t="shared" si="111"/>
        <v>17502.46100000001</v>
      </c>
      <c r="L918" s="4">
        <f t="shared" si="112"/>
        <v>13.299674999999979</v>
      </c>
    </row>
    <row r="919" spans="1:12" x14ac:dyDescent="0.2">
      <c r="A919" s="5">
        <v>42557</v>
      </c>
      <c r="B919" s="4">
        <v>16.829999999999998</v>
      </c>
      <c r="C919" s="4">
        <f>MIN($B$2:B919)</f>
        <v>13.31</v>
      </c>
      <c r="D919" s="44">
        <f t="shared" si="105"/>
        <v>1</v>
      </c>
      <c r="E919" s="44">
        <f t="shared" si="106"/>
        <v>635</v>
      </c>
      <c r="F919" s="45">
        <f t="shared" si="107"/>
        <v>13333.617999999999</v>
      </c>
      <c r="G919" s="4">
        <f t="shared" si="108"/>
        <v>15.967360406091332</v>
      </c>
      <c r="H919" s="4">
        <v>14.183</v>
      </c>
      <c r="I919" s="44">
        <f t="shared" si="109"/>
        <v>1</v>
      </c>
      <c r="J919" s="44">
        <f t="shared" si="110"/>
        <v>918</v>
      </c>
      <c r="K919" s="45">
        <f t="shared" si="111"/>
        <v>17516.644000000011</v>
      </c>
      <c r="L919" s="4">
        <f t="shared" si="112"/>
        <v>13.295869999999987</v>
      </c>
    </row>
    <row r="920" spans="1:12" x14ac:dyDescent="0.2">
      <c r="A920" s="5">
        <v>42558</v>
      </c>
      <c r="B920" s="4">
        <v>17.03</v>
      </c>
      <c r="C920" s="4">
        <f>MIN($B$2:B920)</f>
        <v>13.31</v>
      </c>
      <c r="D920" s="44">
        <f t="shared" si="105"/>
        <v>1</v>
      </c>
      <c r="E920" s="44">
        <f t="shared" si="106"/>
        <v>636</v>
      </c>
      <c r="F920" s="45">
        <f t="shared" si="107"/>
        <v>13350.647999999999</v>
      </c>
      <c r="G920" s="4">
        <f t="shared" si="108"/>
        <v>15.954923857867987</v>
      </c>
      <c r="H920" s="4">
        <v>14.378</v>
      </c>
      <c r="I920" s="44">
        <f t="shared" si="109"/>
        <v>1</v>
      </c>
      <c r="J920" s="44">
        <f t="shared" si="110"/>
        <v>919</v>
      </c>
      <c r="K920" s="45">
        <f t="shared" si="111"/>
        <v>17531.022000000012</v>
      </c>
      <c r="L920" s="4">
        <f t="shared" si="112"/>
        <v>13.292634999999992</v>
      </c>
    </row>
    <row r="921" spans="1:12" x14ac:dyDescent="0.2">
      <c r="A921" s="5">
        <v>42559</v>
      </c>
      <c r="B921" s="4">
        <v>16.760000000000002</v>
      </c>
      <c r="C921" s="4">
        <f>MIN($B$2:B921)</f>
        <v>13.31</v>
      </c>
      <c r="D921" s="44">
        <f t="shared" si="105"/>
        <v>1</v>
      </c>
      <c r="E921" s="44">
        <f t="shared" si="106"/>
        <v>637</v>
      </c>
      <c r="F921" s="45">
        <f t="shared" si="107"/>
        <v>13367.407999999999</v>
      </c>
      <c r="G921" s="4">
        <f t="shared" si="108"/>
        <v>15.958989898989868</v>
      </c>
      <c r="H921" s="4">
        <v>14.004</v>
      </c>
      <c r="I921" s="44">
        <f t="shared" si="109"/>
        <v>1</v>
      </c>
      <c r="J921" s="44">
        <f t="shared" si="110"/>
        <v>920</v>
      </c>
      <c r="K921" s="45">
        <f t="shared" si="111"/>
        <v>17545.026000000013</v>
      </c>
      <c r="L921" s="4">
        <f t="shared" si="112"/>
        <v>13.289229999999998</v>
      </c>
    </row>
    <row r="922" spans="1:12" x14ac:dyDescent="0.2">
      <c r="A922" s="5">
        <v>42560</v>
      </c>
      <c r="C922" s="4">
        <f>MIN($B$2:B922)</f>
        <v>13.31</v>
      </c>
      <c r="D922" s="44">
        <f t="shared" si="105"/>
        <v>0</v>
      </c>
      <c r="E922" s="44">
        <f t="shared" si="106"/>
        <v>637</v>
      </c>
      <c r="F922" s="45">
        <f t="shared" si="107"/>
        <v>13367.407999999999</v>
      </c>
      <c r="G922" s="4">
        <f t="shared" si="108"/>
        <v>15.958989898989868</v>
      </c>
      <c r="H922" s="4">
        <v>13.94</v>
      </c>
      <c r="I922" s="44">
        <f t="shared" si="109"/>
        <v>1</v>
      </c>
      <c r="J922" s="44">
        <f t="shared" si="110"/>
        <v>921</v>
      </c>
      <c r="K922" s="45">
        <f t="shared" si="111"/>
        <v>17558.966000000011</v>
      </c>
      <c r="L922" s="4">
        <f t="shared" si="112"/>
        <v>13.286709999999994</v>
      </c>
    </row>
    <row r="923" spans="1:12" x14ac:dyDescent="0.2">
      <c r="A923" s="5">
        <v>42561</v>
      </c>
      <c r="C923" s="4">
        <f>MIN($B$2:B923)</f>
        <v>13.31</v>
      </c>
      <c r="D923" s="44">
        <f t="shared" si="105"/>
        <v>0</v>
      </c>
      <c r="E923" s="44">
        <f t="shared" si="106"/>
        <v>637</v>
      </c>
      <c r="F923" s="45">
        <f t="shared" si="107"/>
        <v>13367.407999999999</v>
      </c>
      <c r="G923" s="4">
        <f t="shared" si="108"/>
        <v>15.94182741116748</v>
      </c>
      <c r="H923" s="4">
        <v>14.170999999999999</v>
      </c>
      <c r="I923" s="44">
        <f t="shared" si="109"/>
        <v>1</v>
      </c>
      <c r="J923" s="44">
        <f t="shared" si="110"/>
        <v>922</v>
      </c>
      <c r="K923" s="45">
        <f t="shared" si="111"/>
        <v>17573.13700000001</v>
      </c>
      <c r="L923" s="4">
        <f t="shared" si="112"/>
        <v>13.287844999999988</v>
      </c>
    </row>
    <row r="924" spans="1:12" x14ac:dyDescent="0.2">
      <c r="A924" s="5">
        <v>42562</v>
      </c>
      <c r="B924" s="4">
        <v>16.73</v>
      </c>
      <c r="C924" s="4">
        <f>MIN($B$2:B924)</f>
        <v>13.31</v>
      </c>
      <c r="D924" s="44">
        <f t="shared" si="105"/>
        <v>1</v>
      </c>
      <c r="E924" s="44">
        <f t="shared" si="106"/>
        <v>638</v>
      </c>
      <c r="F924" s="45">
        <f t="shared" si="107"/>
        <v>13384.137999999999</v>
      </c>
      <c r="G924" s="4">
        <f t="shared" si="108"/>
        <v>15.92903553299489</v>
      </c>
      <c r="H924" s="4">
        <v>14.095000000000001</v>
      </c>
      <c r="I924" s="44">
        <f t="shared" si="109"/>
        <v>1</v>
      </c>
      <c r="J924" s="44">
        <f t="shared" si="110"/>
        <v>923</v>
      </c>
      <c r="K924" s="45">
        <f t="shared" si="111"/>
        <v>17587.232000000011</v>
      </c>
      <c r="L924" s="4">
        <f t="shared" si="112"/>
        <v>13.289789999999993</v>
      </c>
    </row>
    <row r="925" spans="1:12" x14ac:dyDescent="0.2">
      <c r="A925" s="5">
        <v>42563</v>
      </c>
      <c r="B925" s="4">
        <v>16.920000000000002</v>
      </c>
      <c r="C925" s="4">
        <f>MIN($B$2:B925)</f>
        <v>13.31</v>
      </c>
      <c r="D925" s="44">
        <f t="shared" si="105"/>
        <v>1</v>
      </c>
      <c r="E925" s="44">
        <f t="shared" si="106"/>
        <v>639</v>
      </c>
      <c r="F925" s="45">
        <f t="shared" si="107"/>
        <v>13401.057999999999</v>
      </c>
      <c r="G925" s="4">
        <f t="shared" si="108"/>
        <v>15.917411167512661</v>
      </c>
      <c r="H925" s="4">
        <v>14.342000000000001</v>
      </c>
      <c r="I925" s="44">
        <f t="shared" si="109"/>
        <v>1</v>
      </c>
      <c r="J925" s="44">
        <f t="shared" si="110"/>
        <v>924</v>
      </c>
      <c r="K925" s="45">
        <f t="shared" si="111"/>
        <v>17601.574000000011</v>
      </c>
      <c r="L925" s="4">
        <f t="shared" si="112"/>
        <v>13.292739999999995</v>
      </c>
    </row>
    <row r="926" spans="1:12" x14ac:dyDescent="0.2">
      <c r="A926" s="5">
        <v>42564</v>
      </c>
      <c r="B926" s="4">
        <v>16.739999999999998</v>
      </c>
      <c r="C926" s="4">
        <f>MIN($B$2:B926)</f>
        <v>13.31</v>
      </c>
      <c r="D926" s="44">
        <f t="shared" si="105"/>
        <v>1</v>
      </c>
      <c r="E926" s="44">
        <f t="shared" si="106"/>
        <v>640</v>
      </c>
      <c r="F926" s="45">
        <f t="shared" si="107"/>
        <v>13417.797999999999</v>
      </c>
      <c r="G926" s="4">
        <f t="shared" si="108"/>
        <v>15.905126903553269</v>
      </c>
      <c r="H926" s="4">
        <v>14.427</v>
      </c>
      <c r="I926" s="44">
        <f t="shared" si="109"/>
        <v>1</v>
      </c>
      <c r="J926" s="44">
        <f t="shared" si="110"/>
        <v>925</v>
      </c>
      <c r="K926" s="45">
        <f t="shared" si="111"/>
        <v>17616.001000000011</v>
      </c>
      <c r="L926" s="4">
        <f t="shared" si="112"/>
        <v>13.295749999999989</v>
      </c>
    </row>
    <row r="927" spans="1:12" x14ac:dyDescent="0.2">
      <c r="A927" s="5">
        <v>42565</v>
      </c>
      <c r="B927" s="4">
        <v>16.86</v>
      </c>
      <c r="C927" s="4">
        <f>MIN($B$2:B927)</f>
        <v>13.31</v>
      </c>
      <c r="D927" s="44">
        <f t="shared" si="105"/>
        <v>1</v>
      </c>
      <c r="E927" s="44">
        <f t="shared" si="106"/>
        <v>641</v>
      </c>
      <c r="F927" s="45">
        <f t="shared" si="107"/>
        <v>13434.657999999999</v>
      </c>
      <c r="G927" s="4">
        <f t="shared" si="108"/>
        <v>15.894365482233477</v>
      </c>
      <c r="H927" s="4">
        <v>14.452999999999999</v>
      </c>
      <c r="I927" s="44">
        <f t="shared" si="109"/>
        <v>1</v>
      </c>
      <c r="J927" s="44">
        <f t="shared" si="110"/>
        <v>926</v>
      </c>
      <c r="K927" s="45">
        <f t="shared" si="111"/>
        <v>17630.454000000012</v>
      </c>
      <c r="L927" s="4">
        <f t="shared" si="112"/>
        <v>13.297569999999997</v>
      </c>
    </row>
    <row r="928" spans="1:12" x14ac:dyDescent="0.2">
      <c r="A928" s="5">
        <v>42566</v>
      </c>
      <c r="B928" s="4">
        <v>17.48</v>
      </c>
      <c r="C928" s="4">
        <f>MIN($B$2:B928)</f>
        <v>13.31</v>
      </c>
      <c r="D928" s="44">
        <f t="shared" si="105"/>
        <v>1</v>
      </c>
      <c r="E928" s="44">
        <f t="shared" si="106"/>
        <v>642</v>
      </c>
      <c r="F928" s="45">
        <f t="shared" si="107"/>
        <v>13452.137999999999</v>
      </c>
      <c r="G928" s="4">
        <f t="shared" si="108"/>
        <v>15.90237373737371</v>
      </c>
      <c r="H928" s="4">
        <v>14.089</v>
      </c>
      <c r="I928" s="44">
        <f t="shared" si="109"/>
        <v>1</v>
      </c>
      <c r="J928" s="44">
        <f t="shared" si="110"/>
        <v>927</v>
      </c>
      <c r="K928" s="45">
        <f t="shared" si="111"/>
        <v>17644.543000000012</v>
      </c>
      <c r="L928" s="4">
        <f t="shared" si="112"/>
        <v>13.296324999999998</v>
      </c>
    </row>
    <row r="929" spans="1:12" x14ac:dyDescent="0.2">
      <c r="A929" s="5">
        <v>42567</v>
      </c>
      <c r="C929" s="4">
        <f>MIN($B$2:B929)</f>
        <v>13.31</v>
      </c>
      <c r="D929" s="44">
        <f t="shared" si="105"/>
        <v>0</v>
      </c>
      <c r="E929" s="44">
        <f t="shared" si="106"/>
        <v>642</v>
      </c>
      <c r="F929" s="45">
        <f t="shared" si="107"/>
        <v>13452.137999999999</v>
      </c>
      <c r="G929" s="4">
        <f t="shared" si="108"/>
        <v>15.90237373737371</v>
      </c>
      <c r="H929" s="4">
        <v>14.016999999999999</v>
      </c>
      <c r="I929" s="44">
        <f t="shared" si="109"/>
        <v>1</v>
      </c>
      <c r="J929" s="44">
        <f t="shared" si="110"/>
        <v>928</v>
      </c>
      <c r="K929" s="45">
        <f t="shared" si="111"/>
        <v>17658.560000000012</v>
      </c>
      <c r="L929" s="4">
        <f t="shared" si="112"/>
        <v>13.289664999999996</v>
      </c>
    </row>
    <row r="930" spans="1:12" x14ac:dyDescent="0.2">
      <c r="A930" s="5">
        <v>42568</v>
      </c>
      <c r="C930" s="4">
        <f>MIN($B$2:B930)</f>
        <v>13.31</v>
      </c>
      <c r="D930" s="44">
        <f t="shared" si="105"/>
        <v>0</v>
      </c>
      <c r="E930" s="44">
        <f t="shared" si="106"/>
        <v>642</v>
      </c>
      <c r="F930" s="45">
        <f t="shared" si="107"/>
        <v>13452.137999999999</v>
      </c>
      <c r="G930" s="4">
        <f t="shared" si="108"/>
        <v>15.885989847715713</v>
      </c>
      <c r="H930" s="4">
        <v>13.840999999999999</v>
      </c>
      <c r="I930" s="44">
        <f t="shared" si="109"/>
        <v>1</v>
      </c>
      <c r="J930" s="44">
        <f t="shared" si="110"/>
        <v>929</v>
      </c>
      <c r="K930" s="45">
        <f t="shared" si="111"/>
        <v>17672.401000000013</v>
      </c>
      <c r="L930" s="4">
        <f t="shared" si="112"/>
        <v>13.282984999999998</v>
      </c>
    </row>
    <row r="931" spans="1:12" x14ac:dyDescent="0.2">
      <c r="A931" s="5">
        <v>42569</v>
      </c>
      <c r="B931" s="4">
        <v>17.11</v>
      </c>
      <c r="C931" s="4">
        <f>MIN($B$2:B931)</f>
        <v>13.31</v>
      </c>
      <c r="D931" s="44">
        <f t="shared" si="105"/>
        <v>1</v>
      </c>
      <c r="E931" s="44">
        <f t="shared" si="106"/>
        <v>643</v>
      </c>
      <c r="F931" s="45">
        <f t="shared" si="107"/>
        <v>13469.248</v>
      </c>
      <c r="G931" s="4">
        <f t="shared" si="108"/>
        <v>15.873908629441605</v>
      </c>
      <c r="H931" s="4">
        <v>14.333</v>
      </c>
      <c r="I931" s="44">
        <f t="shared" si="109"/>
        <v>1</v>
      </c>
      <c r="J931" s="44">
        <f t="shared" si="110"/>
        <v>930</v>
      </c>
      <c r="K931" s="45">
        <f t="shared" si="111"/>
        <v>17686.734000000011</v>
      </c>
      <c r="L931" s="4">
        <f t="shared" si="112"/>
        <v>13.280779999999995</v>
      </c>
    </row>
    <row r="932" spans="1:12" x14ac:dyDescent="0.2">
      <c r="A932" s="5">
        <v>42570</v>
      </c>
      <c r="B932" s="4">
        <v>17.12</v>
      </c>
      <c r="C932" s="4">
        <f>MIN($B$2:B932)</f>
        <v>13.31</v>
      </c>
      <c r="D932" s="44">
        <f t="shared" si="105"/>
        <v>1</v>
      </c>
      <c r="E932" s="44">
        <f t="shared" si="106"/>
        <v>644</v>
      </c>
      <c r="F932" s="45">
        <f t="shared" si="107"/>
        <v>13486.368</v>
      </c>
      <c r="G932" s="4">
        <f t="shared" si="108"/>
        <v>15.862385786802019</v>
      </c>
      <c r="H932" s="4">
        <v>14.397</v>
      </c>
      <c r="I932" s="44">
        <f t="shared" si="109"/>
        <v>1</v>
      </c>
      <c r="J932" s="44">
        <f t="shared" si="110"/>
        <v>931</v>
      </c>
      <c r="K932" s="45">
        <f t="shared" si="111"/>
        <v>17701.131000000012</v>
      </c>
      <c r="L932" s="4">
        <f t="shared" si="112"/>
        <v>13.277595000000002</v>
      </c>
    </row>
    <row r="933" spans="1:12" x14ac:dyDescent="0.2">
      <c r="A933" s="5">
        <v>42571</v>
      </c>
      <c r="B933" s="4">
        <v>17.2</v>
      </c>
      <c r="C933" s="4">
        <f>MIN($B$2:B933)</f>
        <v>13.31</v>
      </c>
      <c r="D933" s="44">
        <f t="shared" si="105"/>
        <v>1</v>
      </c>
      <c r="E933" s="44">
        <f t="shared" si="106"/>
        <v>645</v>
      </c>
      <c r="F933" s="45">
        <f t="shared" si="107"/>
        <v>13503.568000000001</v>
      </c>
      <c r="G933" s="4">
        <f t="shared" si="108"/>
        <v>15.850609137055827</v>
      </c>
      <c r="H933" s="4">
        <v>14.593999999999999</v>
      </c>
      <c r="I933" s="44">
        <f t="shared" si="109"/>
        <v>1</v>
      </c>
      <c r="J933" s="44">
        <f t="shared" si="110"/>
        <v>932</v>
      </c>
      <c r="K933" s="45">
        <f t="shared" si="111"/>
        <v>17715.725000000013</v>
      </c>
      <c r="L933" s="4">
        <f t="shared" si="112"/>
        <v>13.275710000000009</v>
      </c>
    </row>
    <row r="934" spans="1:12" x14ac:dyDescent="0.2">
      <c r="A934" s="5">
        <v>42572</v>
      </c>
      <c r="B934" s="4">
        <v>17.37</v>
      </c>
      <c r="C934" s="4">
        <f>MIN($B$2:B934)</f>
        <v>13.31</v>
      </c>
      <c r="D934" s="44">
        <f t="shared" si="105"/>
        <v>1</v>
      </c>
      <c r="E934" s="44">
        <f t="shared" si="106"/>
        <v>646</v>
      </c>
      <c r="F934" s="45">
        <f t="shared" si="107"/>
        <v>13520.938000000002</v>
      </c>
      <c r="G934" s="4">
        <f t="shared" si="108"/>
        <v>15.840203045685271</v>
      </c>
      <c r="H934" s="4">
        <v>14.965</v>
      </c>
      <c r="I934" s="44">
        <f t="shared" si="109"/>
        <v>1</v>
      </c>
      <c r="J934" s="44">
        <f t="shared" si="110"/>
        <v>933</v>
      </c>
      <c r="K934" s="45">
        <f t="shared" si="111"/>
        <v>17730.690000000013</v>
      </c>
      <c r="L934" s="4">
        <f t="shared" si="112"/>
        <v>13.274655000000012</v>
      </c>
    </row>
    <row r="935" spans="1:12" x14ac:dyDescent="0.2">
      <c r="A935" s="5">
        <v>42573</v>
      </c>
      <c r="B935" s="4">
        <v>17.260000000000002</v>
      </c>
      <c r="C935" s="4">
        <f>MIN($B$2:B935)</f>
        <v>13.31</v>
      </c>
      <c r="D935" s="44">
        <f t="shared" si="105"/>
        <v>1</v>
      </c>
      <c r="E935" s="44">
        <f t="shared" si="106"/>
        <v>647</v>
      </c>
      <c r="F935" s="45">
        <f t="shared" si="107"/>
        <v>13538.198000000002</v>
      </c>
      <c r="G935" s="4">
        <f t="shared" si="108"/>
        <v>15.847373737373731</v>
      </c>
      <c r="H935" s="4">
        <v>14.592000000000001</v>
      </c>
      <c r="I935" s="44">
        <f t="shared" si="109"/>
        <v>1</v>
      </c>
      <c r="J935" s="44">
        <f t="shared" si="110"/>
        <v>934</v>
      </c>
      <c r="K935" s="45">
        <f t="shared" si="111"/>
        <v>17745.282000000014</v>
      </c>
      <c r="L935" s="4">
        <f t="shared" si="112"/>
        <v>13.272590000000019</v>
      </c>
    </row>
    <row r="936" spans="1:12" x14ac:dyDescent="0.2">
      <c r="A936" s="5">
        <v>42574</v>
      </c>
      <c r="C936" s="4">
        <f>MIN($B$2:B936)</f>
        <v>13.31</v>
      </c>
      <c r="D936" s="44">
        <f t="shared" si="105"/>
        <v>0</v>
      </c>
      <c r="E936" s="44">
        <f t="shared" si="106"/>
        <v>647</v>
      </c>
      <c r="F936" s="45">
        <f t="shared" si="107"/>
        <v>13538.198000000002</v>
      </c>
      <c r="G936" s="4">
        <f t="shared" si="108"/>
        <v>15.847373737373731</v>
      </c>
      <c r="H936" s="4">
        <v>14.563000000000001</v>
      </c>
      <c r="I936" s="44">
        <f t="shared" si="109"/>
        <v>1</v>
      </c>
      <c r="J936" s="44">
        <f t="shared" si="110"/>
        <v>935</v>
      </c>
      <c r="K936" s="45">
        <f t="shared" si="111"/>
        <v>17759.845000000012</v>
      </c>
      <c r="L936" s="4">
        <f t="shared" si="112"/>
        <v>13.269240000000009</v>
      </c>
    </row>
    <row r="937" spans="1:12" x14ac:dyDescent="0.2">
      <c r="A937" s="5">
        <v>42575</v>
      </c>
      <c r="C937" s="4">
        <f>MIN($B$2:B937)</f>
        <v>13.31</v>
      </c>
      <c r="D937" s="44">
        <f t="shared" si="105"/>
        <v>0</v>
      </c>
      <c r="E937" s="44">
        <f t="shared" si="106"/>
        <v>647</v>
      </c>
      <c r="F937" s="45">
        <f t="shared" si="107"/>
        <v>13538.198000000002</v>
      </c>
      <c r="G937" s="4">
        <f t="shared" si="108"/>
        <v>15.829746192893397</v>
      </c>
      <c r="H937" s="4">
        <v>14.888</v>
      </c>
      <c r="I937" s="44">
        <f t="shared" si="109"/>
        <v>1</v>
      </c>
      <c r="J937" s="44">
        <f t="shared" si="110"/>
        <v>936</v>
      </c>
      <c r="K937" s="45">
        <f t="shared" si="111"/>
        <v>17774.733000000011</v>
      </c>
      <c r="L937" s="4">
        <f t="shared" si="112"/>
        <v>13.266330000000007</v>
      </c>
    </row>
    <row r="938" spans="1:12" x14ac:dyDescent="0.2">
      <c r="A938" s="5">
        <v>42576</v>
      </c>
      <c r="B938" s="4">
        <v>17.03</v>
      </c>
      <c r="C938" s="4">
        <f>MIN($B$2:B938)</f>
        <v>13.31</v>
      </c>
      <c r="D938" s="44">
        <f t="shared" si="105"/>
        <v>1</v>
      </c>
      <c r="E938" s="44">
        <f t="shared" si="106"/>
        <v>648</v>
      </c>
      <c r="F938" s="45">
        <f t="shared" si="107"/>
        <v>13555.228000000003</v>
      </c>
      <c r="G938" s="4">
        <f t="shared" si="108"/>
        <v>15.819390862944163</v>
      </c>
      <c r="H938" s="4">
        <v>15.052</v>
      </c>
      <c r="I938" s="44">
        <f t="shared" si="109"/>
        <v>1</v>
      </c>
      <c r="J938" s="44">
        <f t="shared" si="110"/>
        <v>937</v>
      </c>
      <c r="K938" s="45">
        <f t="shared" si="111"/>
        <v>17789.785000000011</v>
      </c>
      <c r="L938" s="4">
        <f t="shared" si="112"/>
        <v>13.263840000000009</v>
      </c>
    </row>
    <row r="939" spans="1:12" x14ac:dyDescent="0.2">
      <c r="A939" s="5">
        <v>42577</v>
      </c>
      <c r="B939" s="4">
        <v>16.93</v>
      </c>
      <c r="C939" s="4">
        <f>MIN($B$2:B939)</f>
        <v>13.31</v>
      </c>
      <c r="D939" s="44">
        <f t="shared" si="105"/>
        <v>1</v>
      </c>
      <c r="E939" s="44">
        <f t="shared" si="106"/>
        <v>649</v>
      </c>
      <c r="F939" s="45">
        <f t="shared" si="107"/>
        <v>13572.158000000003</v>
      </c>
      <c r="G939" s="4">
        <f t="shared" si="108"/>
        <v>15.809390862944166</v>
      </c>
      <c r="H939" s="4">
        <v>14.772</v>
      </c>
      <c r="I939" s="44">
        <f t="shared" si="109"/>
        <v>1</v>
      </c>
      <c r="J939" s="44">
        <f t="shared" si="110"/>
        <v>938</v>
      </c>
      <c r="K939" s="45">
        <f t="shared" si="111"/>
        <v>17804.557000000012</v>
      </c>
      <c r="L939" s="4">
        <f t="shared" si="112"/>
        <v>13.262715000000016</v>
      </c>
    </row>
    <row r="940" spans="1:12" x14ac:dyDescent="0.2">
      <c r="A940" s="5">
        <v>42578</v>
      </c>
      <c r="B940" s="4">
        <v>16.88</v>
      </c>
      <c r="C940" s="4">
        <f>MIN($B$2:B940)</f>
        <v>13.31</v>
      </c>
      <c r="D940" s="44">
        <f t="shared" si="105"/>
        <v>1</v>
      </c>
      <c r="E940" s="44">
        <f t="shared" si="106"/>
        <v>650</v>
      </c>
      <c r="F940" s="45">
        <f t="shared" si="107"/>
        <v>13589.038000000002</v>
      </c>
      <c r="G940" s="4">
        <f t="shared" si="108"/>
        <v>15.798883248730961</v>
      </c>
      <c r="H940" s="4">
        <v>14.622</v>
      </c>
      <c r="I940" s="44">
        <f t="shared" si="109"/>
        <v>1</v>
      </c>
      <c r="J940" s="44">
        <f t="shared" si="110"/>
        <v>939</v>
      </c>
      <c r="K940" s="45">
        <f t="shared" si="111"/>
        <v>17819.179000000011</v>
      </c>
      <c r="L940" s="4">
        <f t="shared" si="112"/>
        <v>13.261275000000014</v>
      </c>
    </row>
    <row r="941" spans="1:12" x14ac:dyDescent="0.2">
      <c r="A941" s="5">
        <v>42579</v>
      </c>
      <c r="B941" s="4">
        <v>16.64</v>
      </c>
      <c r="C941" s="4">
        <f>MIN($B$2:B941)</f>
        <v>13.31</v>
      </c>
      <c r="D941" s="44">
        <f t="shared" ref="D941:D1004" si="113">IF(B941&gt;0,1,0)</f>
        <v>1</v>
      </c>
      <c r="E941" s="44">
        <f t="shared" ref="E941:E1004" si="114">E940+D941</f>
        <v>651</v>
      </c>
      <c r="F941" s="45">
        <f t="shared" ref="F941:F1004" si="115">IF(D941=1,B941+F940,F940)</f>
        <v>13605.678000000002</v>
      </c>
      <c r="G941" s="4">
        <f t="shared" ref="G941:G1004" si="116">(F941-F655)/(E941-E655)</f>
        <v>15.786903553299485</v>
      </c>
      <c r="H941" s="4">
        <v>14.43</v>
      </c>
      <c r="I941" s="44">
        <f t="shared" ref="I941:I1004" si="117">IF(H941&lt;&gt;0,1,0)</f>
        <v>1</v>
      </c>
      <c r="J941" s="44">
        <f t="shared" ref="J941:J1004" si="118">I941+J940</f>
        <v>940</v>
      </c>
      <c r="K941" s="45">
        <f t="shared" ref="K941:K1004" si="119">IF(I941=1,H941+K940,K940)</f>
        <v>17833.609000000011</v>
      </c>
      <c r="L941" s="4">
        <f t="shared" ref="L941:L1004" si="120">(K941-K741)/(J941-J741)</f>
        <v>13.258335000000015</v>
      </c>
    </row>
    <row r="942" spans="1:12" x14ac:dyDescent="0.2">
      <c r="A942" s="5">
        <v>42580</v>
      </c>
      <c r="B942" s="4">
        <v>16.55</v>
      </c>
      <c r="C942" s="4">
        <f>MIN($B$2:B942)</f>
        <v>13.31</v>
      </c>
      <c r="D942" s="44">
        <f t="shared" si="113"/>
        <v>1</v>
      </c>
      <c r="E942" s="44">
        <f t="shared" si="114"/>
        <v>652</v>
      </c>
      <c r="F942" s="45">
        <f t="shared" si="115"/>
        <v>13622.228000000001</v>
      </c>
      <c r="G942" s="4">
        <f t="shared" si="116"/>
        <v>15.790757575757565</v>
      </c>
      <c r="H942" s="4">
        <v>13.765000000000001</v>
      </c>
      <c r="I942" s="44">
        <f t="shared" si="117"/>
        <v>1</v>
      </c>
      <c r="J942" s="44">
        <f t="shared" si="118"/>
        <v>941</v>
      </c>
      <c r="K942" s="45">
        <f t="shared" si="119"/>
        <v>17847.374000000011</v>
      </c>
      <c r="L942" s="4">
        <f t="shared" si="120"/>
        <v>13.25183500000001</v>
      </c>
    </row>
    <row r="943" spans="1:12" x14ac:dyDescent="0.2">
      <c r="A943" s="5">
        <v>42581</v>
      </c>
      <c r="C943" s="4">
        <f>MIN($B$2:B943)</f>
        <v>13.31</v>
      </c>
      <c r="D943" s="44">
        <f t="shared" si="113"/>
        <v>0</v>
      </c>
      <c r="E943" s="44">
        <f t="shared" si="114"/>
        <v>652</v>
      </c>
      <c r="F943" s="45">
        <f t="shared" si="115"/>
        <v>13622.228000000001</v>
      </c>
      <c r="G943" s="4">
        <f t="shared" si="116"/>
        <v>15.790757575757565</v>
      </c>
      <c r="H943" s="4">
        <v>13.768000000000001</v>
      </c>
      <c r="I943" s="44">
        <f t="shared" si="117"/>
        <v>1</v>
      </c>
      <c r="J943" s="44">
        <f t="shared" si="118"/>
        <v>942</v>
      </c>
      <c r="K943" s="45">
        <f t="shared" si="119"/>
        <v>17861.142000000011</v>
      </c>
      <c r="L943" s="4">
        <f t="shared" si="120"/>
        <v>13.248480000000008</v>
      </c>
    </row>
    <row r="944" spans="1:12" x14ac:dyDescent="0.2">
      <c r="A944" s="5">
        <v>42582</v>
      </c>
      <c r="C944" s="4">
        <f>MIN($B$2:B944)</f>
        <v>13.31</v>
      </c>
      <c r="D944" s="44">
        <f t="shared" si="113"/>
        <v>0</v>
      </c>
      <c r="E944" s="44">
        <f t="shared" si="114"/>
        <v>652</v>
      </c>
      <c r="F944" s="45">
        <f t="shared" si="115"/>
        <v>13622.228000000001</v>
      </c>
      <c r="G944" s="4">
        <f t="shared" si="116"/>
        <v>15.774213197969535</v>
      </c>
      <c r="H944" s="4">
        <v>13.82</v>
      </c>
      <c r="I944" s="44">
        <f t="shared" si="117"/>
        <v>1</v>
      </c>
      <c r="J944" s="44">
        <f t="shared" si="118"/>
        <v>943</v>
      </c>
      <c r="K944" s="45">
        <f t="shared" si="119"/>
        <v>17874.96200000001</v>
      </c>
      <c r="L944" s="4">
        <f t="shared" si="120"/>
        <v>13.244440000000004</v>
      </c>
    </row>
    <row r="945" spans="1:12" x14ac:dyDescent="0.2">
      <c r="A945" s="5">
        <v>42583</v>
      </c>
      <c r="B945" s="4">
        <v>16.25</v>
      </c>
      <c r="C945" s="4">
        <f>MIN($B$2:B945)</f>
        <v>13.31</v>
      </c>
      <c r="D945" s="44">
        <f t="shared" si="113"/>
        <v>1</v>
      </c>
      <c r="E945" s="44">
        <f t="shared" si="114"/>
        <v>653</v>
      </c>
      <c r="F945" s="45">
        <f t="shared" si="115"/>
        <v>13638.478000000001</v>
      </c>
      <c r="G945" s="4">
        <f t="shared" si="116"/>
        <v>15.761269035532992</v>
      </c>
      <c r="H945" s="4">
        <v>13.897</v>
      </c>
      <c r="I945" s="44">
        <f t="shared" si="117"/>
        <v>1</v>
      </c>
      <c r="J945" s="44">
        <f t="shared" si="118"/>
        <v>944</v>
      </c>
      <c r="K945" s="45">
        <f t="shared" si="119"/>
        <v>17888.859000000011</v>
      </c>
      <c r="L945" s="4">
        <f t="shared" si="120"/>
        <v>13.242785000000012</v>
      </c>
    </row>
    <row r="946" spans="1:12" x14ac:dyDescent="0.2">
      <c r="A946" s="5">
        <v>42584</v>
      </c>
      <c r="B946" s="4">
        <v>16.09</v>
      </c>
      <c r="C946" s="4">
        <f>MIN($B$2:B946)</f>
        <v>13.31</v>
      </c>
      <c r="D946" s="44">
        <f t="shared" si="113"/>
        <v>1</v>
      </c>
      <c r="E946" s="44">
        <f t="shared" si="114"/>
        <v>654</v>
      </c>
      <c r="F946" s="45">
        <f t="shared" si="115"/>
        <v>13654.568000000001</v>
      </c>
      <c r="G946" s="4">
        <f t="shared" si="116"/>
        <v>15.74796954314721</v>
      </c>
      <c r="H946" s="4">
        <v>13.663</v>
      </c>
      <c r="I946" s="44">
        <f t="shared" si="117"/>
        <v>1</v>
      </c>
      <c r="J946" s="44">
        <f t="shared" si="118"/>
        <v>945</v>
      </c>
      <c r="K946" s="45">
        <f t="shared" si="119"/>
        <v>17902.522000000012</v>
      </c>
      <c r="L946" s="4">
        <f t="shared" si="120"/>
        <v>13.242305000000014</v>
      </c>
    </row>
    <row r="947" spans="1:12" x14ac:dyDescent="0.2">
      <c r="A947" s="5">
        <v>42585</v>
      </c>
      <c r="B947" s="4">
        <v>16.010000000000002</v>
      </c>
      <c r="C947" s="4">
        <f>MIN($B$2:B947)</f>
        <v>13.31</v>
      </c>
      <c r="D947" s="44">
        <f t="shared" si="113"/>
        <v>1</v>
      </c>
      <c r="E947" s="44">
        <f t="shared" si="114"/>
        <v>655</v>
      </c>
      <c r="F947" s="45">
        <f t="shared" si="115"/>
        <v>13670.578000000001</v>
      </c>
      <c r="G947" s="4">
        <f t="shared" si="116"/>
        <v>15.733553299492387</v>
      </c>
      <c r="H947" s="4">
        <v>13.553000000000001</v>
      </c>
      <c r="I947" s="44">
        <f t="shared" si="117"/>
        <v>1</v>
      </c>
      <c r="J947" s="44">
        <f t="shared" si="118"/>
        <v>946</v>
      </c>
      <c r="K947" s="45">
        <f t="shared" si="119"/>
        <v>17916.075000000012</v>
      </c>
      <c r="L947" s="4">
        <f t="shared" si="120"/>
        <v>13.240950000000012</v>
      </c>
    </row>
    <row r="948" spans="1:12" x14ac:dyDescent="0.2">
      <c r="A948" s="5">
        <v>42586</v>
      </c>
      <c r="B948" s="4">
        <v>15.97</v>
      </c>
      <c r="C948" s="4">
        <f>MIN($B$2:B948)</f>
        <v>13.31</v>
      </c>
      <c r="D948" s="44">
        <f t="shared" si="113"/>
        <v>1</v>
      </c>
      <c r="E948" s="44">
        <f t="shared" si="114"/>
        <v>656</v>
      </c>
      <c r="F948" s="45">
        <f t="shared" si="115"/>
        <v>13686.548000000001</v>
      </c>
      <c r="G948" s="4">
        <f t="shared" si="116"/>
        <v>15.718680203045684</v>
      </c>
      <c r="H948" s="4">
        <v>13.461</v>
      </c>
      <c r="I948" s="44">
        <f t="shared" si="117"/>
        <v>1</v>
      </c>
      <c r="J948" s="44">
        <f t="shared" si="118"/>
        <v>947</v>
      </c>
      <c r="K948" s="45">
        <f t="shared" si="119"/>
        <v>17929.536000000011</v>
      </c>
      <c r="L948" s="4">
        <f t="shared" si="120"/>
        <v>13.236915000000009</v>
      </c>
    </row>
    <row r="949" spans="1:12" x14ac:dyDescent="0.2">
      <c r="A949" s="5">
        <v>42587</v>
      </c>
      <c r="B949" s="4">
        <v>15.76</v>
      </c>
      <c r="C949" s="4">
        <f>MIN($B$2:B949)</f>
        <v>13.31</v>
      </c>
      <c r="D949" s="44">
        <f t="shared" si="113"/>
        <v>1</v>
      </c>
      <c r="E949" s="44">
        <f t="shared" si="114"/>
        <v>657</v>
      </c>
      <c r="F949" s="45">
        <f t="shared" si="115"/>
        <v>13702.308000000001</v>
      </c>
      <c r="G949" s="4">
        <f t="shared" si="116"/>
        <v>15.718888888888889</v>
      </c>
      <c r="H949" s="4">
        <v>12.92</v>
      </c>
      <c r="I949" s="44">
        <f t="shared" si="117"/>
        <v>1</v>
      </c>
      <c r="J949" s="44">
        <f t="shared" si="118"/>
        <v>948</v>
      </c>
      <c r="K949" s="45">
        <f t="shared" si="119"/>
        <v>17942.456000000009</v>
      </c>
      <c r="L949" s="4">
        <f t="shared" si="120"/>
        <v>13.231314999999995</v>
      </c>
    </row>
    <row r="950" spans="1:12" x14ac:dyDescent="0.2">
      <c r="A950" s="5">
        <v>42588</v>
      </c>
      <c r="C950" s="4">
        <f>MIN($B$2:B950)</f>
        <v>13.31</v>
      </c>
      <c r="D950" s="44">
        <f t="shared" si="113"/>
        <v>0</v>
      </c>
      <c r="E950" s="44">
        <f t="shared" si="114"/>
        <v>657</v>
      </c>
      <c r="F950" s="45">
        <f t="shared" si="115"/>
        <v>13702.308000000001</v>
      </c>
      <c r="G950" s="4">
        <f t="shared" si="116"/>
        <v>15.718888888888889</v>
      </c>
      <c r="H950" s="4">
        <v>12.901</v>
      </c>
      <c r="I950" s="44">
        <f t="shared" si="117"/>
        <v>1</v>
      </c>
      <c r="J950" s="44">
        <f t="shared" si="118"/>
        <v>949</v>
      </c>
      <c r="K950" s="45">
        <f t="shared" si="119"/>
        <v>17955.357000000011</v>
      </c>
      <c r="L950" s="4">
        <f t="shared" si="120"/>
        <v>13.224740000000002</v>
      </c>
    </row>
    <row r="951" spans="1:12" x14ac:dyDescent="0.2">
      <c r="A951" s="5">
        <v>42589</v>
      </c>
      <c r="C951" s="4">
        <f>MIN($B$2:B951)</f>
        <v>13.31</v>
      </c>
      <c r="D951" s="44">
        <f t="shared" si="113"/>
        <v>0</v>
      </c>
      <c r="E951" s="44">
        <f t="shared" si="114"/>
        <v>657</v>
      </c>
      <c r="F951" s="45">
        <f t="shared" si="115"/>
        <v>13702.308000000001</v>
      </c>
      <c r="G951" s="4">
        <f t="shared" si="116"/>
        <v>15.703807106598983</v>
      </c>
      <c r="H951" s="4">
        <v>12.775</v>
      </c>
      <c r="I951" s="44">
        <f t="shared" si="117"/>
        <v>1</v>
      </c>
      <c r="J951" s="44">
        <f t="shared" si="118"/>
        <v>950</v>
      </c>
      <c r="K951" s="45">
        <f t="shared" si="119"/>
        <v>17968.132000000012</v>
      </c>
      <c r="L951" s="4">
        <f t="shared" si="120"/>
        <v>13.220610000000006</v>
      </c>
    </row>
    <row r="952" spans="1:12" x14ac:dyDescent="0.2">
      <c r="A952" s="5">
        <v>42590</v>
      </c>
      <c r="B952" s="4">
        <v>15.82</v>
      </c>
      <c r="C952" s="4">
        <f>MIN($B$2:B952)</f>
        <v>13.31</v>
      </c>
      <c r="D952" s="44">
        <f t="shared" si="113"/>
        <v>1</v>
      </c>
      <c r="E952" s="44">
        <f t="shared" si="114"/>
        <v>658</v>
      </c>
      <c r="F952" s="45">
        <f t="shared" si="115"/>
        <v>13718.128000000001</v>
      </c>
      <c r="G952" s="4">
        <f t="shared" si="116"/>
        <v>15.690355329949238</v>
      </c>
      <c r="H952" s="4">
        <v>12.936999999999999</v>
      </c>
      <c r="I952" s="44">
        <f t="shared" si="117"/>
        <v>1</v>
      </c>
      <c r="J952" s="44">
        <f t="shared" si="118"/>
        <v>951</v>
      </c>
      <c r="K952" s="45">
        <f t="shared" si="119"/>
        <v>17981.069000000014</v>
      </c>
      <c r="L952" s="4">
        <f t="shared" si="120"/>
        <v>13.218720000000012</v>
      </c>
    </row>
    <row r="953" spans="1:12" x14ac:dyDescent="0.2">
      <c r="A953" s="5">
        <v>42591</v>
      </c>
      <c r="B953" s="4">
        <v>15.85</v>
      </c>
      <c r="C953" s="4">
        <f>MIN($B$2:B953)</f>
        <v>13.31</v>
      </c>
      <c r="D953" s="44">
        <f t="shared" si="113"/>
        <v>1</v>
      </c>
      <c r="E953" s="44">
        <f t="shared" si="114"/>
        <v>659</v>
      </c>
      <c r="F953" s="45">
        <f t="shared" si="115"/>
        <v>13733.978000000001</v>
      </c>
      <c r="G953" s="4">
        <f t="shared" si="116"/>
        <v>15.676446700507615</v>
      </c>
      <c r="H953" s="4">
        <v>12.731999999999999</v>
      </c>
      <c r="I953" s="44">
        <f t="shared" si="117"/>
        <v>1</v>
      </c>
      <c r="J953" s="44">
        <f t="shared" si="118"/>
        <v>952</v>
      </c>
      <c r="K953" s="45">
        <f t="shared" si="119"/>
        <v>17993.801000000014</v>
      </c>
      <c r="L953" s="4">
        <f t="shared" si="120"/>
        <v>13.213350000000009</v>
      </c>
    </row>
    <row r="954" spans="1:12" x14ac:dyDescent="0.2">
      <c r="A954" s="5">
        <v>42592</v>
      </c>
      <c r="B954" s="4">
        <v>15.8</v>
      </c>
      <c r="C954" s="4">
        <f>MIN($B$2:B954)</f>
        <v>13.31</v>
      </c>
      <c r="D954" s="44">
        <f t="shared" si="113"/>
        <v>1</v>
      </c>
      <c r="E954" s="44">
        <f t="shared" si="114"/>
        <v>660</v>
      </c>
      <c r="F954" s="45">
        <f t="shared" si="115"/>
        <v>13749.778</v>
      </c>
      <c r="G954" s="4">
        <f t="shared" si="116"/>
        <v>15.661725888324867</v>
      </c>
      <c r="H954" s="4">
        <v>12.754</v>
      </c>
      <c r="I954" s="44">
        <f t="shared" si="117"/>
        <v>1</v>
      </c>
      <c r="J954" s="44">
        <f t="shared" si="118"/>
        <v>953</v>
      </c>
      <c r="K954" s="45">
        <f t="shared" si="119"/>
        <v>18006.555000000015</v>
      </c>
      <c r="L954" s="4">
        <f t="shared" si="120"/>
        <v>13.207645000000012</v>
      </c>
    </row>
    <row r="955" spans="1:12" x14ac:dyDescent="0.2">
      <c r="A955" s="5">
        <v>42593</v>
      </c>
      <c r="B955" s="4">
        <v>15.78</v>
      </c>
      <c r="C955" s="4">
        <f>MIN($B$2:B955)</f>
        <v>13.31</v>
      </c>
      <c r="D955" s="44">
        <f t="shared" si="113"/>
        <v>1</v>
      </c>
      <c r="E955" s="44">
        <f t="shared" si="114"/>
        <v>661</v>
      </c>
      <c r="F955" s="45">
        <f t="shared" si="115"/>
        <v>13765.558000000001</v>
      </c>
      <c r="G955" s="4">
        <f t="shared" si="116"/>
        <v>15.647918781725885</v>
      </c>
      <c r="H955" s="4">
        <v>12.324999999999999</v>
      </c>
      <c r="I955" s="44">
        <f t="shared" si="117"/>
        <v>1</v>
      </c>
      <c r="J955" s="44">
        <f t="shared" si="118"/>
        <v>954</v>
      </c>
      <c r="K955" s="45">
        <f t="shared" si="119"/>
        <v>18018.880000000016</v>
      </c>
      <c r="L955" s="4">
        <f t="shared" si="120"/>
        <v>13.200785000000014</v>
      </c>
    </row>
    <row r="956" spans="1:12" x14ac:dyDescent="0.2">
      <c r="A956" s="5">
        <v>42594</v>
      </c>
      <c r="B956" s="4">
        <v>15.73</v>
      </c>
      <c r="C956" s="4">
        <f>MIN($B$2:B956)</f>
        <v>13.31</v>
      </c>
      <c r="D956" s="44">
        <f t="shared" si="113"/>
        <v>1</v>
      </c>
      <c r="E956" s="44">
        <f t="shared" si="114"/>
        <v>662</v>
      </c>
      <c r="F956" s="45">
        <f t="shared" si="115"/>
        <v>13781.288</v>
      </c>
      <c r="G956" s="4">
        <f t="shared" si="116"/>
        <v>15.648333333333328</v>
      </c>
      <c r="H956" s="4">
        <v>11.715</v>
      </c>
      <c r="I956" s="44">
        <f t="shared" si="117"/>
        <v>1</v>
      </c>
      <c r="J956" s="44">
        <f t="shared" si="118"/>
        <v>955</v>
      </c>
      <c r="K956" s="45">
        <f t="shared" si="119"/>
        <v>18030.595000000016</v>
      </c>
      <c r="L956" s="4">
        <f t="shared" si="120"/>
        <v>13.193215000000018</v>
      </c>
    </row>
    <row r="957" spans="1:12" x14ac:dyDescent="0.2">
      <c r="A957" s="5">
        <v>42595</v>
      </c>
      <c r="C957" s="4">
        <f>MIN($B$2:B957)</f>
        <v>13.31</v>
      </c>
      <c r="D957" s="44">
        <f t="shared" si="113"/>
        <v>0</v>
      </c>
      <c r="E957" s="44">
        <f t="shared" si="114"/>
        <v>662</v>
      </c>
      <c r="F957" s="45">
        <f t="shared" si="115"/>
        <v>13781.288</v>
      </c>
      <c r="G957" s="4">
        <f t="shared" si="116"/>
        <v>15.648333333333328</v>
      </c>
      <c r="H957" s="4">
        <v>11.707000000000001</v>
      </c>
      <c r="I957" s="44">
        <f t="shared" si="117"/>
        <v>1</v>
      </c>
      <c r="J957" s="44">
        <f t="shared" si="118"/>
        <v>956</v>
      </c>
      <c r="K957" s="45">
        <f t="shared" si="119"/>
        <v>18042.302000000014</v>
      </c>
      <c r="L957" s="4">
        <f t="shared" si="120"/>
        <v>13.186530000000012</v>
      </c>
    </row>
    <row r="958" spans="1:12" x14ac:dyDescent="0.2">
      <c r="A958" s="5">
        <v>42596</v>
      </c>
      <c r="C958" s="4">
        <f>MIN($B$2:B958)</f>
        <v>13.31</v>
      </c>
      <c r="D958" s="44">
        <f t="shared" si="113"/>
        <v>0</v>
      </c>
      <c r="E958" s="44">
        <f t="shared" si="114"/>
        <v>662</v>
      </c>
      <c r="F958" s="45">
        <f t="shared" si="115"/>
        <v>13781.288</v>
      </c>
      <c r="G958" s="4">
        <f t="shared" si="116"/>
        <v>15.634771573604057</v>
      </c>
      <c r="H958" s="4">
        <v>11.888999999999999</v>
      </c>
      <c r="I958" s="44">
        <f t="shared" si="117"/>
        <v>1</v>
      </c>
      <c r="J958" s="44">
        <f t="shared" si="118"/>
        <v>957</v>
      </c>
      <c r="K958" s="45">
        <f t="shared" si="119"/>
        <v>18054.191000000013</v>
      </c>
      <c r="L958" s="4">
        <f t="shared" si="120"/>
        <v>13.178110000000006</v>
      </c>
    </row>
    <row r="959" spans="1:12" x14ac:dyDescent="0.2">
      <c r="A959" s="5">
        <v>42597</v>
      </c>
      <c r="B959" s="4">
        <v>15.67</v>
      </c>
      <c r="C959" s="4">
        <f>MIN($B$2:B959)</f>
        <v>13.31</v>
      </c>
      <c r="D959" s="44">
        <f t="shared" si="113"/>
        <v>1</v>
      </c>
      <c r="E959" s="44">
        <f t="shared" si="114"/>
        <v>663</v>
      </c>
      <c r="F959" s="45">
        <f t="shared" si="115"/>
        <v>13796.958000000001</v>
      </c>
      <c r="G959" s="4">
        <f t="shared" si="116"/>
        <v>15.621725888324871</v>
      </c>
      <c r="H959" s="4">
        <v>11.263999999999999</v>
      </c>
      <c r="I959" s="44">
        <f t="shared" si="117"/>
        <v>1</v>
      </c>
      <c r="J959" s="44">
        <f t="shared" si="118"/>
        <v>958</v>
      </c>
      <c r="K959" s="45">
        <f t="shared" si="119"/>
        <v>18065.455000000013</v>
      </c>
      <c r="L959" s="4">
        <f t="shared" si="120"/>
        <v>13.164515000000002</v>
      </c>
    </row>
    <row r="960" spans="1:12" x14ac:dyDescent="0.2">
      <c r="A960" s="5">
        <v>42598</v>
      </c>
      <c r="B960" s="4">
        <v>15.9</v>
      </c>
      <c r="C960" s="4">
        <f>MIN($B$2:B960)</f>
        <v>13.31</v>
      </c>
      <c r="D960" s="44">
        <f t="shared" si="113"/>
        <v>1</v>
      </c>
      <c r="E960" s="44">
        <f t="shared" si="114"/>
        <v>664</v>
      </c>
      <c r="F960" s="45">
        <f t="shared" si="115"/>
        <v>13812.858</v>
      </c>
      <c r="G960" s="4">
        <f t="shared" si="116"/>
        <v>15.609796954314717</v>
      </c>
      <c r="H960" s="4">
        <v>11.59</v>
      </c>
      <c r="I960" s="44">
        <f t="shared" si="117"/>
        <v>1</v>
      </c>
      <c r="J960" s="44">
        <f t="shared" si="118"/>
        <v>959</v>
      </c>
      <c r="K960" s="45">
        <f t="shared" si="119"/>
        <v>18077.045000000013</v>
      </c>
      <c r="L960" s="4">
        <f t="shared" si="120"/>
        <v>13.154575000000005</v>
      </c>
    </row>
    <row r="961" spans="1:12" x14ac:dyDescent="0.2">
      <c r="A961" s="5">
        <v>42599</v>
      </c>
      <c r="B961" s="4">
        <v>16.03</v>
      </c>
      <c r="C961" s="4">
        <f>MIN($B$2:B961)</f>
        <v>13.31</v>
      </c>
      <c r="D961" s="44">
        <f t="shared" si="113"/>
        <v>1</v>
      </c>
      <c r="E961" s="44">
        <f t="shared" si="114"/>
        <v>665</v>
      </c>
      <c r="F961" s="45">
        <f t="shared" si="115"/>
        <v>13828.888000000001</v>
      </c>
      <c r="G961" s="4">
        <f t="shared" si="116"/>
        <v>15.600355329949242</v>
      </c>
      <c r="H961" s="4">
        <v>11.664999999999999</v>
      </c>
      <c r="I961" s="44">
        <f t="shared" si="117"/>
        <v>1</v>
      </c>
      <c r="J961" s="44">
        <f t="shared" si="118"/>
        <v>960</v>
      </c>
      <c r="K961" s="45">
        <f t="shared" si="119"/>
        <v>18088.710000000014</v>
      </c>
      <c r="L961" s="4">
        <f t="shared" si="120"/>
        <v>13.144875000000011</v>
      </c>
    </row>
    <row r="962" spans="1:12" x14ac:dyDescent="0.2">
      <c r="A962" s="5">
        <v>42600</v>
      </c>
      <c r="B962" s="4">
        <v>15.95</v>
      </c>
      <c r="C962" s="4">
        <f>MIN($B$2:B962)</f>
        <v>13.31</v>
      </c>
      <c r="D962" s="44">
        <f t="shared" si="113"/>
        <v>1</v>
      </c>
      <c r="E962" s="44">
        <f t="shared" si="114"/>
        <v>666</v>
      </c>
      <c r="F962" s="45">
        <f t="shared" si="115"/>
        <v>13844.838000000002</v>
      </c>
      <c r="G962" s="4">
        <f t="shared" si="116"/>
        <v>15.59162436548224</v>
      </c>
      <c r="H962" s="4">
        <v>11.521000000000001</v>
      </c>
      <c r="I962" s="44">
        <f t="shared" si="117"/>
        <v>1</v>
      </c>
      <c r="J962" s="44">
        <f t="shared" si="118"/>
        <v>961</v>
      </c>
      <c r="K962" s="45">
        <f t="shared" si="119"/>
        <v>18100.231000000014</v>
      </c>
      <c r="L962" s="4">
        <f t="shared" si="120"/>
        <v>13.134485000000014</v>
      </c>
    </row>
    <row r="963" spans="1:12" x14ac:dyDescent="0.2">
      <c r="A963" s="5">
        <v>42601</v>
      </c>
      <c r="B963" s="4">
        <v>15.74</v>
      </c>
      <c r="C963" s="4">
        <f>MIN($B$2:B963)</f>
        <v>13.31</v>
      </c>
      <c r="D963" s="44">
        <f t="shared" si="113"/>
        <v>1</v>
      </c>
      <c r="E963" s="44">
        <f t="shared" si="114"/>
        <v>667</v>
      </c>
      <c r="F963" s="45">
        <f t="shared" si="115"/>
        <v>13860.578000000001</v>
      </c>
      <c r="G963" s="4">
        <f t="shared" si="116"/>
        <v>15.592373737373741</v>
      </c>
      <c r="H963" s="4">
        <v>10.739000000000001</v>
      </c>
      <c r="I963" s="44">
        <f t="shared" si="117"/>
        <v>1</v>
      </c>
      <c r="J963" s="44">
        <f t="shared" si="118"/>
        <v>962</v>
      </c>
      <c r="K963" s="45">
        <f t="shared" si="119"/>
        <v>18110.970000000016</v>
      </c>
      <c r="L963" s="4">
        <f t="shared" si="120"/>
        <v>13.121585000000023</v>
      </c>
    </row>
    <row r="964" spans="1:12" x14ac:dyDescent="0.2">
      <c r="A964" s="5">
        <v>42602</v>
      </c>
      <c r="C964" s="4">
        <f>MIN($B$2:B964)</f>
        <v>13.31</v>
      </c>
      <c r="D964" s="44">
        <f t="shared" si="113"/>
        <v>0</v>
      </c>
      <c r="E964" s="44">
        <f t="shared" si="114"/>
        <v>667</v>
      </c>
      <c r="F964" s="45">
        <f t="shared" si="115"/>
        <v>13860.578000000001</v>
      </c>
      <c r="G964" s="4">
        <f t="shared" si="116"/>
        <v>15.592373737373741</v>
      </c>
      <c r="H964" s="4">
        <v>10.775</v>
      </c>
      <c r="I964" s="44">
        <f t="shared" si="117"/>
        <v>1</v>
      </c>
      <c r="J964" s="44">
        <f t="shared" si="118"/>
        <v>963</v>
      </c>
      <c r="K964" s="45">
        <f t="shared" si="119"/>
        <v>18121.745000000017</v>
      </c>
      <c r="L964" s="4">
        <f t="shared" si="120"/>
        <v>13.10975000000003</v>
      </c>
    </row>
    <row r="965" spans="1:12" x14ac:dyDescent="0.2">
      <c r="A965" s="5">
        <v>42603</v>
      </c>
      <c r="C965" s="4">
        <f>MIN($B$2:B965)</f>
        <v>13.31</v>
      </c>
      <c r="D965" s="44">
        <f t="shared" si="113"/>
        <v>0</v>
      </c>
      <c r="E965" s="44">
        <f t="shared" si="114"/>
        <v>667</v>
      </c>
      <c r="F965" s="45">
        <f t="shared" si="115"/>
        <v>13860.578000000001</v>
      </c>
      <c r="G965" s="4">
        <f t="shared" si="116"/>
        <v>15.583807106598986</v>
      </c>
      <c r="H965" s="4">
        <v>10.862</v>
      </c>
      <c r="I965" s="44">
        <f t="shared" si="117"/>
        <v>1</v>
      </c>
      <c r="J965" s="44">
        <f t="shared" si="118"/>
        <v>964</v>
      </c>
      <c r="K965" s="45">
        <f t="shared" si="119"/>
        <v>18132.607000000018</v>
      </c>
      <c r="L965" s="4">
        <f t="shared" si="120"/>
        <v>13.096915000000035</v>
      </c>
    </row>
    <row r="966" spans="1:12" x14ac:dyDescent="0.2">
      <c r="A966" s="5">
        <v>42604</v>
      </c>
      <c r="B966" s="4">
        <v>15.42</v>
      </c>
      <c r="C966" s="4">
        <f>MIN($B$2:B966)</f>
        <v>13.31</v>
      </c>
      <c r="D966" s="44">
        <f t="shared" si="113"/>
        <v>1</v>
      </c>
      <c r="E966" s="44">
        <f t="shared" si="114"/>
        <v>668</v>
      </c>
      <c r="F966" s="45">
        <f t="shared" si="115"/>
        <v>13875.998000000001</v>
      </c>
      <c r="G966" s="4">
        <f t="shared" si="116"/>
        <v>15.574923857868022</v>
      </c>
      <c r="H966" s="4">
        <v>11.205</v>
      </c>
      <c r="I966" s="44">
        <f t="shared" si="117"/>
        <v>1</v>
      </c>
      <c r="J966" s="44">
        <f t="shared" si="118"/>
        <v>965</v>
      </c>
      <c r="K966" s="45">
        <f t="shared" si="119"/>
        <v>18143.81200000002</v>
      </c>
      <c r="L966" s="4">
        <f t="shared" si="120"/>
        <v>13.088160000000043</v>
      </c>
    </row>
    <row r="967" spans="1:12" x14ac:dyDescent="0.2">
      <c r="A967" s="5">
        <v>42605</v>
      </c>
      <c r="B967" s="4">
        <v>15.54</v>
      </c>
      <c r="C967" s="4">
        <f>MIN($B$2:B967)</f>
        <v>13.31</v>
      </c>
      <c r="D967" s="44">
        <f t="shared" si="113"/>
        <v>1</v>
      </c>
      <c r="E967" s="44">
        <f t="shared" si="114"/>
        <v>669</v>
      </c>
      <c r="F967" s="45">
        <f t="shared" si="115"/>
        <v>13891.538000000002</v>
      </c>
      <c r="G967" s="4">
        <f t="shared" si="116"/>
        <v>15.568020304568535</v>
      </c>
      <c r="H967" s="4">
        <v>11.834</v>
      </c>
      <c r="I967" s="44">
        <f t="shared" si="117"/>
        <v>1</v>
      </c>
      <c r="J967" s="44">
        <f t="shared" si="118"/>
        <v>966</v>
      </c>
      <c r="K967" s="45">
        <f t="shared" si="119"/>
        <v>18155.646000000019</v>
      </c>
      <c r="L967" s="4">
        <f t="shared" si="120"/>
        <v>13.084105000000037</v>
      </c>
    </row>
    <row r="968" spans="1:12" x14ac:dyDescent="0.2">
      <c r="A968" s="5">
        <v>42606</v>
      </c>
      <c r="B968" s="4">
        <v>15.34</v>
      </c>
      <c r="C968" s="4">
        <f>MIN($B$2:B968)</f>
        <v>13.31</v>
      </c>
      <c r="D968" s="44">
        <f t="shared" si="113"/>
        <v>1</v>
      </c>
      <c r="E968" s="44">
        <f t="shared" si="114"/>
        <v>670</v>
      </c>
      <c r="F968" s="45">
        <f t="shared" si="115"/>
        <v>13906.878000000002</v>
      </c>
      <c r="G968" s="4">
        <f t="shared" si="116"/>
        <v>15.560812182741124</v>
      </c>
      <c r="H968" s="4">
        <v>11.486000000000001</v>
      </c>
      <c r="I968" s="44">
        <f t="shared" si="117"/>
        <v>1</v>
      </c>
      <c r="J968" s="44">
        <f t="shared" si="118"/>
        <v>967</v>
      </c>
      <c r="K968" s="45">
        <f t="shared" si="119"/>
        <v>18167.13200000002</v>
      </c>
      <c r="L968" s="4">
        <f t="shared" si="120"/>
        <v>13.078585000000039</v>
      </c>
    </row>
    <row r="969" spans="1:12" x14ac:dyDescent="0.2">
      <c r="A969" s="5">
        <v>42607</v>
      </c>
      <c r="B969" s="4">
        <v>15.33</v>
      </c>
      <c r="C969" s="4">
        <f>MIN($B$2:B969)</f>
        <v>13.31</v>
      </c>
      <c r="D969" s="44">
        <f t="shared" si="113"/>
        <v>1</v>
      </c>
      <c r="E969" s="44">
        <f t="shared" si="114"/>
        <v>671</v>
      </c>
      <c r="F969" s="45">
        <f t="shared" si="115"/>
        <v>13922.208000000002</v>
      </c>
      <c r="G969" s="4">
        <f t="shared" si="116"/>
        <v>15.552791878172597</v>
      </c>
      <c r="H969" s="4">
        <v>11.315</v>
      </c>
      <c r="I969" s="44">
        <f t="shared" si="117"/>
        <v>1</v>
      </c>
      <c r="J969" s="44">
        <f t="shared" si="118"/>
        <v>968</v>
      </c>
      <c r="K969" s="45">
        <f t="shared" si="119"/>
        <v>18178.447000000018</v>
      </c>
      <c r="L969" s="4">
        <f t="shared" si="120"/>
        <v>13.071645000000036</v>
      </c>
    </row>
    <row r="970" spans="1:12" x14ac:dyDescent="0.2">
      <c r="A970" s="5">
        <v>42608</v>
      </c>
      <c r="B970" s="4">
        <v>15.67</v>
      </c>
      <c r="C970" s="4">
        <f>MIN($B$2:B970)</f>
        <v>13.31</v>
      </c>
      <c r="D970" s="44">
        <f t="shared" si="113"/>
        <v>1</v>
      </c>
      <c r="E970" s="44">
        <f t="shared" si="114"/>
        <v>672</v>
      </c>
      <c r="F970" s="45">
        <f t="shared" si="115"/>
        <v>13937.878000000002</v>
      </c>
      <c r="G970" s="4">
        <f t="shared" si="116"/>
        <v>15.553383838383846</v>
      </c>
      <c r="H970" s="4">
        <v>11.54</v>
      </c>
      <c r="I970" s="44">
        <f t="shared" si="117"/>
        <v>1</v>
      </c>
      <c r="J970" s="44">
        <f t="shared" si="118"/>
        <v>969</v>
      </c>
      <c r="K970" s="45">
        <f t="shared" si="119"/>
        <v>18189.987000000019</v>
      </c>
      <c r="L970" s="4">
        <f t="shared" si="120"/>
        <v>13.065965000000041</v>
      </c>
    </row>
    <row r="971" spans="1:12" x14ac:dyDescent="0.2">
      <c r="A971" s="5">
        <v>42609</v>
      </c>
      <c r="C971" s="4">
        <f>MIN($B$2:B971)</f>
        <v>13.31</v>
      </c>
      <c r="D971" s="44">
        <f t="shared" si="113"/>
        <v>0</v>
      </c>
      <c r="E971" s="44">
        <f t="shared" si="114"/>
        <v>672</v>
      </c>
      <c r="F971" s="45">
        <f t="shared" si="115"/>
        <v>13937.878000000002</v>
      </c>
      <c r="G971" s="4">
        <f t="shared" si="116"/>
        <v>15.553383838383846</v>
      </c>
      <c r="H971" s="4">
        <v>11.49</v>
      </c>
      <c r="I971" s="44">
        <f t="shared" si="117"/>
        <v>1</v>
      </c>
      <c r="J971" s="44">
        <f t="shared" si="118"/>
        <v>970</v>
      </c>
      <c r="K971" s="45">
        <f t="shared" si="119"/>
        <v>18201.477000000021</v>
      </c>
      <c r="L971" s="4">
        <f t="shared" si="120"/>
        <v>13.05944500000005</v>
      </c>
    </row>
    <row r="972" spans="1:12" x14ac:dyDescent="0.2">
      <c r="A972" s="5">
        <v>42610</v>
      </c>
      <c r="C972" s="4">
        <f>MIN($B$2:B972)</f>
        <v>13.31</v>
      </c>
      <c r="D972" s="44">
        <f t="shared" si="113"/>
        <v>0</v>
      </c>
      <c r="E972" s="44">
        <f t="shared" si="114"/>
        <v>672</v>
      </c>
      <c r="F972" s="45">
        <f t="shared" si="115"/>
        <v>13937.878000000002</v>
      </c>
      <c r="G972" s="4">
        <f t="shared" si="116"/>
        <v>15.544720812182748</v>
      </c>
      <c r="H972" s="4">
        <v>11.702</v>
      </c>
      <c r="I972" s="44">
        <f t="shared" si="117"/>
        <v>1</v>
      </c>
      <c r="J972" s="44">
        <f t="shared" si="118"/>
        <v>971</v>
      </c>
      <c r="K972" s="45">
        <f t="shared" si="119"/>
        <v>18213.179000000022</v>
      </c>
      <c r="L972" s="4">
        <f t="shared" si="120"/>
        <v>13.054700000000057</v>
      </c>
    </row>
    <row r="973" spans="1:12" x14ac:dyDescent="0.2">
      <c r="A973" s="5">
        <v>42611</v>
      </c>
      <c r="C973" s="4">
        <f>MIN($B$2:B973)</f>
        <v>13.31</v>
      </c>
      <c r="D973" s="44">
        <f t="shared" si="113"/>
        <v>0</v>
      </c>
      <c r="E973" s="44">
        <f t="shared" si="114"/>
        <v>672</v>
      </c>
      <c r="F973" s="45">
        <f t="shared" si="115"/>
        <v>13937.878000000002</v>
      </c>
      <c r="G973" s="4">
        <f t="shared" si="116"/>
        <v>15.531938775510215</v>
      </c>
      <c r="H973" s="4">
        <v>12.04</v>
      </c>
      <c r="I973" s="44">
        <f t="shared" si="117"/>
        <v>1</v>
      </c>
      <c r="J973" s="44">
        <f t="shared" si="118"/>
        <v>972</v>
      </c>
      <c r="K973" s="45">
        <f t="shared" si="119"/>
        <v>18225.219000000023</v>
      </c>
      <c r="L973" s="4">
        <f t="shared" si="120"/>
        <v>13.052605000000058</v>
      </c>
    </row>
    <row r="974" spans="1:12" x14ac:dyDescent="0.2">
      <c r="A974" s="5">
        <v>42612</v>
      </c>
      <c r="B974" s="4">
        <v>15.59</v>
      </c>
      <c r="C974" s="4">
        <f>MIN($B$2:B974)</f>
        <v>13.31</v>
      </c>
      <c r="D974" s="44">
        <f t="shared" si="113"/>
        <v>1</v>
      </c>
      <c r="E974" s="44">
        <f t="shared" si="114"/>
        <v>673</v>
      </c>
      <c r="F974" s="45">
        <f t="shared" si="115"/>
        <v>13953.468000000003</v>
      </c>
      <c r="G974" s="4">
        <f t="shared" si="116"/>
        <v>15.521122448979607</v>
      </c>
      <c r="H974" s="4">
        <v>12.19</v>
      </c>
      <c r="I974" s="44">
        <f t="shared" si="117"/>
        <v>1</v>
      </c>
      <c r="J974" s="44">
        <f t="shared" si="118"/>
        <v>973</v>
      </c>
      <c r="K974" s="45">
        <f t="shared" si="119"/>
        <v>18237.409000000021</v>
      </c>
      <c r="L974" s="4">
        <f t="shared" si="120"/>
        <v>13.050450000000055</v>
      </c>
    </row>
    <row r="975" spans="1:12" x14ac:dyDescent="0.2">
      <c r="A975" s="5">
        <v>42613</v>
      </c>
      <c r="B975" s="4">
        <v>15.35</v>
      </c>
      <c r="C975" s="4">
        <f>MIN($B$2:B975)</f>
        <v>13.31</v>
      </c>
      <c r="D975" s="44">
        <f t="shared" si="113"/>
        <v>1</v>
      </c>
      <c r="E975" s="44">
        <f t="shared" si="114"/>
        <v>674</v>
      </c>
      <c r="F975" s="45">
        <f t="shared" si="115"/>
        <v>13968.818000000003</v>
      </c>
      <c r="G975" s="4">
        <f t="shared" si="116"/>
        <v>15.508316326530627</v>
      </c>
      <c r="H975" s="4">
        <v>12.196</v>
      </c>
      <c r="I975" s="44">
        <f t="shared" si="117"/>
        <v>1</v>
      </c>
      <c r="J975" s="44">
        <f t="shared" si="118"/>
        <v>974</v>
      </c>
      <c r="K975" s="45">
        <f t="shared" si="119"/>
        <v>18249.605000000021</v>
      </c>
      <c r="L975" s="4">
        <f t="shared" si="120"/>
        <v>13.04868500000005</v>
      </c>
    </row>
    <row r="976" spans="1:12" x14ac:dyDescent="0.2">
      <c r="A976" s="5">
        <v>42614</v>
      </c>
      <c r="B976" s="4">
        <v>15.15</v>
      </c>
      <c r="C976" s="4">
        <f>MIN($B$2:B976)</f>
        <v>13.31</v>
      </c>
      <c r="D976" s="44">
        <f t="shared" si="113"/>
        <v>1</v>
      </c>
      <c r="E976" s="44">
        <f t="shared" si="114"/>
        <v>675</v>
      </c>
      <c r="F976" s="45">
        <f t="shared" si="115"/>
        <v>13983.968000000003</v>
      </c>
      <c r="G976" s="4">
        <f t="shared" si="116"/>
        <v>15.495663265306138</v>
      </c>
      <c r="H976" s="4">
        <v>12.289</v>
      </c>
      <c r="I976" s="44">
        <f t="shared" si="117"/>
        <v>1</v>
      </c>
      <c r="J976" s="44">
        <f t="shared" si="118"/>
        <v>975</v>
      </c>
      <c r="K976" s="45">
        <f t="shared" si="119"/>
        <v>18261.894000000022</v>
      </c>
      <c r="L976" s="4">
        <f t="shared" si="120"/>
        <v>13.046425000000054</v>
      </c>
    </row>
    <row r="977" spans="1:12" x14ac:dyDescent="0.2">
      <c r="A977" s="5">
        <v>42615</v>
      </c>
      <c r="B977" s="4">
        <v>15.23</v>
      </c>
      <c r="C977" s="4">
        <f>MIN($B$2:B977)</f>
        <v>13.31</v>
      </c>
      <c r="D977" s="44">
        <f t="shared" si="113"/>
        <v>1</v>
      </c>
      <c r="E977" s="44">
        <f t="shared" si="114"/>
        <v>676</v>
      </c>
      <c r="F977" s="45">
        <f t="shared" si="115"/>
        <v>13999.198000000002</v>
      </c>
      <c r="G977" s="4">
        <f t="shared" si="116"/>
        <v>15.494314720812197</v>
      </c>
      <c r="H977" s="4">
        <v>12.553000000000001</v>
      </c>
      <c r="I977" s="44">
        <f t="shared" si="117"/>
        <v>1</v>
      </c>
      <c r="J977" s="44">
        <f t="shared" si="118"/>
        <v>976</v>
      </c>
      <c r="K977" s="45">
        <f t="shared" si="119"/>
        <v>18274.447000000022</v>
      </c>
      <c r="L977" s="4">
        <f t="shared" si="120"/>
        <v>13.044985000000052</v>
      </c>
    </row>
    <row r="978" spans="1:12" x14ac:dyDescent="0.2">
      <c r="A978" s="5">
        <v>42616</v>
      </c>
      <c r="C978" s="4">
        <f>MIN($B$2:B978)</f>
        <v>13.31</v>
      </c>
      <c r="D978" s="44">
        <f t="shared" si="113"/>
        <v>0</v>
      </c>
      <c r="E978" s="44">
        <f t="shared" si="114"/>
        <v>676</v>
      </c>
      <c r="F978" s="45">
        <f t="shared" si="115"/>
        <v>13999.198000000002</v>
      </c>
      <c r="G978" s="4">
        <f t="shared" si="116"/>
        <v>15.494314720812197</v>
      </c>
      <c r="H978" s="4">
        <v>12.55</v>
      </c>
      <c r="I978" s="44">
        <f t="shared" si="117"/>
        <v>1</v>
      </c>
      <c r="J978" s="44">
        <f t="shared" si="118"/>
        <v>977</v>
      </c>
      <c r="K978" s="45">
        <f t="shared" si="119"/>
        <v>18286.997000000021</v>
      </c>
      <c r="L978" s="4">
        <f t="shared" si="120"/>
        <v>13.043945000000049</v>
      </c>
    </row>
    <row r="979" spans="1:12" x14ac:dyDescent="0.2">
      <c r="A979" s="5">
        <v>42617</v>
      </c>
      <c r="C979" s="4">
        <f>MIN($B$2:B979)</f>
        <v>13.31</v>
      </c>
      <c r="D979" s="44">
        <f t="shared" si="113"/>
        <v>0</v>
      </c>
      <c r="E979" s="44">
        <f t="shared" si="114"/>
        <v>676</v>
      </c>
      <c r="F979" s="45">
        <f t="shared" si="115"/>
        <v>13999.198000000002</v>
      </c>
      <c r="G979" s="4">
        <f t="shared" si="116"/>
        <v>15.483571428571441</v>
      </c>
      <c r="H979" s="4">
        <v>12.708</v>
      </c>
      <c r="I979" s="44">
        <f t="shared" si="117"/>
        <v>1</v>
      </c>
      <c r="J979" s="44">
        <f t="shared" si="118"/>
        <v>978</v>
      </c>
      <c r="K979" s="45">
        <f t="shared" si="119"/>
        <v>18299.70500000002</v>
      </c>
      <c r="L979" s="4">
        <f t="shared" si="120"/>
        <v>13.044130000000042</v>
      </c>
    </row>
    <row r="980" spans="1:12" x14ac:dyDescent="0.2">
      <c r="A980" s="5">
        <v>42618</v>
      </c>
      <c r="B980" s="4">
        <v>15.2</v>
      </c>
      <c r="C980" s="4">
        <f>MIN($B$2:B980)</f>
        <v>13.31</v>
      </c>
      <c r="D980" s="44">
        <f t="shared" si="113"/>
        <v>1</v>
      </c>
      <c r="E980" s="44">
        <f t="shared" si="114"/>
        <v>677</v>
      </c>
      <c r="F980" s="45">
        <f t="shared" si="115"/>
        <v>14014.398000000003</v>
      </c>
      <c r="G980" s="4">
        <f t="shared" si="116"/>
        <v>15.469948979591848</v>
      </c>
      <c r="H980" s="4">
        <v>12.611000000000001</v>
      </c>
      <c r="I980" s="44">
        <f t="shared" si="117"/>
        <v>1</v>
      </c>
      <c r="J980" s="44">
        <f t="shared" si="118"/>
        <v>979</v>
      </c>
      <c r="K980" s="45">
        <f t="shared" si="119"/>
        <v>18312.316000000021</v>
      </c>
      <c r="L980" s="4">
        <f t="shared" si="120"/>
        <v>13.043390000000045</v>
      </c>
    </row>
    <row r="981" spans="1:12" x14ac:dyDescent="0.2">
      <c r="A981" s="5">
        <v>42619</v>
      </c>
      <c r="B981" s="4">
        <v>15.16</v>
      </c>
      <c r="C981" s="4">
        <f>MIN($B$2:B981)</f>
        <v>13.31</v>
      </c>
      <c r="D981" s="44">
        <f t="shared" si="113"/>
        <v>1</v>
      </c>
      <c r="E981" s="44">
        <f t="shared" si="114"/>
        <v>678</v>
      </c>
      <c r="F981" s="45">
        <f t="shared" si="115"/>
        <v>14029.558000000003</v>
      </c>
      <c r="G981" s="4">
        <f t="shared" si="116"/>
        <v>15.455663265306139</v>
      </c>
      <c r="H981" s="4">
        <v>12.285</v>
      </c>
      <c r="I981" s="44">
        <f t="shared" si="117"/>
        <v>1</v>
      </c>
      <c r="J981" s="44">
        <f t="shared" si="118"/>
        <v>980</v>
      </c>
      <c r="K981" s="45">
        <f t="shared" si="119"/>
        <v>18324.601000000021</v>
      </c>
      <c r="L981" s="4">
        <f t="shared" si="120"/>
        <v>13.04247500000004</v>
      </c>
    </row>
    <row r="982" spans="1:12" x14ac:dyDescent="0.2">
      <c r="A982" s="5">
        <v>42620</v>
      </c>
      <c r="B982" s="4">
        <v>15.01</v>
      </c>
      <c r="C982" s="4">
        <f>MIN($B$2:B982)</f>
        <v>13.31</v>
      </c>
      <c r="D982" s="44">
        <f t="shared" si="113"/>
        <v>1</v>
      </c>
      <c r="E982" s="44">
        <f t="shared" si="114"/>
        <v>679</v>
      </c>
      <c r="F982" s="45">
        <f t="shared" si="115"/>
        <v>14044.568000000003</v>
      </c>
      <c r="G982" s="4">
        <f t="shared" si="116"/>
        <v>15.440408163265323</v>
      </c>
      <c r="H982" s="4">
        <v>11.744999999999999</v>
      </c>
      <c r="I982" s="44">
        <f t="shared" si="117"/>
        <v>1</v>
      </c>
      <c r="J982" s="44">
        <f t="shared" si="118"/>
        <v>981</v>
      </c>
      <c r="K982" s="45">
        <f t="shared" si="119"/>
        <v>18336.34600000002</v>
      </c>
      <c r="L982" s="4">
        <f t="shared" si="120"/>
        <v>13.039925000000039</v>
      </c>
    </row>
    <row r="983" spans="1:12" x14ac:dyDescent="0.2">
      <c r="A983" s="5">
        <v>42621</v>
      </c>
      <c r="B983" s="4">
        <v>14.98</v>
      </c>
      <c r="C983" s="4">
        <f>MIN($B$2:B983)</f>
        <v>13.31</v>
      </c>
      <c r="D983" s="44">
        <f t="shared" si="113"/>
        <v>1</v>
      </c>
      <c r="E983" s="44">
        <f t="shared" si="114"/>
        <v>680</v>
      </c>
      <c r="F983" s="45">
        <f t="shared" si="115"/>
        <v>14059.548000000003</v>
      </c>
      <c r="G983" s="4">
        <f t="shared" si="116"/>
        <v>15.425000000000015</v>
      </c>
      <c r="H983" s="4">
        <v>11.507</v>
      </c>
      <c r="I983" s="44">
        <f t="shared" si="117"/>
        <v>1</v>
      </c>
      <c r="J983" s="44">
        <f t="shared" si="118"/>
        <v>982</v>
      </c>
      <c r="K983" s="45">
        <f t="shared" si="119"/>
        <v>18347.853000000021</v>
      </c>
      <c r="L983" s="4">
        <f t="shared" si="120"/>
        <v>13.036435000000047</v>
      </c>
    </row>
    <row r="984" spans="1:12" x14ac:dyDescent="0.2">
      <c r="A984" s="5">
        <v>42622</v>
      </c>
      <c r="B984" s="4">
        <v>14.94</v>
      </c>
      <c r="C984" s="4">
        <f>MIN($B$2:B984)</f>
        <v>13.31</v>
      </c>
      <c r="D984" s="44">
        <f t="shared" si="113"/>
        <v>1</v>
      </c>
      <c r="E984" s="44">
        <f t="shared" si="114"/>
        <v>681</v>
      </c>
      <c r="F984" s="45">
        <f t="shared" si="115"/>
        <v>14074.488000000003</v>
      </c>
      <c r="G984" s="4">
        <f t="shared" si="116"/>
        <v>15.422538071066008</v>
      </c>
      <c r="H984" s="4">
        <v>11.275</v>
      </c>
      <c r="I984" s="44">
        <f t="shared" si="117"/>
        <v>1</v>
      </c>
      <c r="J984" s="44">
        <f t="shared" si="118"/>
        <v>983</v>
      </c>
      <c r="K984" s="45">
        <f t="shared" si="119"/>
        <v>18359.128000000022</v>
      </c>
      <c r="L984" s="4">
        <f t="shared" si="120"/>
        <v>13.029020000000054</v>
      </c>
    </row>
    <row r="985" spans="1:12" x14ac:dyDescent="0.2">
      <c r="A985" s="5">
        <v>42623</v>
      </c>
      <c r="C985" s="4">
        <f>MIN($B$2:B985)</f>
        <v>13.31</v>
      </c>
      <c r="D985" s="44">
        <f t="shared" si="113"/>
        <v>0</v>
      </c>
      <c r="E985" s="44">
        <f t="shared" si="114"/>
        <v>681</v>
      </c>
      <c r="F985" s="45">
        <f t="shared" si="115"/>
        <v>14074.488000000003</v>
      </c>
      <c r="G985" s="4">
        <f t="shared" si="116"/>
        <v>15.422538071066008</v>
      </c>
      <c r="H985" s="4">
        <v>11.266</v>
      </c>
      <c r="I985" s="44">
        <f t="shared" si="117"/>
        <v>1</v>
      </c>
      <c r="J985" s="44">
        <f t="shared" si="118"/>
        <v>984</v>
      </c>
      <c r="K985" s="45">
        <f t="shared" si="119"/>
        <v>18370.394000000022</v>
      </c>
      <c r="L985" s="4">
        <f t="shared" si="120"/>
        <v>13.020560000000051</v>
      </c>
    </row>
    <row r="986" spans="1:12" x14ac:dyDescent="0.2">
      <c r="A986" s="5">
        <v>42624</v>
      </c>
      <c r="C986" s="4">
        <f>MIN($B$2:B986)</f>
        <v>13.31</v>
      </c>
      <c r="D986" s="44">
        <f t="shared" si="113"/>
        <v>0</v>
      </c>
      <c r="E986" s="44">
        <f t="shared" si="114"/>
        <v>681</v>
      </c>
      <c r="F986" s="45">
        <f t="shared" si="115"/>
        <v>14074.488000000003</v>
      </c>
      <c r="G986" s="4">
        <f t="shared" si="116"/>
        <v>15.408469387755119</v>
      </c>
      <c r="H986" s="4">
        <v>11.425000000000001</v>
      </c>
      <c r="I986" s="44">
        <f t="shared" si="117"/>
        <v>1</v>
      </c>
      <c r="J986" s="44">
        <f t="shared" si="118"/>
        <v>985</v>
      </c>
      <c r="K986" s="45">
        <f t="shared" si="119"/>
        <v>18381.819000000021</v>
      </c>
      <c r="L986" s="4">
        <f t="shared" si="120"/>
        <v>13.01426000000005</v>
      </c>
    </row>
    <row r="987" spans="1:12" x14ac:dyDescent="0.2">
      <c r="A987" s="5">
        <v>42625</v>
      </c>
      <c r="B987" s="4">
        <v>14.85</v>
      </c>
      <c r="C987" s="4">
        <f>MIN($B$2:B987)</f>
        <v>13.31</v>
      </c>
      <c r="D987" s="44">
        <f t="shared" si="113"/>
        <v>1</v>
      </c>
      <c r="E987" s="44">
        <f t="shared" si="114"/>
        <v>682</v>
      </c>
      <c r="F987" s="45">
        <f t="shared" si="115"/>
        <v>14089.338000000003</v>
      </c>
      <c r="G987" s="4">
        <f t="shared" si="116"/>
        <v>15.390459183673491</v>
      </c>
      <c r="H987" s="4">
        <v>10.954000000000001</v>
      </c>
      <c r="I987" s="44">
        <f t="shared" si="117"/>
        <v>1</v>
      </c>
      <c r="J987" s="44">
        <f t="shared" si="118"/>
        <v>986</v>
      </c>
      <c r="K987" s="45">
        <f t="shared" si="119"/>
        <v>18392.773000000023</v>
      </c>
      <c r="L987" s="4">
        <f t="shared" si="120"/>
        <v>13.005680000000057</v>
      </c>
    </row>
    <row r="988" spans="1:12" x14ac:dyDescent="0.2">
      <c r="A988" s="5">
        <v>42626</v>
      </c>
      <c r="B988" s="4">
        <v>14.9</v>
      </c>
      <c r="C988" s="4">
        <f>MIN($B$2:B988)</f>
        <v>13.31</v>
      </c>
      <c r="D988" s="44">
        <f t="shared" si="113"/>
        <v>1</v>
      </c>
      <c r="E988" s="44">
        <f t="shared" si="114"/>
        <v>683</v>
      </c>
      <c r="F988" s="45">
        <f t="shared" si="115"/>
        <v>14104.238000000003</v>
      </c>
      <c r="G988" s="4">
        <f t="shared" si="116"/>
        <v>15.374234693877572</v>
      </c>
      <c r="H988" s="4">
        <v>11.291</v>
      </c>
      <c r="I988" s="44">
        <f t="shared" si="117"/>
        <v>1</v>
      </c>
      <c r="J988" s="44">
        <f t="shared" si="118"/>
        <v>987</v>
      </c>
      <c r="K988" s="45">
        <f t="shared" si="119"/>
        <v>18404.064000000024</v>
      </c>
      <c r="L988" s="4">
        <f t="shared" si="120"/>
        <v>12.998755000000065</v>
      </c>
    </row>
    <row r="989" spans="1:12" x14ac:dyDescent="0.2">
      <c r="A989" s="5">
        <v>42627</v>
      </c>
      <c r="B989" s="4">
        <v>14.71</v>
      </c>
      <c r="C989" s="4">
        <f>MIN($B$2:B989)</f>
        <v>13.31</v>
      </c>
      <c r="D989" s="44">
        <f t="shared" si="113"/>
        <v>1</v>
      </c>
      <c r="E989" s="44">
        <f t="shared" si="114"/>
        <v>684</v>
      </c>
      <c r="F989" s="45">
        <f t="shared" si="115"/>
        <v>14118.948000000002</v>
      </c>
      <c r="G989" s="4">
        <f t="shared" si="116"/>
        <v>15.358928571428592</v>
      </c>
      <c r="H989" s="4">
        <v>11.340999999999999</v>
      </c>
      <c r="I989" s="44">
        <f t="shared" si="117"/>
        <v>1</v>
      </c>
      <c r="J989" s="44">
        <f t="shared" si="118"/>
        <v>988</v>
      </c>
      <c r="K989" s="45">
        <f t="shared" si="119"/>
        <v>18415.405000000024</v>
      </c>
      <c r="L989" s="4">
        <f t="shared" si="120"/>
        <v>12.992385000000068</v>
      </c>
    </row>
    <row r="990" spans="1:12" x14ac:dyDescent="0.2">
      <c r="A990" s="5">
        <v>42628</v>
      </c>
      <c r="B990" s="4">
        <v>15.05</v>
      </c>
      <c r="C990" s="4">
        <f>MIN($B$2:B990)</f>
        <v>13.31</v>
      </c>
      <c r="D990" s="44">
        <f t="shared" si="113"/>
        <v>1</v>
      </c>
      <c r="E990" s="44">
        <f t="shared" si="114"/>
        <v>685</v>
      </c>
      <c r="F990" s="45">
        <f t="shared" si="115"/>
        <v>14133.998000000001</v>
      </c>
      <c r="G990" s="4">
        <f t="shared" si="116"/>
        <v>15.344897959183694</v>
      </c>
      <c r="H990" s="4">
        <v>11.519</v>
      </c>
      <c r="I990" s="44">
        <f t="shared" si="117"/>
        <v>1</v>
      </c>
      <c r="J990" s="44">
        <f t="shared" si="118"/>
        <v>989</v>
      </c>
      <c r="K990" s="45">
        <f t="shared" si="119"/>
        <v>18426.924000000025</v>
      </c>
      <c r="L990" s="4">
        <f t="shared" si="120"/>
        <v>12.986175000000067</v>
      </c>
    </row>
    <row r="991" spans="1:12" x14ac:dyDescent="0.2">
      <c r="A991" s="5">
        <v>42629</v>
      </c>
      <c r="B991" s="4">
        <v>15.07</v>
      </c>
      <c r="C991" s="4">
        <f>MIN($B$2:B991)</f>
        <v>13.31</v>
      </c>
      <c r="D991" s="44">
        <f t="shared" si="113"/>
        <v>1</v>
      </c>
      <c r="E991" s="44">
        <f t="shared" si="114"/>
        <v>686</v>
      </c>
      <c r="F991" s="45">
        <f t="shared" si="115"/>
        <v>14149.068000000001</v>
      </c>
      <c r="G991" s="4">
        <f t="shared" si="116"/>
        <v>15.343502538071085</v>
      </c>
      <c r="H991" s="4">
        <v>12.06</v>
      </c>
      <c r="I991" s="44">
        <f t="shared" si="117"/>
        <v>1</v>
      </c>
      <c r="J991" s="44">
        <f t="shared" si="118"/>
        <v>990</v>
      </c>
      <c r="K991" s="45">
        <f t="shared" si="119"/>
        <v>18438.984000000026</v>
      </c>
      <c r="L991" s="4">
        <f t="shared" si="120"/>
        <v>12.982435000000068</v>
      </c>
    </row>
    <row r="992" spans="1:12" x14ac:dyDescent="0.2">
      <c r="A992" s="5">
        <v>42630</v>
      </c>
      <c r="C992" s="4">
        <f>MIN($B$2:B992)</f>
        <v>13.31</v>
      </c>
      <c r="D992" s="44">
        <f t="shared" si="113"/>
        <v>0</v>
      </c>
      <c r="E992" s="44">
        <f t="shared" si="114"/>
        <v>686</v>
      </c>
      <c r="F992" s="45">
        <f t="shared" si="115"/>
        <v>14149.068000000001</v>
      </c>
      <c r="G992" s="4">
        <f t="shared" si="116"/>
        <v>15.343502538071085</v>
      </c>
      <c r="H992" s="4">
        <v>11.951000000000001</v>
      </c>
      <c r="I992" s="44">
        <f t="shared" si="117"/>
        <v>1</v>
      </c>
      <c r="J992" s="44">
        <f t="shared" si="118"/>
        <v>991</v>
      </c>
      <c r="K992" s="45">
        <f t="shared" si="119"/>
        <v>18450.935000000027</v>
      </c>
      <c r="L992" s="4">
        <f t="shared" si="120"/>
        <v>12.977900000000073</v>
      </c>
    </row>
    <row r="993" spans="1:12" x14ac:dyDescent="0.2">
      <c r="A993" s="5">
        <v>42631</v>
      </c>
      <c r="C993" s="4">
        <f>MIN($B$2:B993)</f>
        <v>13.31</v>
      </c>
      <c r="D993" s="44">
        <f t="shared" si="113"/>
        <v>0</v>
      </c>
      <c r="E993" s="44">
        <f t="shared" si="114"/>
        <v>686</v>
      </c>
      <c r="F993" s="45">
        <f t="shared" si="115"/>
        <v>14149.068000000001</v>
      </c>
      <c r="G993" s="4">
        <f t="shared" si="116"/>
        <v>15.33341836734696</v>
      </c>
      <c r="H993" s="4">
        <v>12.198</v>
      </c>
      <c r="I993" s="44">
        <f t="shared" si="117"/>
        <v>1</v>
      </c>
      <c r="J993" s="44">
        <f t="shared" si="118"/>
        <v>992</v>
      </c>
      <c r="K993" s="45">
        <f t="shared" si="119"/>
        <v>18463.133000000027</v>
      </c>
      <c r="L993" s="4">
        <f t="shared" si="120"/>
        <v>12.97454000000007</v>
      </c>
    </row>
    <row r="994" spans="1:12" x14ac:dyDescent="0.2">
      <c r="A994" s="5">
        <v>42632</v>
      </c>
      <c r="B994" s="4">
        <v>15.44</v>
      </c>
      <c r="C994" s="4">
        <f>MIN($B$2:B994)</f>
        <v>13.31</v>
      </c>
      <c r="D994" s="44">
        <f t="shared" si="113"/>
        <v>1</v>
      </c>
      <c r="E994" s="44">
        <f t="shared" si="114"/>
        <v>687</v>
      </c>
      <c r="F994" s="45">
        <f t="shared" si="115"/>
        <v>14164.508000000002</v>
      </c>
      <c r="G994" s="4">
        <f t="shared" si="116"/>
        <v>15.324132653061247</v>
      </c>
      <c r="H994" s="4">
        <v>12.949</v>
      </c>
      <c r="I994" s="44">
        <f t="shared" si="117"/>
        <v>1</v>
      </c>
      <c r="J994" s="44">
        <f t="shared" si="118"/>
        <v>993</v>
      </c>
      <c r="K994" s="45">
        <f t="shared" si="119"/>
        <v>18476.082000000028</v>
      </c>
      <c r="L994" s="4">
        <f t="shared" si="120"/>
        <v>12.975585000000073</v>
      </c>
    </row>
    <row r="995" spans="1:12" x14ac:dyDescent="0.2">
      <c r="A995" s="5">
        <v>42633</v>
      </c>
      <c r="B995" s="4">
        <v>15.18</v>
      </c>
      <c r="C995" s="4">
        <f>MIN($B$2:B995)</f>
        <v>13.31</v>
      </c>
      <c r="D995" s="44">
        <f t="shared" si="113"/>
        <v>1</v>
      </c>
      <c r="E995" s="44">
        <f t="shared" si="114"/>
        <v>688</v>
      </c>
      <c r="F995" s="45">
        <f t="shared" si="115"/>
        <v>14179.688000000002</v>
      </c>
      <c r="G995" s="4">
        <f t="shared" si="116"/>
        <v>15.313826530612264</v>
      </c>
      <c r="H995" s="4">
        <v>12.951000000000001</v>
      </c>
      <c r="I995" s="44">
        <f t="shared" si="117"/>
        <v>1</v>
      </c>
      <c r="J995" s="44">
        <f t="shared" si="118"/>
        <v>994</v>
      </c>
      <c r="K995" s="45">
        <f t="shared" si="119"/>
        <v>18489.033000000029</v>
      </c>
      <c r="L995" s="4">
        <f t="shared" si="120"/>
        <v>12.977660000000078</v>
      </c>
    </row>
    <row r="996" spans="1:12" x14ac:dyDescent="0.2">
      <c r="A996" s="5">
        <v>42634</v>
      </c>
      <c r="B996" s="4">
        <v>15.43</v>
      </c>
      <c r="C996" s="4">
        <f>MIN($B$2:B996)</f>
        <v>13.31</v>
      </c>
      <c r="D996" s="44">
        <f t="shared" si="113"/>
        <v>1</v>
      </c>
      <c r="E996" s="44">
        <f t="shared" si="114"/>
        <v>689</v>
      </c>
      <c r="F996" s="45">
        <f t="shared" si="115"/>
        <v>14195.118000000002</v>
      </c>
      <c r="G996" s="4">
        <f t="shared" si="116"/>
        <v>15.304336734693894</v>
      </c>
      <c r="H996" s="4">
        <v>13.250999999999999</v>
      </c>
      <c r="I996" s="44">
        <f t="shared" si="117"/>
        <v>1</v>
      </c>
      <c r="J996" s="44">
        <f t="shared" si="118"/>
        <v>995</v>
      </c>
      <c r="K996" s="45">
        <f t="shared" si="119"/>
        <v>18502.284000000029</v>
      </c>
      <c r="L996" s="4">
        <f t="shared" si="120"/>
        <v>12.981170000000075</v>
      </c>
    </row>
    <row r="997" spans="1:12" x14ac:dyDescent="0.2">
      <c r="A997" s="5">
        <v>42635</v>
      </c>
      <c r="B997" s="4">
        <v>15.62</v>
      </c>
      <c r="C997" s="4">
        <f>MIN($B$2:B997)</f>
        <v>13.31</v>
      </c>
      <c r="D997" s="44">
        <f t="shared" si="113"/>
        <v>1</v>
      </c>
      <c r="E997" s="44">
        <f t="shared" si="114"/>
        <v>690</v>
      </c>
      <c r="F997" s="45">
        <f t="shared" si="115"/>
        <v>14210.738000000003</v>
      </c>
      <c r="G997" s="4">
        <f t="shared" si="116"/>
        <v>15.297244897959203</v>
      </c>
      <c r="H997" s="4">
        <v>13.603999999999999</v>
      </c>
      <c r="I997" s="44">
        <f t="shared" si="117"/>
        <v>1</v>
      </c>
      <c r="J997" s="44">
        <f t="shared" si="118"/>
        <v>996</v>
      </c>
      <c r="K997" s="45">
        <f t="shared" si="119"/>
        <v>18515.888000000028</v>
      </c>
      <c r="L997" s="4">
        <f t="shared" si="120"/>
        <v>12.98557000000007</v>
      </c>
    </row>
    <row r="998" spans="1:12" x14ac:dyDescent="0.2">
      <c r="A998" s="5">
        <v>42636</v>
      </c>
      <c r="B998" s="4">
        <v>15.95</v>
      </c>
      <c r="C998" s="4">
        <f>MIN($B$2:B998)</f>
        <v>13.31</v>
      </c>
      <c r="D998" s="44">
        <f t="shared" si="113"/>
        <v>1</v>
      </c>
      <c r="E998" s="44">
        <f t="shared" si="114"/>
        <v>691</v>
      </c>
      <c r="F998" s="45">
        <f t="shared" si="115"/>
        <v>14226.688000000004</v>
      </c>
      <c r="G998" s="4">
        <f t="shared" si="116"/>
        <v>15.300558375634541</v>
      </c>
      <c r="H998" s="4">
        <v>13.318</v>
      </c>
      <c r="I998" s="44">
        <f t="shared" si="117"/>
        <v>1</v>
      </c>
      <c r="J998" s="44">
        <f t="shared" si="118"/>
        <v>997</v>
      </c>
      <c r="K998" s="45">
        <f t="shared" si="119"/>
        <v>18529.206000000027</v>
      </c>
      <c r="L998" s="4">
        <f t="shared" si="120"/>
        <v>12.989020000000064</v>
      </c>
    </row>
    <row r="999" spans="1:12" x14ac:dyDescent="0.2">
      <c r="A999" s="5">
        <v>42637</v>
      </c>
      <c r="C999" s="4">
        <f>MIN($B$2:B999)</f>
        <v>13.31</v>
      </c>
      <c r="D999" s="44">
        <f t="shared" si="113"/>
        <v>0</v>
      </c>
      <c r="E999" s="44">
        <f t="shared" si="114"/>
        <v>691</v>
      </c>
      <c r="F999" s="45">
        <f t="shared" si="115"/>
        <v>14226.688000000004</v>
      </c>
      <c r="G999" s="4">
        <f t="shared" si="116"/>
        <v>15.300558375634541</v>
      </c>
      <c r="H999" s="4">
        <v>13.254</v>
      </c>
      <c r="I999" s="44">
        <f t="shared" si="117"/>
        <v>1</v>
      </c>
      <c r="J999" s="44">
        <f t="shared" si="118"/>
        <v>998</v>
      </c>
      <c r="K999" s="45">
        <f t="shared" si="119"/>
        <v>18542.460000000028</v>
      </c>
      <c r="L999" s="4">
        <f t="shared" si="120"/>
        <v>12.991205000000072</v>
      </c>
    </row>
    <row r="1000" spans="1:12" x14ac:dyDescent="0.2">
      <c r="A1000" s="5">
        <v>42638</v>
      </c>
      <c r="C1000" s="4">
        <f>MIN($B$2:B1000)</f>
        <v>13.31</v>
      </c>
      <c r="D1000" s="44">
        <f t="shared" si="113"/>
        <v>0</v>
      </c>
      <c r="E1000" s="44">
        <f t="shared" si="114"/>
        <v>691</v>
      </c>
      <c r="F1000" s="45">
        <f t="shared" si="115"/>
        <v>14226.688000000004</v>
      </c>
      <c r="G1000" s="4">
        <f t="shared" si="116"/>
        <v>15.293469387755122</v>
      </c>
      <c r="H1000" s="4">
        <v>13.558999999999999</v>
      </c>
      <c r="I1000" s="44">
        <f t="shared" si="117"/>
        <v>1</v>
      </c>
      <c r="J1000" s="44">
        <f t="shared" si="118"/>
        <v>999</v>
      </c>
      <c r="K1000" s="45">
        <f t="shared" si="119"/>
        <v>18556.019000000029</v>
      </c>
      <c r="L1000" s="4">
        <f t="shared" si="120"/>
        <v>12.995155000000077</v>
      </c>
    </row>
    <row r="1001" spans="1:12" x14ac:dyDescent="0.2">
      <c r="A1001" s="5">
        <v>42639</v>
      </c>
      <c r="B1001" s="4">
        <v>15.8</v>
      </c>
      <c r="C1001" s="4">
        <f>MIN($B$2:B1001)</f>
        <v>13.31</v>
      </c>
      <c r="D1001" s="44">
        <f t="shared" si="113"/>
        <v>1</v>
      </c>
      <c r="E1001" s="44">
        <f t="shared" si="114"/>
        <v>692</v>
      </c>
      <c r="F1001" s="45">
        <f t="shared" si="115"/>
        <v>14242.488000000003</v>
      </c>
      <c r="G1001" s="4">
        <f t="shared" si="116"/>
        <v>15.287806122448998</v>
      </c>
      <c r="H1001" s="4">
        <v>13.68</v>
      </c>
      <c r="I1001" s="44">
        <f t="shared" si="117"/>
        <v>1</v>
      </c>
      <c r="J1001" s="44">
        <f t="shared" si="118"/>
        <v>1000</v>
      </c>
      <c r="K1001" s="45">
        <f t="shared" si="119"/>
        <v>18569.69900000003</v>
      </c>
      <c r="L1001" s="4">
        <f t="shared" si="120"/>
        <v>13.000515000000078</v>
      </c>
    </row>
    <row r="1002" spans="1:12" x14ac:dyDescent="0.2">
      <c r="A1002" s="5">
        <v>42640</v>
      </c>
      <c r="B1002" s="4">
        <v>15.32</v>
      </c>
      <c r="C1002" s="4">
        <f>MIN($B$2:B1002)</f>
        <v>13.31</v>
      </c>
      <c r="D1002" s="44">
        <f t="shared" si="113"/>
        <v>1</v>
      </c>
      <c r="E1002" s="44">
        <f t="shared" si="114"/>
        <v>693</v>
      </c>
      <c r="F1002" s="45">
        <f t="shared" si="115"/>
        <v>14257.808000000003</v>
      </c>
      <c r="G1002" s="4">
        <f t="shared" si="116"/>
        <v>15.281683673469402</v>
      </c>
      <c r="H1002" s="4">
        <v>13.159000000000001</v>
      </c>
      <c r="I1002" s="44">
        <f t="shared" si="117"/>
        <v>1</v>
      </c>
      <c r="J1002" s="44">
        <f t="shared" si="118"/>
        <v>1001</v>
      </c>
      <c r="K1002" s="45">
        <f t="shared" si="119"/>
        <v>18582.858000000029</v>
      </c>
      <c r="L1002" s="4">
        <f t="shared" si="120"/>
        <v>13.004050000000079</v>
      </c>
    </row>
    <row r="1003" spans="1:12" x14ac:dyDescent="0.2">
      <c r="A1003" s="5">
        <v>42641</v>
      </c>
      <c r="B1003" s="4">
        <v>15.83</v>
      </c>
      <c r="C1003" s="4">
        <f>MIN($B$2:B1003)</f>
        <v>13.31</v>
      </c>
      <c r="D1003" s="44">
        <f t="shared" si="113"/>
        <v>1</v>
      </c>
      <c r="E1003" s="44">
        <f t="shared" si="114"/>
        <v>694</v>
      </c>
      <c r="F1003" s="45">
        <f t="shared" si="115"/>
        <v>14273.638000000003</v>
      </c>
      <c r="G1003" s="4">
        <f t="shared" si="116"/>
        <v>15.278010204081649</v>
      </c>
      <c r="H1003" s="4">
        <v>13.241</v>
      </c>
      <c r="I1003" s="44">
        <f t="shared" si="117"/>
        <v>1</v>
      </c>
      <c r="J1003" s="44">
        <f t="shared" si="118"/>
        <v>1002</v>
      </c>
      <c r="K1003" s="45">
        <f t="shared" si="119"/>
        <v>18596.099000000031</v>
      </c>
      <c r="L1003" s="4">
        <f t="shared" si="120"/>
        <v>13.007930000000087</v>
      </c>
    </row>
    <row r="1004" spans="1:12" x14ac:dyDescent="0.2">
      <c r="A1004" s="5">
        <v>42642</v>
      </c>
      <c r="B1004" s="4">
        <v>15.93</v>
      </c>
      <c r="C1004" s="4">
        <f>MIN($B$2:B1004)</f>
        <v>13.31</v>
      </c>
      <c r="D1004" s="44">
        <f t="shared" si="113"/>
        <v>1</v>
      </c>
      <c r="E1004" s="44">
        <f t="shared" si="114"/>
        <v>695</v>
      </c>
      <c r="F1004" s="45">
        <f t="shared" si="115"/>
        <v>14289.568000000003</v>
      </c>
      <c r="G1004" s="4">
        <f t="shared" si="116"/>
        <v>15.27617346938777</v>
      </c>
      <c r="H1004" s="4">
        <v>13.555</v>
      </c>
      <c r="I1004" s="44">
        <f t="shared" si="117"/>
        <v>1</v>
      </c>
      <c r="J1004" s="44">
        <f t="shared" si="118"/>
        <v>1003</v>
      </c>
      <c r="K1004" s="45">
        <f t="shared" si="119"/>
        <v>18609.654000000031</v>
      </c>
      <c r="L1004" s="4">
        <f t="shared" si="120"/>
        <v>13.01272000000009</v>
      </c>
    </row>
    <row r="1005" spans="1:12" x14ac:dyDescent="0.2">
      <c r="A1005" s="5">
        <v>42643</v>
      </c>
      <c r="B1005" s="4">
        <v>15.67</v>
      </c>
      <c r="C1005" s="4">
        <f>MIN($B$2:B1005)</f>
        <v>13.31</v>
      </c>
      <c r="D1005" s="44">
        <f t="shared" ref="D1005:D1068" si="121">IF(B1005&gt;0,1,0)</f>
        <v>1</v>
      </c>
      <c r="E1005" s="44">
        <f t="shared" ref="E1005:E1068" si="122">E1004+D1005</f>
        <v>696</v>
      </c>
      <c r="F1005" s="45">
        <f t="shared" ref="F1005:F1068" si="123">IF(D1005=1,B1005+F1004,F1004)</f>
        <v>14305.238000000003</v>
      </c>
      <c r="G1005" s="4">
        <f t="shared" ref="G1005:G1068" si="124">(F1005-F719)/(E1005-E719)</f>
        <v>15.278172588832502</v>
      </c>
      <c r="H1005" s="4">
        <v>13.042999999999999</v>
      </c>
      <c r="I1005" s="44">
        <f t="shared" ref="I1005:I1068" si="125">IF(H1005&lt;&gt;0,1,0)</f>
        <v>1</v>
      </c>
      <c r="J1005" s="44">
        <f t="shared" ref="J1005:J1068" si="126">I1005+J1004</f>
        <v>1004</v>
      </c>
      <c r="K1005" s="45">
        <f t="shared" ref="K1005:K1068" si="127">IF(I1005=1,H1005+K1004,K1004)</f>
        <v>18622.697000000033</v>
      </c>
      <c r="L1005" s="4">
        <f t="shared" ref="L1005:L1068" si="128">(K1005-K805)/(J1005-J805)</f>
        <v>13.014780000000101</v>
      </c>
    </row>
    <row r="1006" spans="1:12" x14ac:dyDescent="0.2">
      <c r="A1006" s="5">
        <v>42644</v>
      </c>
      <c r="C1006" s="4">
        <f>MIN($B$2:B1006)</f>
        <v>13.31</v>
      </c>
      <c r="D1006" s="44">
        <f t="shared" si="121"/>
        <v>0</v>
      </c>
      <c r="E1006" s="44">
        <f t="shared" si="122"/>
        <v>696</v>
      </c>
      <c r="F1006" s="45">
        <f t="shared" si="123"/>
        <v>14305.238000000003</v>
      </c>
      <c r="G1006" s="4">
        <f t="shared" si="124"/>
        <v>15.278172588832502</v>
      </c>
      <c r="H1006" s="4">
        <v>13.039</v>
      </c>
      <c r="I1006" s="44">
        <f t="shared" si="125"/>
        <v>1</v>
      </c>
      <c r="J1006" s="44">
        <f t="shared" si="126"/>
        <v>1005</v>
      </c>
      <c r="K1006" s="45">
        <f t="shared" si="127"/>
        <v>18635.736000000034</v>
      </c>
      <c r="L1006" s="4">
        <f t="shared" si="128"/>
        <v>13.016825000000107</v>
      </c>
    </row>
    <row r="1007" spans="1:12" x14ac:dyDescent="0.2">
      <c r="A1007" s="5">
        <v>42645</v>
      </c>
      <c r="C1007" s="4">
        <f>MIN($B$2:B1007)</f>
        <v>13.31</v>
      </c>
      <c r="D1007" s="44">
        <f t="shared" si="121"/>
        <v>0</v>
      </c>
      <c r="E1007" s="44">
        <f t="shared" si="122"/>
        <v>696</v>
      </c>
      <c r="F1007" s="45">
        <f t="shared" si="123"/>
        <v>14305.238000000003</v>
      </c>
      <c r="G1007" s="4">
        <f t="shared" si="124"/>
        <v>15.273520408163277</v>
      </c>
      <c r="H1007" s="4">
        <v>13.243</v>
      </c>
      <c r="I1007" s="44">
        <f t="shared" si="125"/>
        <v>1</v>
      </c>
      <c r="J1007" s="44">
        <f t="shared" si="126"/>
        <v>1006</v>
      </c>
      <c r="K1007" s="45">
        <f t="shared" si="127"/>
        <v>18648.979000000032</v>
      </c>
      <c r="L1007" s="4">
        <f t="shared" si="128"/>
        <v>13.019740000000102</v>
      </c>
    </row>
    <row r="1008" spans="1:12" x14ac:dyDescent="0.2">
      <c r="A1008" s="5">
        <v>42646</v>
      </c>
      <c r="B1008" s="4">
        <v>15.89</v>
      </c>
      <c r="C1008" s="4">
        <f>MIN($B$2:B1008)</f>
        <v>13.31</v>
      </c>
      <c r="D1008" s="44">
        <f t="shared" si="121"/>
        <v>1</v>
      </c>
      <c r="E1008" s="44">
        <f t="shared" si="122"/>
        <v>697</v>
      </c>
      <c r="F1008" s="45">
        <f t="shared" si="123"/>
        <v>14321.128000000002</v>
      </c>
      <c r="G1008" s="4">
        <f t="shared" si="124"/>
        <v>15.272448979591845</v>
      </c>
      <c r="H1008" s="4">
        <v>13.398999999999999</v>
      </c>
      <c r="I1008" s="44">
        <f t="shared" si="125"/>
        <v>1</v>
      </c>
      <c r="J1008" s="44">
        <f t="shared" si="126"/>
        <v>1007</v>
      </c>
      <c r="K1008" s="45">
        <f t="shared" si="127"/>
        <v>18662.378000000033</v>
      </c>
      <c r="L1008" s="4">
        <f t="shared" si="128"/>
        <v>13.024055000000107</v>
      </c>
    </row>
    <row r="1009" spans="1:12" x14ac:dyDescent="0.2">
      <c r="A1009" s="5">
        <v>42647</v>
      </c>
      <c r="B1009" s="4">
        <v>16.2</v>
      </c>
      <c r="C1009" s="4">
        <f>MIN($B$2:B1009)</f>
        <v>13.31</v>
      </c>
      <c r="D1009" s="44">
        <f t="shared" si="121"/>
        <v>1</v>
      </c>
      <c r="E1009" s="44">
        <f t="shared" si="122"/>
        <v>698</v>
      </c>
      <c r="F1009" s="45">
        <f t="shared" si="123"/>
        <v>14337.328000000003</v>
      </c>
      <c r="G1009" s="4">
        <f t="shared" si="124"/>
        <v>15.274183673469397</v>
      </c>
      <c r="H1009" s="4">
        <v>13.492000000000001</v>
      </c>
      <c r="I1009" s="44">
        <f t="shared" si="125"/>
        <v>1</v>
      </c>
      <c r="J1009" s="44">
        <f t="shared" si="126"/>
        <v>1008</v>
      </c>
      <c r="K1009" s="45">
        <f t="shared" si="127"/>
        <v>18675.870000000032</v>
      </c>
      <c r="L1009" s="4">
        <f t="shared" si="128"/>
        <v>13.029665000000096</v>
      </c>
    </row>
    <row r="1010" spans="1:12" x14ac:dyDescent="0.2">
      <c r="A1010" s="5">
        <v>42648</v>
      </c>
      <c r="B1010" s="4">
        <v>16.38</v>
      </c>
      <c r="C1010" s="4">
        <f>MIN($B$2:B1010)</f>
        <v>13.31</v>
      </c>
      <c r="D1010" s="44">
        <f t="shared" si="121"/>
        <v>1</v>
      </c>
      <c r="E1010" s="44">
        <f t="shared" si="122"/>
        <v>699</v>
      </c>
      <c r="F1010" s="45">
        <f t="shared" si="123"/>
        <v>14353.708000000002</v>
      </c>
      <c r="G1010" s="4">
        <f t="shared" si="124"/>
        <v>15.276734693877559</v>
      </c>
      <c r="H1010" s="4">
        <v>14.779</v>
      </c>
      <c r="I1010" s="44">
        <f t="shared" si="125"/>
        <v>1</v>
      </c>
      <c r="J1010" s="44">
        <f t="shared" si="126"/>
        <v>1009</v>
      </c>
      <c r="K1010" s="45">
        <f t="shared" si="127"/>
        <v>18690.64900000003</v>
      </c>
      <c r="L1010" s="4">
        <f t="shared" si="128"/>
        <v>13.041660000000093</v>
      </c>
    </row>
    <row r="1011" spans="1:12" x14ac:dyDescent="0.2">
      <c r="A1011" s="5">
        <v>42649</v>
      </c>
      <c r="B1011" s="4">
        <v>16.68</v>
      </c>
      <c r="C1011" s="4">
        <f>MIN($B$2:B1011)</f>
        <v>13.31</v>
      </c>
      <c r="D1011" s="44">
        <f t="shared" si="121"/>
        <v>1</v>
      </c>
      <c r="E1011" s="44">
        <f t="shared" si="122"/>
        <v>700</v>
      </c>
      <c r="F1011" s="45">
        <f t="shared" si="123"/>
        <v>14370.388000000003</v>
      </c>
      <c r="G1011" s="4">
        <f>(F1011-F725)/(E1011-E725)</f>
        <v>15.283857868020315</v>
      </c>
      <c r="H1011" s="4">
        <v>15.731</v>
      </c>
      <c r="I1011" s="44">
        <f t="shared" si="125"/>
        <v>1</v>
      </c>
      <c r="J1011" s="44">
        <f t="shared" si="126"/>
        <v>1010</v>
      </c>
      <c r="K1011" s="45">
        <f t="shared" si="127"/>
        <v>18706.38000000003</v>
      </c>
      <c r="L1011" s="4">
        <f t="shared" si="128"/>
        <v>13.057830000000095</v>
      </c>
    </row>
    <row r="1012" spans="1:12" x14ac:dyDescent="0.2">
      <c r="A1012" s="5">
        <v>42650</v>
      </c>
      <c r="B1012" s="4">
        <v>16.260000000000002</v>
      </c>
      <c r="C1012" s="4">
        <f>MIN($B$2:B1012)</f>
        <v>13.31</v>
      </c>
      <c r="D1012" s="44">
        <f t="shared" si="121"/>
        <v>1</v>
      </c>
      <c r="E1012" s="44">
        <f t="shared" si="122"/>
        <v>701</v>
      </c>
      <c r="F1012" s="45">
        <f t="shared" si="123"/>
        <v>14386.648000000003</v>
      </c>
      <c r="G1012" s="4">
        <f t="shared" si="124"/>
        <v>15.28878787878789</v>
      </c>
      <c r="H1012" s="4">
        <v>15.54</v>
      </c>
      <c r="I1012" s="44">
        <f t="shared" si="125"/>
        <v>1</v>
      </c>
      <c r="J1012" s="44">
        <f t="shared" si="126"/>
        <v>1011</v>
      </c>
      <c r="K1012" s="45">
        <f t="shared" si="127"/>
        <v>18721.920000000031</v>
      </c>
      <c r="L1012" s="4">
        <f t="shared" si="128"/>
        <v>13.073685000000095</v>
      </c>
    </row>
    <row r="1013" spans="1:12" x14ac:dyDescent="0.2">
      <c r="A1013" s="5">
        <v>42651</v>
      </c>
      <c r="C1013" s="4">
        <f>MIN($B$2:B1013)</f>
        <v>13.31</v>
      </c>
      <c r="D1013" s="44">
        <f t="shared" si="121"/>
        <v>0</v>
      </c>
      <c r="E1013" s="44">
        <f t="shared" si="122"/>
        <v>701</v>
      </c>
      <c r="F1013" s="45">
        <f t="shared" si="123"/>
        <v>14386.648000000003</v>
      </c>
      <c r="G1013" s="4">
        <f t="shared" si="124"/>
        <v>15.28878787878789</v>
      </c>
      <c r="H1013" s="4">
        <v>15.558</v>
      </c>
      <c r="I1013" s="44">
        <f t="shared" si="125"/>
        <v>1</v>
      </c>
      <c r="J1013" s="44">
        <f t="shared" si="126"/>
        <v>1012</v>
      </c>
      <c r="K1013" s="45">
        <f t="shared" si="127"/>
        <v>18737.478000000032</v>
      </c>
      <c r="L1013" s="4">
        <f t="shared" si="128"/>
        <v>13.0902250000001</v>
      </c>
    </row>
    <row r="1014" spans="1:12" x14ac:dyDescent="0.2">
      <c r="A1014" s="5">
        <v>42652</v>
      </c>
      <c r="C1014" s="4">
        <f>MIN($B$2:B1014)</f>
        <v>13.31</v>
      </c>
      <c r="D1014" s="44">
        <f t="shared" si="121"/>
        <v>0</v>
      </c>
      <c r="E1014" s="44">
        <f t="shared" si="122"/>
        <v>701</v>
      </c>
      <c r="F1014" s="45">
        <f t="shared" si="123"/>
        <v>14386.648000000003</v>
      </c>
      <c r="G1014" s="4">
        <f t="shared" si="124"/>
        <v>15.28878787878789</v>
      </c>
      <c r="H1014" s="4">
        <v>15.843</v>
      </c>
      <c r="I1014" s="44">
        <f t="shared" si="125"/>
        <v>1</v>
      </c>
      <c r="J1014" s="44">
        <f t="shared" si="126"/>
        <v>1013</v>
      </c>
      <c r="K1014" s="45">
        <f t="shared" si="127"/>
        <v>18753.321000000033</v>
      </c>
      <c r="L1014" s="4">
        <f t="shared" si="128"/>
        <v>13.108190000000103</v>
      </c>
    </row>
    <row r="1015" spans="1:12" x14ac:dyDescent="0.2">
      <c r="A1015" s="5">
        <v>42653</v>
      </c>
      <c r="B1015" s="4">
        <v>16.18</v>
      </c>
      <c r="C1015" s="4">
        <f>MIN($B$2:B1015)</f>
        <v>13.31</v>
      </c>
      <c r="D1015" s="44">
        <f t="shared" si="121"/>
        <v>1</v>
      </c>
      <c r="E1015" s="44">
        <f t="shared" si="122"/>
        <v>702</v>
      </c>
      <c r="F1015" s="45">
        <f t="shared" si="123"/>
        <v>14402.828000000003</v>
      </c>
      <c r="G1015" s="4">
        <f t="shared" si="124"/>
        <v>15.287474747474757</v>
      </c>
      <c r="H1015" s="4">
        <v>15.621</v>
      </c>
      <c r="I1015" s="44">
        <f t="shared" si="125"/>
        <v>1</v>
      </c>
      <c r="J1015" s="44">
        <f t="shared" si="126"/>
        <v>1014</v>
      </c>
      <c r="K1015" s="45">
        <f t="shared" si="127"/>
        <v>18768.942000000032</v>
      </c>
      <c r="L1015" s="4">
        <f t="shared" si="128"/>
        <v>13.1253100000001</v>
      </c>
    </row>
    <row r="1016" spans="1:12" x14ac:dyDescent="0.2">
      <c r="A1016" s="5">
        <v>42654</v>
      </c>
      <c r="B1016" s="4">
        <v>15.86</v>
      </c>
      <c r="C1016" s="4">
        <f>MIN($B$2:B1016)</f>
        <v>13.31</v>
      </c>
      <c r="D1016" s="44">
        <f t="shared" si="121"/>
        <v>1</v>
      </c>
      <c r="E1016" s="44">
        <f t="shared" si="122"/>
        <v>703</v>
      </c>
      <c r="F1016" s="45">
        <f t="shared" si="123"/>
        <v>14418.688000000004</v>
      </c>
      <c r="G1016" s="4">
        <f t="shared" si="124"/>
        <v>15.286262626262637</v>
      </c>
      <c r="H1016" s="4">
        <v>15.657</v>
      </c>
      <c r="I1016" s="44">
        <f t="shared" si="125"/>
        <v>1</v>
      </c>
      <c r="J1016" s="44">
        <f t="shared" si="126"/>
        <v>1015</v>
      </c>
      <c r="K1016" s="45">
        <f t="shared" si="127"/>
        <v>18784.599000000031</v>
      </c>
      <c r="L1016" s="4">
        <f t="shared" si="128"/>
        <v>13.142930000000097</v>
      </c>
    </row>
    <row r="1017" spans="1:12" x14ac:dyDescent="0.2">
      <c r="A1017" s="5">
        <v>42655</v>
      </c>
      <c r="B1017" s="4">
        <v>15.92</v>
      </c>
      <c r="C1017" s="4">
        <f>MIN($B$2:B1017)</f>
        <v>13.31</v>
      </c>
      <c r="D1017" s="44">
        <f t="shared" si="121"/>
        <v>1</v>
      </c>
      <c r="E1017" s="44">
        <f t="shared" si="122"/>
        <v>704</v>
      </c>
      <c r="F1017" s="45">
        <f t="shared" si="123"/>
        <v>14434.608000000004</v>
      </c>
      <c r="G1017" s="4">
        <f t="shared" si="124"/>
        <v>15.286111111111119</v>
      </c>
      <c r="H1017" s="4">
        <v>15.736000000000001</v>
      </c>
      <c r="I1017" s="44">
        <f t="shared" si="125"/>
        <v>1</v>
      </c>
      <c r="J1017" s="44">
        <f t="shared" si="126"/>
        <v>1016</v>
      </c>
      <c r="K1017" s="45">
        <f t="shared" si="127"/>
        <v>18800.335000000032</v>
      </c>
      <c r="L1017" s="4">
        <f t="shared" si="128"/>
        <v>13.161305000000102</v>
      </c>
    </row>
    <row r="1018" spans="1:12" x14ac:dyDescent="0.2">
      <c r="A1018" s="5">
        <v>42656</v>
      </c>
      <c r="B1018" s="4">
        <v>16.12</v>
      </c>
      <c r="C1018" s="4">
        <f>MIN($B$2:B1018)</f>
        <v>13.31</v>
      </c>
      <c r="D1018" s="44">
        <f t="shared" si="121"/>
        <v>1</v>
      </c>
      <c r="E1018" s="44">
        <f t="shared" si="122"/>
        <v>705</v>
      </c>
      <c r="F1018" s="45">
        <f t="shared" si="123"/>
        <v>14450.728000000005</v>
      </c>
      <c r="G1018" s="4">
        <f t="shared" si="124"/>
        <v>15.2903015075377</v>
      </c>
      <c r="H1018" s="4">
        <v>15.727</v>
      </c>
      <c r="I1018" s="44">
        <f t="shared" si="125"/>
        <v>1</v>
      </c>
      <c r="J1018" s="44">
        <f t="shared" si="126"/>
        <v>1017</v>
      </c>
      <c r="K1018" s="45">
        <f t="shared" si="127"/>
        <v>18816.062000000031</v>
      </c>
      <c r="L1018" s="4">
        <f t="shared" si="128"/>
        <v>13.180110000000095</v>
      </c>
    </row>
    <row r="1019" spans="1:12" x14ac:dyDescent="0.2">
      <c r="A1019" s="5">
        <v>42657</v>
      </c>
      <c r="B1019" s="4">
        <v>16.38</v>
      </c>
      <c r="C1019" s="4">
        <f>MIN($B$2:B1019)</f>
        <v>13.31</v>
      </c>
      <c r="D1019" s="44">
        <f t="shared" si="121"/>
        <v>1</v>
      </c>
      <c r="E1019" s="44">
        <f t="shared" si="122"/>
        <v>706</v>
      </c>
      <c r="F1019" s="45">
        <f t="shared" si="123"/>
        <v>14467.108000000004</v>
      </c>
      <c r="G1019" s="4">
        <f t="shared" si="124"/>
        <v>15.295750000000007</v>
      </c>
      <c r="H1019" s="4">
        <v>15.64</v>
      </c>
      <c r="I1019" s="44">
        <f t="shared" si="125"/>
        <v>1</v>
      </c>
      <c r="J1019" s="44">
        <f t="shared" si="126"/>
        <v>1018</v>
      </c>
      <c r="K1019" s="45">
        <f t="shared" si="127"/>
        <v>18831.70200000003</v>
      </c>
      <c r="L1019" s="4">
        <f t="shared" si="128"/>
        <v>13.197520000000095</v>
      </c>
    </row>
    <row r="1020" spans="1:12" x14ac:dyDescent="0.2">
      <c r="A1020" s="5">
        <v>42658</v>
      </c>
      <c r="C1020" s="4">
        <f>MIN($B$2:B1020)</f>
        <v>13.31</v>
      </c>
      <c r="D1020" s="44">
        <f t="shared" si="121"/>
        <v>0</v>
      </c>
      <c r="E1020" s="44">
        <f t="shared" si="122"/>
        <v>706</v>
      </c>
      <c r="F1020" s="45">
        <f t="shared" si="123"/>
        <v>14467.108000000004</v>
      </c>
      <c r="G1020" s="4">
        <f t="shared" si="124"/>
        <v>15.295750000000007</v>
      </c>
      <c r="H1020" s="4">
        <v>15.622999999999999</v>
      </c>
      <c r="I1020" s="44">
        <f t="shared" si="125"/>
        <v>1</v>
      </c>
      <c r="J1020" s="44">
        <f t="shared" si="126"/>
        <v>1019</v>
      </c>
      <c r="K1020" s="45">
        <f t="shared" si="127"/>
        <v>18847.32500000003</v>
      </c>
      <c r="L1020" s="4">
        <f t="shared" si="128"/>
        <v>13.214340000000092</v>
      </c>
    </row>
    <row r="1021" spans="1:12" x14ac:dyDescent="0.2">
      <c r="A1021" s="5">
        <v>42659</v>
      </c>
      <c r="C1021" s="4">
        <f>MIN($B$2:B1021)</f>
        <v>13.31</v>
      </c>
      <c r="D1021" s="44">
        <f t="shared" si="121"/>
        <v>0</v>
      </c>
      <c r="E1021" s="44">
        <f t="shared" si="122"/>
        <v>706</v>
      </c>
      <c r="F1021" s="45">
        <f t="shared" si="123"/>
        <v>14467.108000000004</v>
      </c>
      <c r="G1021" s="4">
        <f t="shared" si="124"/>
        <v>15.293366834170859</v>
      </c>
      <c r="H1021" s="4">
        <v>15.834</v>
      </c>
      <c r="I1021" s="44">
        <f t="shared" si="125"/>
        <v>1</v>
      </c>
      <c r="J1021" s="44">
        <f t="shared" si="126"/>
        <v>1020</v>
      </c>
      <c r="K1021" s="45">
        <f t="shared" si="127"/>
        <v>18863.159000000029</v>
      </c>
      <c r="L1021" s="4">
        <f t="shared" si="128"/>
        <v>13.232390000000088</v>
      </c>
    </row>
    <row r="1022" spans="1:12" x14ac:dyDescent="0.2">
      <c r="A1022" s="5">
        <v>42660</v>
      </c>
      <c r="B1022" s="4">
        <v>16.52</v>
      </c>
      <c r="C1022" s="4">
        <f>MIN($B$2:B1022)</f>
        <v>13.31</v>
      </c>
      <c r="D1022" s="44">
        <f t="shared" si="121"/>
        <v>1</v>
      </c>
      <c r="E1022" s="44">
        <f t="shared" si="122"/>
        <v>707</v>
      </c>
      <c r="F1022" s="45">
        <f t="shared" si="123"/>
        <v>14483.628000000004</v>
      </c>
      <c r="G1022" s="4">
        <f t="shared" si="124"/>
        <v>15.296683417085431</v>
      </c>
      <c r="H1022" s="4">
        <v>16.135999999999999</v>
      </c>
      <c r="I1022" s="44">
        <f t="shared" si="125"/>
        <v>1</v>
      </c>
      <c r="J1022" s="44">
        <f t="shared" si="126"/>
        <v>1021</v>
      </c>
      <c r="K1022" s="45">
        <f t="shared" si="127"/>
        <v>18879.295000000027</v>
      </c>
      <c r="L1022" s="4">
        <f t="shared" si="128"/>
        <v>13.251670000000077</v>
      </c>
    </row>
    <row r="1023" spans="1:12" x14ac:dyDescent="0.2">
      <c r="A1023" s="5">
        <v>42661</v>
      </c>
      <c r="B1023" s="4">
        <v>16.77</v>
      </c>
      <c r="C1023" s="4">
        <f>MIN($B$2:B1023)</f>
        <v>13.31</v>
      </c>
      <c r="D1023" s="44">
        <f t="shared" si="121"/>
        <v>1</v>
      </c>
      <c r="E1023" s="44">
        <f t="shared" si="122"/>
        <v>708</v>
      </c>
      <c r="F1023" s="45">
        <f t="shared" si="123"/>
        <v>14500.398000000005</v>
      </c>
      <c r="G1023" s="4">
        <f t="shared" si="124"/>
        <v>15.301407035175886</v>
      </c>
      <c r="H1023" s="4">
        <v>16.609000000000002</v>
      </c>
      <c r="I1023" s="44">
        <f t="shared" si="125"/>
        <v>1</v>
      </c>
      <c r="J1023" s="44">
        <f t="shared" si="126"/>
        <v>1022</v>
      </c>
      <c r="K1023" s="45">
        <f t="shared" si="127"/>
        <v>18895.904000000028</v>
      </c>
      <c r="L1023" s="4">
        <f t="shared" si="128"/>
        <v>13.275825000000077</v>
      </c>
    </row>
    <row r="1024" spans="1:12" x14ac:dyDescent="0.2">
      <c r="A1024" s="5">
        <v>42662</v>
      </c>
      <c r="B1024" s="4">
        <v>16.8</v>
      </c>
      <c r="C1024" s="4">
        <f>MIN($B$2:B1024)</f>
        <v>13.31</v>
      </c>
      <c r="D1024" s="44">
        <f t="shared" si="121"/>
        <v>1</v>
      </c>
      <c r="E1024" s="44">
        <f t="shared" si="122"/>
        <v>709</v>
      </c>
      <c r="F1024" s="45">
        <f t="shared" si="123"/>
        <v>14517.198000000004</v>
      </c>
      <c r="G1024" s="4">
        <f t="shared" si="124"/>
        <v>15.305678391959798</v>
      </c>
      <c r="H1024" s="4">
        <v>16.925999999999998</v>
      </c>
      <c r="I1024" s="44">
        <f t="shared" si="125"/>
        <v>1</v>
      </c>
      <c r="J1024" s="44">
        <f t="shared" si="126"/>
        <v>1023</v>
      </c>
      <c r="K1024" s="45">
        <f t="shared" si="127"/>
        <v>18912.830000000027</v>
      </c>
      <c r="L1024" s="4">
        <f t="shared" si="128"/>
        <v>13.301985000000077</v>
      </c>
    </row>
    <row r="1025" spans="1:12" x14ac:dyDescent="0.2">
      <c r="A1025" s="5">
        <v>42663</v>
      </c>
      <c r="B1025" s="4">
        <v>16.829999999999998</v>
      </c>
      <c r="C1025" s="4">
        <f>MIN($B$2:B1025)</f>
        <v>13.31</v>
      </c>
      <c r="D1025" s="44">
        <f t="shared" si="121"/>
        <v>1</v>
      </c>
      <c r="E1025" s="44">
        <f t="shared" si="122"/>
        <v>710</v>
      </c>
      <c r="F1025" s="45">
        <f t="shared" si="123"/>
        <v>14534.028000000004</v>
      </c>
      <c r="G1025" s="4">
        <f t="shared" si="124"/>
        <v>15.312613065326628</v>
      </c>
      <c r="H1025" s="4">
        <v>17.181000000000001</v>
      </c>
      <c r="I1025" s="44">
        <f t="shared" si="125"/>
        <v>1</v>
      </c>
      <c r="J1025" s="44">
        <f t="shared" si="126"/>
        <v>1024</v>
      </c>
      <c r="K1025" s="45">
        <f t="shared" si="127"/>
        <v>18930.011000000028</v>
      </c>
      <c r="L1025" s="4">
        <f t="shared" si="128"/>
        <v>13.328705000000081</v>
      </c>
    </row>
    <row r="1026" spans="1:12" x14ac:dyDescent="0.2">
      <c r="A1026" s="5">
        <v>42664</v>
      </c>
      <c r="B1026" s="4">
        <v>16.760000000000002</v>
      </c>
      <c r="C1026" s="4">
        <f>MIN($B$2:B1026)</f>
        <v>13.31</v>
      </c>
      <c r="D1026" s="44">
        <f t="shared" si="121"/>
        <v>1</v>
      </c>
      <c r="E1026" s="44">
        <f t="shared" si="122"/>
        <v>711</v>
      </c>
      <c r="F1026" s="45">
        <f t="shared" si="123"/>
        <v>14550.788000000004</v>
      </c>
      <c r="G1026" s="4">
        <f t="shared" si="124"/>
        <v>15.319849999999997</v>
      </c>
      <c r="H1026" s="4">
        <v>16.774000000000001</v>
      </c>
      <c r="I1026" s="44">
        <f t="shared" si="125"/>
        <v>1</v>
      </c>
      <c r="J1026" s="44">
        <f t="shared" si="126"/>
        <v>1025</v>
      </c>
      <c r="K1026" s="45">
        <f t="shared" si="127"/>
        <v>18946.785000000029</v>
      </c>
      <c r="L1026" s="4">
        <f t="shared" si="128"/>
        <v>13.354950000000089</v>
      </c>
    </row>
    <row r="1027" spans="1:12" x14ac:dyDescent="0.2">
      <c r="A1027" s="5">
        <v>42665</v>
      </c>
      <c r="C1027" s="4">
        <f>MIN($B$2:B1027)</f>
        <v>13.31</v>
      </c>
      <c r="D1027" s="44">
        <f t="shared" si="121"/>
        <v>0</v>
      </c>
      <c r="E1027" s="44">
        <f t="shared" si="122"/>
        <v>711</v>
      </c>
      <c r="F1027" s="45">
        <f t="shared" si="123"/>
        <v>14550.788000000004</v>
      </c>
      <c r="G1027" s="4">
        <f t="shared" si="124"/>
        <v>15.319849999999997</v>
      </c>
      <c r="H1027" s="4">
        <v>16.814</v>
      </c>
      <c r="I1027" s="44">
        <f t="shared" si="125"/>
        <v>1</v>
      </c>
      <c r="J1027" s="44">
        <f t="shared" si="126"/>
        <v>1026</v>
      </c>
      <c r="K1027" s="45">
        <f t="shared" si="127"/>
        <v>18963.599000000027</v>
      </c>
      <c r="L1027" s="4">
        <f t="shared" si="128"/>
        <v>13.382020000000084</v>
      </c>
    </row>
    <row r="1028" spans="1:12" x14ac:dyDescent="0.2">
      <c r="A1028" s="5">
        <v>42666</v>
      </c>
      <c r="C1028" s="4">
        <f>MIN($B$2:B1028)</f>
        <v>13.31</v>
      </c>
      <c r="D1028" s="44">
        <f t="shared" si="121"/>
        <v>0</v>
      </c>
      <c r="E1028" s="44">
        <f t="shared" si="122"/>
        <v>711</v>
      </c>
      <c r="F1028" s="45">
        <f t="shared" si="123"/>
        <v>14550.788000000004</v>
      </c>
      <c r="G1028" s="4">
        <f t="shared" si="124"/>
        <v>15.320251256281406</v>
      </c>
      <c r="H1028" s="4">
        <v>16.876999999999999</v>
      </c>
      <c r="I1028" s="44">
        <f t="shared" si="125"/>
        <v>1</v>
      </c>
      <c r="J1028" s="44">
        <f t="shared" si="126"/>
        <v>1027</v>
      </c>
      <c r="K1028" s="45">
        <f t="shared" si="127"/>
        <v>18980.476000000028</v>
      </c>
      <c r="L1028" s="4">
        <f t="shared" si="128"/>
        <v>13.408705000000081</v>
      </c>
    </row>
    <row r="1029" spans="1:12" x14ac:dyDescent="0.2">
      <c r="A1029" s="5">
        <v>42667</v>
      </c>
      <c r="B1029" s="4">
        <v>17.03</v>
      </c>
      <c r="C1029" s="4">
        <f>MIN($B$2:B1029)</f>
        <v>13.31</v>
      </c>
      <c r="D1029" s="44">
        <f t="shared" si="121"/>
        <v>1</v>
      </c>
      <c r="E1029" s="44">
        <f t="shared" si="122"/>
        <v>712</v>
      </c>
      <c r="F1029" s="45">
        <f t="shared" si="123"/>
        <v>14567.818000000005</v>
      </c>
      <c r="G1029" s="4">
        <f t="shared" si="124"/>
        <v>15.331557788944721</v>
      </c>
      <c r="H1029" s="4">
        <v>17.414999999999999</v>
      </c>
      <c r="I1029" s="44">
        <f t="shared" si="125"/>
        <v>1</v>
      </c>
      <c r="J1029" s="44">
        <f t="shared" si="126"/>
        <v>1028</v>
      </c>
      <c r="K1029" s="45">
        <f t="shared" si="127"/>
        <v>18997.891000000029</v>
      </c>
      <c r="L1029" s="4">
        <f t="shared" si="128"/>
        <v>13.438440000000082</v>
      </c>
    </row>
    <row r="1030" spans="1:12" x14ac:dyDescent="0.2">
      <c r="A1030" s="5">
        <v>42668</v>
      </c>
      <c r="B1030" s="4">
        <v>17.18</v>
      </c>
      <c r="C1030" s="4">
        <f>MIN($B$2:B1030)</f>
        <v>13.31</v>
      </c>
      <c r="D1030" s="44">
        <f t="shared" si="121"/>
        <v>1</v>
      </c>
      <c r="E1030" s="44">
        <f t="shared" si="122"/>
        <v>713</v>
      </c>
      <c r="F1030" s="45">
        <f t="shared" si="123"/>
        <v>14584.998000000005</v>
      </c>
      <c r="G1030" s="4">
        <f t="shared" si="124"/>
        <v>15.343467336683419</v>
      </c>
      <c r="H1030" s="4">
        <v>17.600999999999999</v>
      </c>
      <c r="I1030" s="44">
        <f t="shared" si="125"/>
        <v>1</v>
      </c>
      <c r="J1030" s="44">
        <f t="shared" si="126"/>
        <v>1029</v>
      </c>
      <c r="K1030" s="45">
        <f t="shared" si="127"/>
        <v>19015.492000000027</v>
      </c>
      <c r="L1030" s="4">
        <f t="shared" si="128"/>
        <v>13.469575000000077</v>
      </c>
    </row>
    <row r="1031" spans="1:12" x14ac:dyDescent="0.2">
      <c r="A1031" s="5">
        <v>42669</v>
      </c>
      <c r="B1031" s="4">
        <v>16.989999999999998</v>
      </c>
      <c r="C1031" s="4">
        <f>MIN($B$2:B1031)</f>
        <v>13.31</v>
      </c>
      <c r="D1031" s="44">
        <f t="shared" si="121"/>
        <v>1</v>
      </c>
      <c r="E1031" s="44">
        <f t="shared" si="122"/>
        <v>714</v>
      </c>
      <c r="F1031" s="45">
        <f t="shared" si="123"/>
        <v>14601.988000000005</v>
      </c>
      <c r="G1031" s="4">
        <f t="shared" si="124"/>
        <v>15.356432160804022</v>
      </c>
      <c r="H1031" s="4">
        <v>17.463999999999999</v>
      </c>
      <c r="I1031" s="44">
        <f t="shared" si="125"/>
        <v>1</v>
      </c>
      <c r="J1031" s="44">
        <f t="shared" si="126"/>
        <v>1030</v>
      </c>
      <c r="K1031" s="45">
        <f t="shared" si="127"/>
        <v>19032.956000000027</v>
      </c>
      <c r="L1031" s="4">
        <f t="shared" si="128"/>
        <v>13.500240000000076</v>
      </c>
    </row>
    <row r="1032" spans="1:12" x14ac:dyDescent="0.2">
      <c r="A1032" s="5">
        <v>42670</v>
      </c>
      <c r="B1032" s="4">
        <v>17.260000000000002</v>
      </c>
      <c r="C1032" s="4">
        <f>MIN($B$2:B1032)</f>
        <v>13.31</v>
      </c>
      <c r="D1032" s="44">
        <f t="shared" si="121"/>
        <v>1</v>
      </c>
      <c r="E1032" s="44">
        <f t="shared" si="122"/>
        <v>715</v>
      </c>
      <c r="F1032" s="45">
        <f t="shared" si="123"/>
        <v>14619.248000000005</v>
      </c>
      <c r="G1032" s="4">
        <f t="shared" si="124"/>
        <v>15.372663316582914</v>
      </c>
      <c r="H1032" s="4">
        <v>17.457999999999998</v>
      </c>
      <c r="I1032" s="44">
        <f t="shared" si="125"/>
        <v>1</v>
      </c>
      <c r="J1032" s="44">
        <f t="shared" si="126"/>
        <v>1031</v>
      </c>
      <c r="K1032" s="45">
        <f t="shared" si="127"/>
        <v>19050.414000000026</v>
      </c>
      <c r="L1032" s="4">
        <f t="shared" si="128"/>
        <v>13.531165000000074</v>
      </c>
    </row>
    <row r="1033" spans="1:12" x14ac:dyDescent="0.2">
      <c r="A1033" s="5">
        <v>42671</v>
      </c>
      <c r="B1033" s="4">
        <v>17.22</v>
      </c>
      <c r="C1033" s="4">
        <f>MIN($B$2:B1033)</f>
        <v>13.31</v>
      </c>
      <c r="D1033" s="44">
        <f t="shared" si="121"/>
        <v>1</v>
      </c>
      <c r="E1033" s="44">
        <f t="shared" si="122"/>
        <v>716</v>
      </c>
      <c r="F1033" s="45">
        <f t="shared" si="123"/>
        <v>14636.468000000004</v>
      </c>
      <c r="G1033" s="4">
        <f t="shared" si="124"/>
        <v>15.381899999999996</v>
      </c>
      <c r="H1033" s="4">
        <v>16.768999999999998</v>
      </c>
      <c r="I1033" s="44">
        <f t="shared" si="125"/>
        <v>1</v>
      </c>
      <c r="J1033" s="44">
        <f t="shared" si="126"/>
        <v>1032</v>
      </c>
      <c r="K1033" s="45">
        <f t="shared" si="127"/>
        <v>19067.183000000026</v>
      </c>
      <c r="L1033" s="4">
        <f t="shared" si="128"/>
        <v>13.558555000000078</v>
      </c>
    </row>
    <row r="1034" spans="1:12" x14ac:dyDescent="0.2">
      <c r="A1034" s="5">
        <v>42672</v>
      </c>
      <c r="C1034" s="4">
        <f>MIN($B$2:B1034)</f>
        <v>13.31</v>
      </c>
      <c r="D1034" s="44">
        <f t="shared" si="121"/>
        <v>0</v>
      </c>
      <c r="E1034" s="44">
        <f t="shared" si="122"/>
        <v>716</v>
      </c>
      <c r="F1034" s="45">
        <f t="shared" si="123"/>
        <v>14636.468000000004</v>
      </c>
      <c r="G1034" s="4">
        <f t="shared" si="124"/>
        <v>15.381899999999996</v>
      </c>
      <c r="H1034" s="4">
        <v>16.818000000000001</v>
      </c>
      <c r="I1034" s="44">
        <f t="shared" si="125"/>
        <v>1</v>
      </c>
      <c r="J1034" s="44">
        <f t="shared" si="126"/>
        <v>1033</v>
      </c>
      <c r="K1034" s="45">
        <f t="shared" si="127"/>
        <v>19084.001000000026</v>
      </c>
      <c r="L1034" s="4">
        <f t="shared" si="128"/>
        <v>13.58557000000007</v>
      </c>
    </row>
    <row r="1035" spans="1:12" x14ac:dyDescent="0.2">
      <c r="A1035" s="5">
        <v>42673</v>
      </c>
      <c r="C1035" s="4">
        <f>MIN($B$2:B1035)</f>
        <v>13.31</v>
      </c>
      <c r="D1035" s="44">
        <f t="shared" si="121"/>
        <v>0</v>
      </c>
      <c r="E1035" s="44">
        <f t="shared" si="122"/>
        <v>716</v>
      </c>
      <c r="F1035" s="45">
        <f t="shared" si="123"/>
        <v>14636.468000000004</v>
      </c>
      <c r="G1035" s="4">
        <f t="shared" si="124"/>
        <v>15.388542713567837</v>
      </c>
      <c r="H1035" s="4">
        <v>17.053000000000001</v>
      </c>
      <c r="I1035" s="44">
        <f t="shared" si="125"/>
        <v>1</v>
      </c>
      <c r="J1035" s="44">
        <f t="shared" si="126"/>
        <v>1034</v>
      </c>
      <c r="K1035" s="45">
        <f t="shared" si="127"/>
        <v>19101.054000000026</v>
      </c>
      <c r="L1035" s="4">
        <f t="shared" si="128"/>
        <v>13.613615000000072</v>
      </c>
    </row>
    <row r="1036" spans="1:12" x14ac:dyDescent="0.2">
      <c r="A1036" s="5">
        <v>42674</v>
      </c>
      <c r="B1036" s="4">
        <v>17.29</v>
      </c>
      <c r="C1036" s="4">
        <f>MIN($B$2:B1036)</f>
        <v>13.31</v>
      </c>
      <c r="D1036" s="44">
        <f t="shared" si="121"/>
        <v>1</v>
      </c>
      <c r="E1036" s="44">
        <f t="shared" si="122"/>
        <v>717</v>
      </c>
      <c r="F1036" s="45">
        <f t="shared" si="123"/>
        <v>14653.758000000005</v>
      </c>
      <c r="G1036" s="4">
        <f t="shared" si="124"/>
        <v>15.404824120603022</v>
      </c>
      <c r="H1036" s="4">
        <v>17.236000000000001</v>
      </c>
      <c r="I1036" s="44">
        <f t="shared" si="125"/>
        <v>1</v>
      </c>
      <c r="J1036" s="44">
        <f t="shared" si="126"/>
        <v>1035</v>
      </c>
      <c r="K1036" s="45">
        <f t="shared" si="127"/>
        <v>19118.290000000026</v>
      </c>
      <c r="L1036" s="4">
        <f t="shared" si="128"/>
        <v>13.642580000000072</v>
      </c>
    </row>
    <row r="1037" spans="1:12" x14ac:dyDescent="0.2">
      <c r="A1037" s="5">
        <v>42675</v>
      </c>
      <c r="B1037" s="4">
        <v>17.649999999999999</v>
      </c>
      <c r="C1037" s="4">
        <f>MIN($B$2:B1037)</f>
        <v>13.31</v>
      </c>
      <c r="D1037" s="44">
        <f t="shared" si="121"/>
        <v>1</v>
      </c>
      <c r="E1037" s="44">
        <f t="shared" si="122"/>
        <v>718</v>
      </c>
      <c r="F1037" s="45">
        <f t="shared" si="123"/>
        <v>14671.408000000005</v>
      </c>
      <c r="G1037" s="4">
        <f t="shared" si="124"/>
        <v>15.42482412060302</v>
      </c>
      <c r="H1037" s="4">
        <v>18.184000000000001</v>
      </c>
      <c r="I1037" s="44">
        <f t="shared" si="125"/>
        <v>1</v>
      </c>
      <c r="J1037" s="44">
        <f t="shared" si="126"/>
        <v>1036</v>
      </c>
      <c r="K1037" s="45">
        <f t="shared" si="127"/>
        <v>19136.474000000027</v>
      </c>
      <c r="L1037" s="4">
        <f t="shared" si="128"/>
        <v>13.675540000000074</v>
      </c>
    </row>
    <row r="1038" spans="1:12" x14ac:dyDescent="0.2">
      <c r="A1038" s="5">
        <v>42676</v>
      </c>
      <c r="B1038" s="4">
        <v>17.84</v>
      </c>
      <c r="C1038" s="4">
        <f>MIN($B$2:B1038)</f>
        <v>13.31</v>
      </c>
      <c r="D1038" s="44">
        <f t="shared" si="121"/>
        <v>1</v>
      </c>
      <c r="E1038" s="44">
        <f t="shared" si="122"/>
        <v>719</v>
      </c>
      <c r="F1038" s="45">
        <f t="shared" si="123"/>
        <v>14689.248000000005</v>
      </c>
      <c r="G1038" s="4">
        <f t="shared" si="124"/>
        <v>15.445628140703519</v>
      </c>
      <c r="H1038" s="4">
        <v>18.77</v>
      </c>
      <c r="I1038" s="44">
        <f t="shared" si="125"/>
        <v>1</v>
      </c>
      <c r="J1038" s="44">
        <f t="shared" si="126"/>
        <v>1037</v>
      </c>
      <c r="K1038" s="45">
        <f t="shared" si="127"/>
        <v>19155.244000000028</v>
      </c>
      <c r="L1038" s="4">
        <f t="shared" si="128"/>
        <v>13.712145000000072</v>
      </c>
    </row>
    <row r="1039" spans="1:12" x14ac:dyDescent="0.2">
      <c r="A1039" s="5">
        <v>42677</v>
      </c>
      <c r="B1039" s="4">
        <v>17.54</v>
      </c>
      <c r="C1039" s="4">
        <f>MIN($B$2:B1039)</f>
        <v>13.31</v>
      </c>
      <c r="D1039" s="44">
        <f t="shared" si="121"/>
        <v>1</v>
      </c>
      <c r="E1039" s="44">
        <f t="shared" si="122"/>
        <v>720</v>
      </c>
      <c r="F1039" s="45">
        <f t="shared" si="123"/>
        <v>14706.788000000006</v>
      </c>
      <c r="G1039" s="4">
        <f t="shared" si="124"/>
        <v>15.459597989949753</v>
      </c>
      <c r="H1039" s="4">
        <v>19.077999999999999</v>
      </c>
      <c r="I1039" s="44">
        <f t="shared" si="125"/>
        <v>1</v>
      </c>
      <c r="J1039" s="44">
        <f t="shared" si="126"/>
        <v>1038</v>
      </c>
      <c r="K1039" s="45">
        <f t="shared" si="127"/>
        <v>19174.322000000029</v>
      </c>
      <c r="L1039" s="4">
        <f t="shared" si="128"/>
        <v>13.749660000000077</v>
      </c>
    </row>
    <row r="1040" spans="1:12" x14ac:dyDescent="0.2">
      <c r="A1040" s="5">
        <v>42678</v>
      </c>
      <c r="B1040" s="4">
        <v>17.22</v>
      </c>
      <c r="C1040" s="4">
        <f>MIN($B$2:B1040)</f>
        <v>13.31</v>
      </c>
      <c r="D1040" s="44">
        <f t="shared" si="121"/>
        <v>1</v>
      </c>
      <c r="E1040" s="44">
        <f t="shared" si="122"/>
        <v>721</v>
      </c>
      <c r="F1040" s="45">
        <f t="shared" si="123"/>
        <v>14724.008000000005</v>
      </c>
      <c r="G1040" s="4">
        <f t="shared" si="124"/>
        <v>15.468400000000001</v>
      </c>
      <c r="H1040" s="4">
        <v>18.12</v>
      </c>
      <c r="I1040" s="44">
        <f t="shared" si="125"/>
        <v>1</v>
      </c>
      <c r="J1040" s="44">
        <f t="shared" si="126"/>
        <v>1039</v>
      </c>
      <c r="K1040" s="45">
        <f t="shared" si="127"/>
        <v>19192.442000000028</v>
      </c>
      <c r="L1040" s="4">
        <f t="shared" si="128"/>
        <v>13.782145000000073</v>
      </c>
    </row>
    <row r="1041" spans="1:12" x14ac:dyDescent="0.2">
      <c r="A1041" s="5">
        <v>42679</v>
      </c>
      <c r="C1041" s="4">
        <f>MIN($B$2:B1041)</f>
        <v>13.31</v>
      </c>
      <c r="D1041" s="44">
        <f t="shared" si="121"/>
        <v>0</v>
      </c>
      <c r="E1041" s="44">
        <f t="shared" si="122"/>
        <v>721</v>
      </c>
      <c r="F1041" s="45">
        <f t="shared" si="123"/>
        <v>14724.008000000005</v>
      </c>
      <c r="G1041" s="4">
        <f t="shared" si="124"/>
        <v>15.468400000000001</v>
      </c>
      <c r="H1041" s="4">
        <v>18.163</v>
      </c>
      <c r="I1041" s="44">
        <f t="shared" si="125"/>
        <v>1</v>
      </c>
      <c r="J1041" s="44">
        <f t="shared" si="126"/>
        <v>1040</v>
      </c>
      <c r="K1041" s="45">
        <f t="shared" si="127"/>
        <v>19210.605000000029</v>
      </c>
      <c r="L1041" s="4">
        <f t="shared" si="128"/>
        <v>13.813845000000073</v>
      </c>
    </row>
    <row r="1042" spans="1:12" x14ac:dyDescent="0.2">
      <c r="A1042" s="5">
        <v>42680</v>
      </c>
      <c r="C1042" s="4">
        <f>MIN($B$2:B1042)</f>
        <v>13.31</v>
      </c>
      <c r="D1042" s="44">
        <f t="shared" si="121"/>
        <v>0</v>
      </c>
      <c r="E1042" s="44">
        <f t="shared" si="122"/>
        <v>721</v>
      </c>
      <c r="F1042" s="45">
        <f t="shared" si="123"/>
        <v>14724.008000000005</v>
      </c>
      <c r="G1042" s="4">
        <f t="shared" si="124"/>
        <v>15.47417085427136</v>
      </c>
      <c r="H1042" s="4">
        <v>18.408999999999999</v>
      </c>
      <c r="I1042" s="44">
        <f t="shared" si="125"/>
        <v>1</v>
      </c>
      <c r="J1042" s="44">
        <f t="shared" si="126"/>
        <v>1041</v>
      </c>
      <c r="K1042" s="45">
        <f t="shared" si="127"/>
        <v>19229.014000000028</v>
      </c>
      <c r="L1042" s="4">
        <f t="shared" si="128"/>
        <v>13.846345000000074</v>
      </c>
    </row>
    <row r="1043" spans="1:12" x14ac:dyDescent="0.2">
      <c r="A1043" s="5">
        <v>42681</v>
      </c>
      <c r="B1043" s="4">
        <v>17.010000000000002</v>
      </c>
      <c r="C1043" s="4">
        <f>MIN($B$2:B1043)</f>
        <v>13.31</v>
      </c>
      <c r="D1043" s="44">
        <f t="shared" si="121"/>
        <v>1</v>
      </c>
      <c r="E1043" s="44">
        <f t="shared" si="122"/>
        <v>722</v>
      </c>
      <c r="F1043" s="45">
        <f t="shared" si="123"/>
        <v>14741.018000000005</v>
      </c>
      <c r="G1043" s="4">
        <f t="shared" si="124"/>
        <v>15.486381909547744</v>
      </c>
      <c r="H1043" s="4">
        <v>18.411000000000001</v>
      </c>
      <c r="I1043" s="44">
        <f t="shared" si="125"/>
        <v>1</v>
      </c>
      <c r="J1043" s="44">
        <f t="shared" si="126"/>
        <v>1042</v>
      </c>
      <c r="K1043" s="45">
        <f t="shared" si="127"/>
        <v>19247.425000000028</v>
      </c>
      <c r="L1043" s="4">
        <f t="shared" si="128"/>
        <v>13.87534500000007</v>
      </c>
    </row>
    <row r="1044" spans="1:12" x14ac:dyDescent="0.2">
      <c r="A1044" s="5">
        <v>42682</v>
      </c>
      <c r="B1044" s="4">
        <v>16.84</v>
      </c>
      <c r="C1044" s="4">
        <f>MIN($B$2:B1044)</f>
        <v>13.31</v>
      </c>
      <c r="D1044" s="44">
        <f t="shared" si="121"/>
        <v>1</v>
      </c>
      <c r="E1044" s="44">
        <f t="shared" si="122"/>
        <v>723</v>
      </c>
      <c r="F1044" s="45">
        <f t="shared" si="123"/>
        <v>14757.858000000006</v>
      </c>
      <c r="G1044" s="4">
        <f t="shared" si="124"/>
        <v>15.496030150753773</v>
      </c>
      <c r="H1044" s="4">
        <v>17.696999999999999</v>
      </c>
      <c r="I1044" s="44">
        <f t="shared" si="125"/>
        <v>1</v>
      </c>
      <c r="J1044" s="44">
        <f t="shared" si="126"/>
        <v>1043</v>
      </c>
      <c r="K1044" s="45">
        <f t="shared" si="127"/>
        <v>19265.122000000028</v>
      </c>
      <c r="L1044" s="4">
        <f t="shared" si="128"/>
        <v>13.89985500000008</v>
      </c>
    </row>
    <row r="1045" spans="1:12" x14ac:dyDescent="0.2">
      <c r="A1045" s="5">
        <v>42683</v>
      </c>
      <c r="B1045" s="4">
        <v>17.03</v>
      </c>
      <c r="C1045" s="4">
        <f>MIN($B$2:B1045)</f>
        <v>13.31</v>
      </c>
      <c r="D1045" s="44">
        <f t="shared" si="121"/>
        <v>1</v>
      </c>
      <c r="E1045" s="44">
        <f t="shared" si="122"/>
        <v>724</v>
      </c>
      <c r="F1045" s="45">
        <f t="shared" si="123"/>
        <v>14774.888000000006</v>
      </c>
      <c r="G1045" s="4">
        <f t="shared" si="124"/>
        <v>15.504321608040213</v>
      </c>
      <c r="H1045" s="4">
        <v>17.957000000000001</v>
      </c>
      <c r="I1045" s="44">
        <f t="shared" si="125"/>
        <v>1</v>
      </c>
      <c r="J1045" s="44">
        <f t="shared" si="126"/>
        <v>1044</v>
      </c>
      <c r="K1045" s="45">
        <f t="shared" si="127"/>
        <v>19283.079000000027</v>
      </c>
      <c r="L1045" s="4">
        <f t="shared" si="128"/>
        <v>13.924935000000078</v>
      </c>
    </row>
    <row r="1046" spans="1:12" x14ac:dyDescent="0.2">
      <c r="A1046" s="5">
        <v>42684</v>
      </c>
      <c r="B1046" s="4">
        <v>17.22</v>
      </c>
      <c r="C1046" s="4">
        <f>MIN($B$2:B1046)</f>
        <v>13.31</v>
      </c>
      <c r="D1046" s="44">
        <f t="shared" si="121"/>
        <v>1</v>
      </c>
      <c r="E1046" s="44">
        <f t="shared" si="122"/>
        <v>725</v>
      </c>
      <c r="F1046" s="45">
        <f t="shared" si="123"/>
        <v>14792.108000000006</v>
      </c>
      <c r="G1046" s="4">
        <f t="shared" si="124"/>
        <v>15.513165829145741</v>
      </c>
      <c r="H1046" s="4">
        <v>18.28</v>
      </c>
      <c r="I1046" s="44">
        <f t="shared" si="125"/>
        <v>1</v>
      </c>
      <c r="J1046" s="44">
        <f t="shared" si="126"/>
        <v>1045</v>
      </c>
      <c r="K1046" s="45">
        <f t="shared" si="127"/>
        <v>19301.359000000026</v>
      </c>
      <c r="L1046" s="4">
        <f t="shared" si="128"/>
        <v>13.950650000000078</v>
      </c>
    </row>
    <row r="1047" spans="1:12" x14ac:dyDescent="0.2">
      <c r="A1047" s="5">
        <v>42685</v>
      </c>
      <c r="B1047" s="4">
        <v>16.850000000000001</v>
      </c>
      <c r="C1047" s="4">
        <f>MIN($B$2:B1047)</f>
        <v>13.31</v>
      </c>
      <c r="D1047" s="44">
        <f t="shared" si="121"/>
        <v>1</v>
      </c>
      <c r="E1047" s="44">
        <f t="shared" si="122"/>
        <v>726</v>
      </c>
      <c r="F1047" s="45">
        <f t="shared" si="123"/>
        <v>14808.958000000006</v>
      </c>
      <c r="G1047" s="4">
        <f t="shared" si="124"/>
        <v>15.519850000000014</v>
      </c>
      <c r="H1047" s="4">
        <v>18.178000000000001</v>
      </c>
      <c r="I1047" s="44">
        <f t="shared" si="125"/>
        <v>1</v>
      </c>
      <c r="J1047" s="44">
        <f t="shared" si="126"/>
        <v>1046</v>
      </c>
      <c r="K1047" s="45">
        <f t="shared" si="127"/>
        <v>19319.537000000026</v>
      </c>
      <c r="L1047" s="4">
        <f t="shared" si="128"/>
        <v>13.974695000000084</v>
      </c>
    </row>
    <row r="1048" spans="1:12" x14ac:dyDescent="0.2">
      <c r="A1048" s="5">
        <v>42686</v>
      </c>
      <c r="C1048" s="4">
        <f>MIN($B$2:B1048)</f>
        <v>13.31</v>
      </c>
      <c r="D1048" s="44">
        <f t="shared" si="121"/>
        <v>0</v>
      </c>
      <c r="E1048" s="44">
        <f t="shared" si="122"/>
        <v>726</v>
      </c>
      <c r="F1048" s="45">
        <f t="shared" si="123"/>
        <v>14808.958000000006</v>
      </c>
      <c r="G1048" s="4">
        <f t="shared" si="124"/>
        <v>15.519850000000014</v>
      </c>
      <c r="H1048" s="4">
        <v>18.225000000000001</v>
      </c>
      <c r="I1048" s="44">
        <f t="shared" si="125"/>
        <v>1</v>
      </c>
      <c r="J1048" s="44">
        <f t="shared" si="126"/>
        <v>1047</v>
      </c>
      <c r="K1048" s="45">
        <f t="shared" si="127"/>
        <v>19337.762000000024</v>
      </c>
      <c r="L1048" s="4">
        <f t="shared" si="128"/>
        <v>13.993875000000081</v>
      </c>
    </row>
    <row r="1049" spans="1:12" x14ac:dyDescent="0.2">
      <c r="A1049" s="5">
        <v>42687</v>
      </c>
      <c r="C1049" s="4">
        <f>MIN($B$2:B1049)</f>
        <v>13.31</v>
      </c>
      <c r="D1049" s="44">
        <f t="shared" si="121"/>
        <v>0</v>
      </c>
      <c r="E1049" s="44">
        <f t="shared" si="122"/>
        <v>726</v>
      </c>
      <c r="F1049" s="45">
        <f t="shared" si="123"/>
        <v>14808.958000000006</v>
      </c>
      <c r="G1049" s="4">
        <f t="shared" si="124"/>
        <v>15.522814070351773</v>
      </c>
      <c r="H1049" s="4">
        <v>18.239999999999998</v>
      </c>
      <c r="I1049" s="44">
        <f t="shared" si="125"/>
        <v>1</v>
      </c>
      <c r="J1049" s="44">
        <f t="shared" si="126"/>
        <v>1048</v>
      </c>
      <c r="K1049" s="45">
        <f t="shared" si="127"/>
        <v>19356.002000000026</v>
      </c>
      <c r="L1049" s="4">
        <f t="shared" si="128"/>
        <v>14.011520000000091</v>
      </c>
    </row>
    <row r="1050" spans="1:12" x14ac:dyDescent="0.2">
      <c r="A1050" s="5">
        <v>42688</v>
      </c>
      <c r="B1050" s="4">
        <v>16.54</v>
      </c>
      <c r="C1050" s="4">
        <f>MIN($B$2:B1050)</f>
        <v>13.31</v>
      </c>
      <c r="D1050" s="44">
        <f t="shared" si="121"/>
        <v>1</v>
      </c>
      <c r="E1050" s="44">
        <f t="shared" si="122"/>
        <v>727</v>
      </c>
      <c r="F1050" s="45">
        <f t="shared" si="123"/>
        <v>14825.498000000007</v>
      </c>
      <c r="G1050" s="4">
        <f t="shared" si="124"/>
        <v>15.532160804020117</v>
      </c>
      <c r="H1050" s="4">
        <v>17.846</v>
      </c>
      <c r="I1050" s="44">
        <f t="shared" si="125"/>
        <v>1</v>
      </c>
      <c r="J1050" s="44">
        <f t="shared" si="126"/>
        <v>1049</v>
      </c>
      <c r="K1050" s="45">
        <f t="shared" si="127"/>
        <v>19373.848000000027</v>
      </c>
      <c r="L1050" s="4">
        <f t="shared" si="128"/>
        <v>14.033355000000101</v>
      </c>
    </row>
    <row r="1051" spans="1:12" x14ac:dyDescent="0.2">
      <c r="A1051" s="5">
        <v>42689</v>
      </c>
      <c r="B1051" s="4">
        <v>16.850000000000001</v>
      </c>
      <c r="C1051" s="4">
        <f>MIN($B$2:B1051)</f>
        <v>13.31</v>
      </c>
      <c r="D1051" s="44">
        <f t="shared" si="121"/>
        <v>1</v>
      </c>
      <c r="E1051" s="44">
        <f t="shared" si="122"/>
        <v>728</v>
      </c>
      <c r="F1051" s="45">
        <f t="shared" si="123"/>
        <v>14842.348000000007</v>
      </c>
      <c r="G1051" s="4">
        <f t="shared" si="124"/>
        <v>15.541809045226147</v>
      </c>
      <c r="H1051" s="4">
        <v>17.902999999999999</v>
      </c>
      <c r="I1051" s="44">
        <f t="shared" si="125"/>
        <v>1</v>
      </c>
      <c r="J1051" s="44">
        <f t="shared" si="126"/>
        <v>1050</v>
      </c>
      <c r="K1051" s="45">
        <f t="shared" si="127"/>
        <v>19391.751000000026</v>
      </c>
      <c r="L1051" s="4">
        <f t="shared" si="128"/>
        <v>14.0579900000001</v>
      </c>
    </row>
    <row r="1052" spans="1:12" x14ac:dyDescent="0.2">
      <c r="A1052" s="5">
        <v>42690</v>
      </c>
      <c r="B1052" s="4">
        <v>16.68</v>
      </c>
      <c r="C1052" s="4">
        <f>MIN($B$2:B1052)</f>
        <v>13.31</v>
      </c>
      <c r="D1052" s="44">
        <f t="shared" si="121"/>
        <v>1</v>
      </c>
      <c r="E1052" s="44">
        <f t="shared" si="122"/>
        <v>729</v>
      </c>
      <c r="F1052" s="45">
        <f t="shared" si="123"/>
        <v>14859.028000000008</v>
      </c>
      <c r="G1052" s="4">
        <f t="shared" si="124"/>
        <v>15.552412060301528</v>
      </c>
      <c r="H1052" s="4">
        <v>17.789000000000001</v>
      </c>
      <c r="I1052" s="44">
        <f t="shared" si="125"/>
        <v>1</v>
      </c>
      <c r="J1052" s="44">
        <f t="shared" si="126"/>
        <v>1051</v>
      </c>
      <c r="K1052" s="45">
        <f t="shared" si="127"/>
        <v>19409.540000000026</v>
      </c>
      <c r="L1052" s="4">
        <f t="shared" si="128"/>
        <v>14.082115000000103</v>
      </c>
    </row>
    <row r="1053" spans="1:12" x14ac:dyDescent="0.2">
      <c r="A1053" s="5">
        <v>42691</v>
      </c>
      <c r="B1053" s="4">
        <v>16.739999999999998</v>
      </c>
      <c r="C1053" s="4">
        <f>MIN($B$2:B1053)</f>
        <v>13.31</v>
      </c>
      <c r="D1053" s="44">
        <f t="shared" si="121"/>
        <v>1</v>
      </c>
      <c r="E1053" s="44">
        <f t="shared" si="122"/>
        <v>730</v>
      </c>
      <c r="F1053" s="45">
        <f t="shared" si="123"/>
        <v>14875.768000000007</v>
      </c>
      <c r="G1053" s="4">
        <f t="shared" si="124"/>
        <v>15.563969849246247</v>
      </c>
      <c r="H1053" s="4">
        <v>17.431000000000001</v>
      </c>
      <c r="I1053" s="44">
        <f t="shared" si="125"/>
        <v>1</v>
      </c>
      <c r="J1053" s="44">
        <f t="shared" si="126"/>
        <v>1052</v>
      </c>
      <c r="K1053" s="45">
        <f t="shared" si="127"/>
        <v>19426.971000000027</v>
      </c>
      <c r="L1053" s="4">
        <f t="shared" si="128"/>
        <v>14.104375000000109</v>
      </c>
    </row>
    <row r="1054" spans="1:12" x14ac:dyDescent="0.2">
      <c r="A1054" s="5">
        <v>42692</v>
      </c>
      <c r="B1054" s="4">
        <v>16.940000000000001</v>
      </c>
      <c r="C1054" s="4">
        <f>MIN($B$2:B1054)</f>
        <v>13.31</v>
      </c>
      <c r="D1054" s="44">
        <f t="shared" si="121"/>
        <v>1</v>
      </c>
      <c r="E1054" s="44">
        <f t="shared" si="122"/>
        <v>731</v>
      </c>
      <c r="F1054" s="45">
        <f t="shared" si="123"/>
        <v>14892.708000000008</v>
      </c>
      <c r="G1054" s="4">
        <f t="shared" si="124"/>
        <v>15.570850000000018</v>
      </c>
      <c r="H1054" s="4">
        <v>17.585999999999999</v>
      </c>
      <c r="I1054" s="44">
        <f t="shared" si="125"/>
        <v>1</v>
      </c>
      <c r="J1054" s="44">
        <f t="shared" si="126"/>
        <v>1053</v>
      </c>
      <c r="K1054" s="45">
        <f t="shared" si="127"/>
        <v>19444.557000000026</v>
      </c>
      <c r="L1054" s="4">
        <f t="shared" si="128"/>
        <v>14.127725000000101</v>
      </c>
    </row>
    <row r="1055" spans="1:12" x14ac:dyDescent="0.2">
      <c r="A1055" s="5">
        <v>42693</v>
      </c>
      <c r="C1055" s="4">
        <f>MIN($B$2:B1055)</f>
        <v>13.31</v>
      </c>
      <c r="D1055" s="44">
        <f t="shared" si="121"/>
        <v>0</v>
      </c>
      <c r="E1055" s="44">
        <f t="shared" si="122"/>
        <v>731</v>
      </c>
      <c r="F1055" s="45">
        <f t="shared" si="123"/>
        <v>14892.708000000008</v>
      </c>
      <c r="G1055" s="4">
        <f t="shared" si="124"/>
        <v>15.570850000000018</v>
      </c>
      <c r="H1055" s="4">
        <v>17.606999999999999</v>
      </c>
      <c r="I1055" s="44">
        <f t="shared" si="125"/>
        <v>1</v>
      </c>
      <c r="J1055" s="44">
        <f t="shared" si="126"/>
        <v>1054</v>
      </c>
      <c r="K1055" s="45">
        <f t="shared" si="127"/>
        <v>19462.164000000026</v>
      </c>
      <c r="L1055" s="4">
        <f t="shared" si="128"/>
        <v>14.153925000000108</v>
      </c>
    </row>
    <row r="1056" spans="1:12" x14ac:dyDescent="0.2">
      <c r="A1056" s="5">
        <v>42694</v>
      </c>
      <c r="C1056" s="4">
        <f>MIN($B$2:B1056)</f>
        <v>13.31</v>
      </c>
      <c r="D1056" s="44">
        <f t="shared" si="121"/>
        <v>0</v>
      </c>
      <c r="E1056" s="44">
        <f t="shared" si="122"/>
        <v>731</v>
      </c>
      <c r="F1056" s="45">
        <f t="shared" si="123"/>
        <v>14892.708000000008</v>
      </c>
      <c r="G1056" s="4">
        <f t="shared" si="124"/>
        <v>15.577738693467351</v>
      </c>
      <c r="H1056" s="4">
        <v>17.812000000000001</v>
      </c>
      <c r="I1056" s="44">
        <f t="shared" si="125"/>
        <v>1</v>
      </c>
      <c r="J1056" s="44">
        <f t="shared" si="126"/>
        <v>1055</v>
      </c>
      <c r="K1056" s="45">
        <f t="shared" si="127"/>
        <v>19479.976000000028</v>
      </c>
      <c r="L1056" s="4">
        <f t="shared" si="128"/>
        <v>14.18094500000012</v>
      </c>
    </row>
    <row r="1057" spans="1:12" x14ac:dyDescent="0.2">
      <c r="A1057" s="5">
        <v>42695</v>
      </c>
      <c r="B1057" s="4">
        <v>16.649999999999999</v>
      </c>
      <c r="C1057" s="4">
        <f>MIN($B$2:B1057)</f>
        <v>13.31</v>
      </c>
      <c r="D1057" s="44">
        <f t="shared" si="121"/>
        <v>1</v>
      </c>
      <c r="E1057" s="44">
        <f t="shared" si="122"/>
        <v>732</v>
      </c>
      <c r="F1057" s="45">
        <f t="shared" si="123"/>
        <v>14909.358000000007</v>
      </c>
      <c r="G1057" s="4">
        <f t="shared" si="124"/>
        <v>15.590804020100519</v>
      </c>
      <c r="H1057" s="4">
        <v>17.335999999999999</v>
      </c>
      <c r="I1057" s="44">
        <f t="shared" si="125"/>
        <v>1</v>
      </c>
      <c r="J1057" s="44">
        <f t="shared" si="126"/>
        <v>1056</v>
      </c>
      <c r="K1057" s="45">
        <f t="shared" si="127"/>
        <v>19497.312000000027</v>
      </c>
      <c r="L1057" s="4">
        <f t="shared" si="128"/>
        <v>14.204070000000121</v>
      </c>
    </row>
    <row r="1058" spans="1:12" x14ac:dyDescent="0.2">
      <c r="A1058" s="5">
        <v>42696</v>
      </c>
      <c r="B1058" s="4">
        <v>16.97</v>
      </c>
      <c r="C1058" s="4">
        <f>MIN($B$2:B1058)</f>
        <v>13.31</v>
      </c>
      <c r="D1058" s="44">
        <f t="shared" si="121"/>
        <v>1</v>
      </c>
      <c r="E1058" s="44">
        <f t="shared" si="122"/>
        <v>733</v>
      </c>
      <c r="F1058" s="45">
        <f t="shared" si="123"/>
        <v>14926.328000000007</v>
      </c>
      <c r="G1058" s="4">
        <f t="shared" si="124"/>
        <v>15.606934673366847</v>
      </c>
      <c r="H1058" s="4">
        <v>17.475999999999999</v>
      </c>
      <c r="I1058" s="44">
        <f t="shared" si="125"/>
        <v>1</v>
      </c>
      <c r="J1058" s="44">
        <f t="shared" si="126"/>
        <v>1057</v>
      </c>
      <c r="K1058" s="45">
        <f t="shared" si="127"/>
        <v>19514.788000000026</v>
      </c>
      <c r="L1058" s="4">
        <f t="shared" si="128"/>
        <v>14.228800000000119</v>
      </c>
    </row>
    <row r="1059" spans="1:12" x14ac:dyDescent="0.2">
      <c r="A1059" s="5">
        <v>42697</v>
      </c>
      <c r="B1059" s="4">
        <v>17.170000000000002</v>
      </c>
      <c r="C1059" s="4">
        <f>MIN($B$2:B1059)</f>
        <v>13.31</v>
      </c>
      <c r="D1059" s="44">
        <f t="shared" si="121"/>
        <v>1</v>
      </c>
      <c r="E1059" s="44">
        <f t="shared" si="122"/>
        <v>734</v>
      </c>
      <c r="F1059" s="45">
        <f t="shared" si="123"/>
        <v>14943.498000000007</v>
      </c>
      <c r="G1059" s="4">
        <f t="shared" si="124"/>
        <v>15.623869346733684</v>
      </c>
      <c r="H1059" s="4">
        <v>17.734000000000002</v>
      </c>
      <c r="I1059" s="44">
        <f t="shared" si="125"/>
        <v>1</v>
      </c>
      <c r="J1059" s="44">
        <f t="shared" si="126"/>
        <v>1058</v>
      </c>
      <c r="K1059" s="45">
        <f t="shared" si="127"/>
        <v>19532.522000000026</v>
      </c>
      <c r="L1059" s="4">
        <f t="shared" si="128"/>
        <v>14.255385000000114</v>
      </c>
    </row>
    <row r="1060" spans="1:12" x14ac:dyDescent="0.2">
      <c r="A1060" s="5">
        <v>42698</v>
      </c>
      <c r="B1060" s="4">
        <v>17.16</v>
      </c>
      <c r="C1060" s="4">
        <f>MIN($B$2:B1060)</f>
        <v>13.31</v>
      </c>
      <c r="D1060" s="44">
        <f t="shared" si="121"/>
        <v>1</v>
      </c>
      <c r="E1060" s="44">
        <f t="shared" si="122"/>
        <v>735</v>
      </c>
      <c r="F1060" s="45">
        <f t="shared" si="123"/>
        <v>14960.658000000007</v>
      </c>
      <c r="G1060" s="4">
        <f t="shared" si="124"/>
        <v>15.637989949748757</v>
      </c>
      <c r="H1060" s="4">
        <v>17.712</v>
      </c>
      <c r="I1060" s="44">
        <f t="shared" si="125"/>
        <v>1</v>
      </c>
      <c r="J1060" s="44">
        <f t="shared" si="126"/>
        <v>1059</v>
      </c>
      <c r="K1060" s="45">
        <f t="shared" si="127"/>
        <v>19550.234000000026</v>
      </c>
      <c r="L1060" s="4">
        <f t="shared" si="128"/>
        <v>14.281445000000112</v>
      </c>
    </row>
    <row r="1061" spans="1:12" x14ac:dyDescent="0.2">
      <c r="A1061" s="5">
        <v>42699</v>
      </c>
      <c r="B1061" s="4">
        <v>16.920000000000002</v>
      </c>
      <c r="C1061" s="4">
        <f>MIN($B$2:B1061)</f>
        <v>13.31</v>
      </c>
      <c r="D1061" s="44">
        <f t="shared" si="121"/>
        <v>1</v>
      </c>
      <c r="E1061" s="44">
        <f t="shared" si="122"/>
        <v>736</v>
      </c>
      <c r="F1061" s="45">
        <f t="shared" si="123"/>
        <v>14977.578000000007</v>
      </c>
      <c r="G1061" s="4">
        <f t="shared" si="124"/>
        <v>15.644400000000013</v>
      </c>
      <c r="H1061" s="4">
        <v>17.731999999999999</v>
      </c>
      <c r="I1061" s="44">
        <f t="shared" si="125"/>
        <v>1</v>
      </c>
      <c r="J1061" s="44">
        <f t="shared" si="126"/>
        <v>1060</v>
      </c>
      <c r="K1061" s="45">
        <f t="shared" si="127"/>
        <v>19567.966000000026</v>
      </c>
      <c r="L1061" s="4">
        <f t="shared" si="128"/>
        <v>14.304525000000103</v>
      </c>
    </row>
    <row r="1062" spans="1:12" x14ac:dyDescent="0.2">
      <c r="A1062" s="5">
        <v>42700</v>
      </c>
      <c r="C1062" s="4">
        <f>MIN($B$2:B1062)</f>
        <v>13.31</v>
      </c>
      <c r="D1062" s="44">
        <f t="shared" si="121"/>
        <v>0</v>
      </c>
      <c r="E1062" s="44">
        <f t="shared" si="122"/>
        <v>736</v>
      </c>
      <c r="F1062" s="45">
        <f t="shared" si="123"/>
        <v>14977.578000000007</v>
      </c>
      <c r="G1062" s="4">
        <f t="shared" si="124"/>
        <v>15.644400000000013</v>
      </c>
      <c r="H1062" s="4">
        <v>17.797000000000001</v>
      </c>
      <c r="I1062" s="44">
        <f t="shared" si="125"/>
        <v>1</v>
      </c>
      <c r="J1062" s="44">
        <f t="shared" si="126"/>
        <v>1061</v>
      </c>
      <c r="K1062" s="45">
        <f t="shared" si="127"/>
        <v>19585.763000000024</v>
      </c>
      <c r="L1062" s="4">
        <f t="shared" si="128"/>
        <v>14.329925000000094</v>
      </c>
    </row>
    <row r="1063" spans="1:12" x14ac:dyDescent="0.2">
      <c r="A1063" s="5">
        <v>42701</v>
      </c>
      <c r="C1063" s="4">
        <f>MIN($B$2:B1063)</f>
        <v>13.31</v>
      </c>
      <c r="D1063" s="44">
        <f t="shared" si="121"/>
        <v>0</v>
      </c>
      <c r="E1063" s="44">
        <f t="shared" si="122"/>
        <v>736</v>
      </c>
      <c r="F1063" s="45">
        <f t="shared" si="123"/>
        <v>14977.578000000007</v>
      </c>
      <c r="G1063" s="4">
        <f t="shared" si="124"/>
        <v>15.651507537688458</v>
      </c>
      <c r="H1063" s="4">
        <v>17.811</v>
      </c>
      <c r="I1063" s="44">
        <f t="shared" si="125"/>
        <v>1</v>
      </c>
      <c r="J1063" s="44">
        <f t="shared" si="126"/>
        <v>1062</v>
      </c>
      <c r="K1063" s="45">
        <f t="shared" si="127"/>
        <v>19603.574000000026</v>
      </c>
      <c r="L1063" s="4">
        <f t="shared" si="128"/>
        <v>14.354475000000093</v>
      </c>
    </row>
    <row r="1064" spans="1:12" x14ac:dyDescent="0.2">
      <c r="A1064" s="5">
        <v>42702</v>
      </c>
      <c r="B1064" s="4">
        <v>17.12</v>
      </c>
      <c r="C1064" s="4">
        <f>MIN($B$2:B1064)</f>
        <v>13.31</v>
      </c>
      <c r="D1064" s="44">
        <f t="shared" si="121"/>
        <v>1</v>
      </c>
      <c r="E1064" s="44">
        <f t="shared" si="122"/>
        <v>737</v>
      </c>
      <c r="F1064" s="45">
        <f t="shared" si="123"/>
        <v>14994.698000000008</v>
      </c>
      <c r="G1064" s="4">
        <f t="shared" si="124"/>
        <v>15.667286432160827</v>
      </c>
      <c r="H1064" s="4">
        <v>18.079000000000001</v>
      </c>
      <c r="I1064" s="44">
        <f t="shared" si="125"/>
        <v>1</v>
      </c>
      <c r="J1064" s="44">
        <f t="shared" si="126"/>
        <v>1063</v>
      </c>
      <c r="K1064" s="45">
        <f t="shared" si="127"/>
        <v>19621.653000000028</v>
      </c>
      <c r="L1064" s="4">
        <f t="shared" si="128"/>
        <v>14.378980000000102</v>
      </c>
    </row>
    <row r="1065" spans="1:12" x14ac:dyDescent="0.2">
      <c r="A1065" s="5">
        <v>42703</v>
      </c>
      <c r="B1065" s="4">
        <v>17.07</v>
      </c>
      <c r="C1065" s="4">
        <f>MIN($B$2:B1065)</f>
        <v>13.31</v>
      </c>
      <c r="D1065" s="44">
        <f t="shared" si="121"/>
        <v>1</v>
      </c>
      <c r="E1065" s="44">
        <f t="shared" si="122"/>
        <v>738</v>
      </c>
      <c r="F1065" s="45">
        <f t="shared" si="123"/>
        <v>15011.768000000007</v>
      </c>
      <c r="G1065" s="4">
        <f t="shared" si="124"/>
        <v>15.682311557788966</v>
      </c>
      <c r="H1065" s="4">
        <v>18.311</v>
      </c>
      <c r="I1065" s="44">
        <f t="shared" si="125"/>
        <v>1</v>
      </c>
      <c r="J1065" s="44">
        <f t="shared" si="126"/>
        <v>1064</v>
      </c>
      <c r="K1065" s="45">
        <f t="shared" si="127"/>
        <v>19639.964000000029</v>
      </c>
      <c r="L1065" s="4">
        <f t="shared" si="128"/>
        <v>14.405820000000112</v>
      </c>
    </row>
    <row r="1066" spans="1:12" x14ac:dyDescent="0.2">
      <c r="A1066" s="5">
        <v>42704</v>
      </c>
      <c r="B1066" s="4">
        <v>17.329999999999998</v>
      </c>
      <c r="C1066" s="4">
        <f>MIN($B$2:B1066)</f>
        <v>13.31</v>
      </c>
      <c r="D1066" s="44">
        <f t="shared" si="121"/>
        <v>1</v>
      </c>
      <c r="E1066" s="44">
        <f t="shared" si="122"/>
        <v>739</v>
      </c>
      <c r="F1066" s="45">
        <f t="shared" si="123"/>
        <v>15029.098000000007</v>
      </c>
      <c r="G1066" s="4">
        <f t="shared" si="124"/>
        <v>15.697939698492487</v>
      </c>
      <c r="H1066" s="4">
        <v>18.210999999999999</v>
      </c>
      <c r="I1066" s="44">
        <f t="shared" si="125"/>
        <v>1</v>
      </c>
      <c r="J1066" s="44">
        <f t="shared" si="126"/>
        <v>1065</v>
      </c>
      <c r="K1066" s="45">
        <f t="shared" si="127"/>
        <v>19658.175000000028</v>
      </c>
      <c r="L1066" s="4">
        <f t="shared" si="128"/>
        <v>14.431975000000111</v>
      </c>
    </row>
    <row r="1067" spans="1:12" x14ac:dyDescent="0.2">
      <c r="A1067" s="5">
        <v>42705</v>
      </c>
      <c r="B1067" s="4">
        <v>17.39</v>
      </c>
      <c r="C1067" s="4">
        <f>MIN($B$2:B1067)</f>
        <v>13.31</v>
      </c>
      <c r="D1067" s="44">
        <f t="shared" si="121"/>
        <v>1</v>
      </c>
      <c r="E1067" s="44">
        <f t="shared" si="122"/>
        <v>740</v>
      </c>
      <c r="F1067" s="45">
        <f t="shared" si="123"/>
        <v>15046.488000000007</v>
      </c>
      <c r="G1067" s="4">
        <f t="shared" si="124"/>
        <v>15.714924623115598</v>
      </c>
      <c r="H1067" s="4">
        <v>18.206</v>
      </c>
      <c r="I1067" s="44">
        <f t="shared" si="125"/>
        <v>1</v>
      </c>
      <c r="J1067" s="44">
        <f t="shared" si="126"/>
        <v>1066</v>
      </c>
      <c r="K1067" s="45">
        <f t="shared" si="127"/>
        <v>19676.381000000027</v>
      </c>
      <c r="L1067" s="4">
        <f t="shared" si="128"/>
        <v>14.45777000000011</v>
      </c>
    </row>
    <row r="1068" spans="1:12" x14ac:dyDescent="0.2">
      <c r="A1068" s="5">
        <v>42706</v>
      </c>
      <c r="B1068" s="4">
        <v>17.079999999999998</v>
      </c>
      <c r="C1068" s="4">
        <f>MIN($B$2:B1068)</f>
        <v>13.31</v>
      </c>
      <c r="D1068" s="44">
        <f t="shared" si="121"/>
        <v>1</v>
      </c>
      <c r="E1068" s="44">
        <f t="shared" si="122"/>
        <v>741</v>
      </c>
      <c r="F1068" s="45">
        <f t="shared" si="123"/>
        <v>15063.568000000007</v>
      </c>
      <c r="G1068" s="4">
        <f t="shared" si="124"/>
        <v>15.72175000000002</v>
      </c>
      <c r="H1068" s="4">
        <v>17.736000000000001</v>
      </c>
      <c r="I1068" s="44">
        <f t="shared" si="125"/>
        <v>1</v>
      </c>
      <c r="J1068" s="44">
        <f t="shared" si="126"/>
        <v>1067</v>
      </c>
      <c r="K1068" s="45">
        <f t="shared" si="127"/>
        <v>19694.117000000027</v>
      </c>
      <c r="L1068" s="4">
        <f t="shared" si="128"/>
        <v>14.479925000000112</v>
      </c>
    </row>
    <row r="1069" spans="1:12" x14ac:dyDescent="0.2">
      <c r="A1069" s="5">
        <v>42707</v>
      </c>
      <c r="C1069" s="4">
        <f>MIN($B$2:B1069)</f>
        <v>13.31</v>
      </c>
      <c r="D1069" s="44">
        <f t="shared" ref="D1069:D1097" si="129">IF(B1069&gt;0,1,0)</f>
        <v>0</v>
      </c>
      <c r="E1069" s="44">
        <f t="shared" ref="E1069:E1097" si="130">E1068+D1069</f>
        <v>741</v>
      </c>
      <c r="F1069" s="45">
        <f t="shared" ref="F1069:F1097" si="131">IF(D1069=1,B1069+F1068,F1068)</f>
        <v>15063.568000000007</v>
      </c>
      <c r="G1069" s="4">
        <f t="shared" ref="G1069:G1097" si="132">(F1069-F783)/(E1069-E783)</f>
        <v>15.72175000000002</v>
      </c>
      <c r="H1069" s="4">
        <v>17.738</v>
      </c>
      <c r="I1069" s="44">
        <f t="shared" ref="I1069:I1097" si="133">IF(H1069&lt;&gt;0,1,0)</f>
        <v>1</v>
      </c>
      <c r="J1069" s="44">
        <f t="shared" ref="J1069:J1097" si="134">I1069+J1068</f>
        <v>1068</v>
      </c>
      <c r="K1069" s="45">
        <f t="shared" ref="K1069:K1097" si="135">IF(I1069=1,H1069+K1068,K1068)</f>
        <v>19711.855000000029</v>
      </c>
      <c r="L1069" s="4">
        <f t="shared" ref="L1069:L1132" si="136">(K1069-K869)/(J1069-J869)</f>
        <v>14.501915000000118</v>
      </c>
    </row>
    <row r="1070" spans="1:12" x14ac:dyDescent="0.2">
      <c r="A1070" s="5">
        <v>42708</v>
      </c>
      <c r="C1070" s="4">
        <f>MIN($B$2:B1070)</f>
        <v>13.31</v>
      </c>
      <c r="D1070" s="44">
        <f t="shared" si="129"/>
        <v>0</v>
      </c>
      <c r="E1070" s="44">
        <f t="shared" si="130"/>
        <v>741</v>
      </c>
      <c r="F1070" s="45">
        <f t="shared" si="131"/>
        <v>15063.568000000007</v>
      </c>
      <c r="G1070" s="4">
        <f t="shared" si="132"/>
        <v>15.728341708542734</v>
      </c>
      <c r="H1070" s="4">
        <v>17.966000000000001</v>
      </c>
      <c r="I1070" s="44">
        <f t="shared" si="133"/>
        <v>1</v>
      </c>
      <c r="J1070" s="44">
        <f t="shared" si="134"/>
        <v>1069</v>
      </c>
      <c r="K1070" s="45">
        <f t="shared" si="135"/>
        <v>19729.821000000029</v>
      </c>
      <c r="L1070" s="4">
        <f t="shared" si="136"/>
        <v>14.525490000000119</v>
      </c>
    </row>
    <row r="1071" spans="1:12" x14ac:dyDescent="0.2">
      <c r="A1071" s="5">
        <v>42709</v>
      </c>
      <c r="B1071" s="4">
        <v>16.61</v>
      </c>
      <c r="C1071" s="4">
        <f>MIN($B$2:B1071)</f>
        <v>13.31</v>
      </c>
      <c r="D1071" s="44">
        <f t="shared" si="129"/>
        <v>1</v>
      </c>
      <c r="E1071" s="44">
        <f t="shared" si="130"/>
        <v>742</v>
      </c>
      <c r="F1071" s="45">
        <f t="shared" si="131"/>
        <v>15080.178000000007</v>
      </c>
      <c r="G1071" s="4">
        <f t="shared" si="132"/>
        <v>15.740452261306553</v>
      </c>
      <c r="H1071" s="4">
        <v>17.428999999999998</v>
      </c>
      <c r="I1071" s="44">
        <f t="shared" si="133"/>
        <v>1</v>
      </c>
      <c r="J1071" s="44">
        <f t="shared" si="134"/>
        <v>1070</v>
      </c>
      <c r="K1071" s="45">
        <f t="shared" si="135"/>
        <v>19747.250000000029</v>
      </c>
      <c r="L1071" s="4">
        <f t="shared" si="136"/>
        <v>14.547270000000116</v>
      </c>
    </row>
    <row r="1072" spans="1:12" x14ac:dyDescent="0.2">
      <c r="A1072" s="5">
        <v>42710</v>
      </c>
      <c r="B1072" s="4">
        <v>16.09</v>
      </c>
      <c r="C1072" s="4">
        <f>MIN($B$2:B1072)</f>
        <v>13.31</v>
      </c>
      <c r="D1072" s="44">
        <f t="shared" si="129"/>
        <v>1</v>
      </c>
      <c r="E1072" s="44">
        <f t="shared" si="130"/>
        <v>743</v>
      </c>
      <c r="F1072" s="45">
        <f t="shared" si="131"/>
        <v>15096.268000000007</v>
      </c>
      <c r="G1072" s="4">
        <f t="shared" si="132"/>
        <v>15.751105527638215</v>
      </c>
      <c r="H1072" s="4">
        <v>16.757999999999999</v>
      </c>
      <c r="I1072" s="44">
        <f t="shared" si="133"/>
        <v>1</v>
      </c>
      <c r="J1072" s="44">
        <f t="shared" si="134"/>
        <v>1071</v>
      </c>
      <c r="K1072" s="45">
        <f t="shared" si="135"/>
        <v>19764.008000000031</v>
      </c>
      <c r="L1072" s="4">
        <f t="shared" si="136"/>
        <v>14.566670000000123</v>
      </c>
    </row>
    <row r="1073" spans="1:14" x14ac:dyDescent="0.2">
      <c r="A1073" s="5">
        <v>42711</v>
      </c>
      <c r="B1073" s="4">
        <v>16</v>
      </c>
      <c r="C1073" s="4">
        <f>MIN($B$2:B1073)</f>
        <v>13.31</v>
      </c>
      <c r="D1073" s="44">
        <f t="shared" si="129"/>
        <v>1</v>
      </c>
      <c r="E1073" s="44">
        <f t="shared" si="130"/>
        <v>744</v>
      </c>
      <c r="F1073" s="45">
        <f t="shared" si="131"/>
        <v>15112.268000000007</v>
      </c>
      <c r="G1073" s="4">
        <f t="shared" si="132"/>
        <v>15.761608040201029</v>
      </c>
      <c r="H1073" s="4">
        <v>16.567</v>
      </c>
      <c r="I1073" s="44">
        <f t="shared" si="133"/>
        <v>1</v>
      </c>
      <c r="J1073" s="44">
        <f t="shared" si="134"/>
        <v>1072</v>
      </c>
      <c r="K1073" s="45">
        <f t="shared" si="135"/>
        <v>19780.57500000003</v>
      </c>
      <c r="L1073" s="4">
        <f t="shared" si="136"/>
        <v>14.585990000000111</v>
      </c>
    </row>
    <row r="1074" spans="1:14" x14ac:dyDescent="0.2">
      <c r="A1074" s="5">
        <v>42712</v>
      </c>
      <c r="B1074" s="4">
        <v>16.27</v>
      </c>
      <c r="C1074" s="4">
        <f>MIN($B$2:B1074)</f>
        <v>13.31</v>
      </c>
      <c r="D1074" s="44">
        <f t="shared" si="129"/>
        <v>1</v>
      </c>
      <c r="E1074" s="44">
        <f t="shared" si="130"/>
        <v>745</v>
      </c>
      <c r="F1074" s="45">
        <f t="shared" si="131"/>
        <v>15128.538000000008</v>
      </c>
      <c r="G1074" s="4">
        <f t="shared" si="132"/>
        <v>15.772311557788974</v>
      </c>
      <c r="H1074" s="4">
        <v>16.469000000000001</v>
      </c>
      <c r="I1074" s="44">
        <f t="shared" si="133"/>
        <v>1</v>
      </c>
      <c r="J1074" s="44">
        <f t="shared" si="134"/>
        <v>1073</v>
      </c>
      <c r="K1074" s="45">
        <f t="shared" si="135"/>
        <v>19797.044000000031</v>
      </c>
      <c r="L1074" s="4">
        <f t="shared" si="136"/>
        <v>14.603435000000118</v>
      </c>
      <c r="M1074" s="4">
        <v>16</v>
      </c>
      <c r="N1074" t="s">
        <v>62</v>
      </c>
    </row>
    <row r="1075" spans="1:14" x14ac:dyDescent="0.2">
      <c r="A1075" s="5">
        <v>42713</v>
      </c>
      <c r="B1075" s="4">
        <v>16.309999999999999</v>
      </c>
      <c r="C1075" s="4">
        <f>MIN($B$2:B1075)</f>
        <v>13.31</v>
      </c>
      <c r="D1075" s="44">
        <f t="shared" si="129"/>
        <v>1</v>
      </c>
      <c r="E1075" s="44">
        <f t="shared" si="130"/>
        <v>746</v>
      </c>
      <c r="F1075" s="45">
        <f t="shared" si="131"/>
        <v>15144.848000000007</v>
      </c>
      <c r="G1075" s="4">
        <f t="shared" si="132"/>
        <v>15.775000000000027</v>
      </c>
      <c r="H1075" s="4">
        <v>16.795000000000002</v>
      </c>
      <c r="I1075" s="44">
        <f t="shared" si="133"/>
        <v>1</v>
      </c>
      <c r="J1075" s="44">
        <f t="shared" si="134"/>
        <v>1074</v>
      </c>
      <c r="K1075" s="45">
        <f t="shared" si="135"/>
        <v>19813.839000000029</v>
      </c>
      <c r="L1075" s="4">
        <f t="shared" si="136"/>
        <v>14.622035000000105</v>
      </c>
    </row>
    <row r="1076" spans="1:14" x14ac:dyDescent="0.2">
      <c r="A1076" s="5">
        <v>42714</v>
      </c>
      <c r="C1076" s="4">
        <f>MIN($B$2:B1076)</f>
        <v>13.31</v>
      </c>
      <c r="D1076" s="44">
        <f t="shared" si="129"/>
        <v>0</v>
      </c>
      <c r="E1076" s="44">
        <f t="shared" si="130"/>
        <v>746</v>
      </c>
      <c r="F1076" s="45">
        <f t="shared" si="131"/>
        <v>15144.848000000007</v>
      </c>
      <c r="G1076" s="4">
        <f t="shared" si="132"/>
        <v>15.775000000000027</v>
      </c>
      <c r="H1076" s="4">
        <v>16.760999999999999</v>
      </c>
      <c r="I1076" s="44">
        <f t="shared" si="133"/>
        <v>1</v>
      </c>
      <c r="J1076" s="44">
        <f t="shared" si="134"/>
        <v>1075</v>
      </c>
      <c r="K1076" s="45">
        <f t="shared" si="135"/>
        <v>19830.600000000028</v>
      </c>
      <c r="L1076" s="4">
        <f t="shared" si="136"/>
        <v>14.640500000000102</v>
      </c>
    </row>
    <row r="1077" spans="1:14" x14ac:dyDescent="0.2">
      <c r="A1077" s="5">
        <v>42715</v>
      </c>
      <c r="C1077" s="4">
        <f>MIN($B$2:B1077)</f>
        <v>13.31</v>
      </c>
      <c r="D1077" s="44">
        <f t="shared" si="129"/>
        <v>0</v>
      </c>
      <c r="E1077" s="44">
        <f t="shared" si="130"/>
        <v>746</v>
      </c>
      <c r="F1077" s="45">
        <f t="shared" si="131"/>
        <v>15144.848000000007</v>
      </c>
      <c r="G1077" s="4">
        <f t="shared" si="132"/>
        <v>15.78321608040204</v>
      </c>
      <c r="H1077" s="4">
        <v>16.896000000000001</v>
      </c>
      <c r="I1077" s="44">
        <f t="shared" si="133"/>
        <v>1</v>
      </c>
      <c r="J1077" s="44">
        <f t="shared" si="134"/>
        <v>1076</v>
      </c>
      <c r="K1077" s="45">
        <f t="shared" si="135"/>
        <v>19847.496000000028</v>
      </c>
      <c r="L1077" s="4">
        <f t="shared" si="136"/>
        <v>14.659315000000097</v>
      </c>
    </row>
    <row r="1078" spans="1:14" x14ac:dyDescent="0.2">
      <c r="A1078" s="5">
        <v>42716</v>
      </c>
      <c r="B1078" s="4">
        <v>16.73</v>
      </c>
      <c r="C1078" s="4">
        <f>MIN($B$2:B1078)</f>
        <v>13.31</v>
      </c>
      <c r="D1078" s="44">
        <f t="shared" si="129"/>
        <v>1</v>
      </c>
      <c r="E1078" s="44">
        <f t="shared" si="130"/>
        <v>747</v>
      </c>
      <c r="F1078" s="45">
        <f t="shared" si="131"/>
        <v>15161.578000000007</v>
      </c>
      <c r="G1078" s="4">
        <f t="shared" si="132"/>
        <v>15.796080402010078</v>
      </c>
      <c r="H1078" s="4">
        <v>17.393000000000001</v>
      </c>
      <c r="I1078" s="44">
        <f t="shared" si="133"/>
        <v>1</v>
      </c>
      <c r="J1078" s="44">
        <f t="shared" si="134"/>
        <v>1077</v>
      </c>
      <c r="K1078" s="45">
        <f t="shared" si="135"/>
        <v>19864.889000000028</v>
      </c>
      <c r="L1078" s="4">
        <f t="shared" si="136"/>
        <v>14.679245000000101</v>
      </c>
    </row>
    <row r="1079" spans="1:14" x14ac:dyDescent="0.2">
      <c r="A1079" s="5">
        <v>42717</v>
      </c>
      <c r="B1079" s="4">
        <v>16.97</v>
      </c>
      <c r="C1079" s="4">
        <f>MIN($B$2:B1079)</f>
        <v>13.31</v>
      </c>
      <c r="D1079" s="44">
        <f t="shared" si="129"/>
        <v>1</v>
      </c>
      <c r="E1079" s="44">
        <f t="shared" si="130"/>
        <v>748</v>
      </c>
      <c r="F1079" s="45">
        <f t="shared" si="131"/>
        <v>15178.548000000006</v>
      </c>
      <c r="G1079" s="4">
        <f t="shared" si="132"/>
        <v>15.809849246231183</v>
      </c>
      <c r="H1079" s="4">
        <v>17.460999999999999</v>
      </c>
      <c r="I1079" s="44">
        <f t="shared" si="133"/>
        <v>1</v>
      </c>
      <c r="J1079" s="44">
        <f t="shared" si="134"/>
        <v>1078</v>
      </c>
      <c r="K1079" s="45">
        <f t="shared" si="135"/>
        <v>19882.350000000028</v>
      </c>
      <c r="L1079" s="4">
        <f t="shared" si="136"/>
        <v>14.698130000000091</v>
      </c>
    </row>
    <row r="1080" spans="1:14" x14ac:dyDescent="0.2">
      <c r="A1080" s="5">
        <v>42718</v>
      </c>
      <c r="B1080" s="4">
        <v>16.88</v>
      </c>
      <c r="C1080" s="4">
        <f>MIN($B$2:B1080)</f>
        <v>13.31</v>
      </c>
      <c r="D1080" s="44">
        <f t="shared" si="129"/>
        <v>1</v>
      </c>
      <c r="E1080" s="44">
        <f t="shared" si="130"/>
        <v>749</v>
      </c>
      <c r="F1080" s="45">
        <f t="shared" si="131"/>
        <v>15195.428000000005</v>
      </c>
      <c r="G1080" s="4">
        <f t="shared" si="132"/>
        <v>15.823819095477408</v>
      </c>
      <c r="H1080" s="4">
        <v>17.367000000000001</v>
      </c>
      <c r="I1080" s="44">
        <f t="shared" si="133"/>
        <v>1</v>
      </c>
      <c r="J1080" s="44">
        <f t="shared" si="134"/>
        <v>1079</v>
      </c>
      <c r="K1080" s="45">
        <f t="shared" si="135"/>
        <v>19899.717000000026</v>
      </c>
      <c r="L1080" s="4">
        <f t="shared" si="136"/>
        <v>14.716340000000091</v>
      </c>
    </row>
    <row r="1081" spans="1:14" x14ac:dyDescent="0.2">
      <c r="A1081" s="5">
        <v>42719</v>
      </c>
      <c r="B1081" s="4">
        <v>16.98</v>
      </c>
      <c r="C1081" s="4">
        <f>MIN($B$2:B1081)</f>
        <v>13.31</v>
      </c>
      <c r="D1081" s="44">
        <f t="shared" si="129"/>
        <v>1</v>
      </c>
      <c r="E1081" s="44">
        <f t="shared" si="130"/>
        <v>750</v>
      </c>
      <c r="F1081" s="45">
        <f t="shared" si="131"/>
        <v>15212.408000000005</v>
      </c>
      <c r="G1081" s="4">
        <f t="shared" si="132"/>
        <v>15.838944723618113</v>
      </c>
      <c r="H1081" s="4">
        <v>17.643000000000001</v>
      </c>
      <c r="I1081" s="44">
        <f t="shared" si="133"/>
        <v>1</v>
      </c>
      <c r="J1081" s="44">
        <f t="shared" si="134"/>
        <v>1080</v>
      </c>
      <c r="K1081" s="45">
        <f t="shared" si="135"/>
        <v>19917.360000000026</v>
      </c>
      <c r="L1081" s="4">
        <f t="shared" si="136"/>
        <v>14.735360000000092</v>
      </c>
    </row>
    <row r="1082" spans="1:14" x14ac:dyDescent="0.2">
      <c r="A1082" s="5">
        <v>42720</v>
      </c>
      <c r="B1082" s="4">
        <v>17.309999999999999</v>
      </c>
      <c r="C1082" s="4">
        <f>MIN($B$2:B1082)</f>
        <v>13.31</v>
      </c>
      <c r="D1082" s="44">
        <f t="shared" si="129"/>
        <v>1</v>
      </c>
      <c r="E1082" s="44">
        <f t="shared" si="130"/>
        <v>751</v>
      </c>
      <c r="F1082" s="45">
        <f t="shared" si="131"/>
        <v>15229.718000000004</v>
      </c>
      <c r="G1082" s="4">
        <f t="shared" si="132"/>
        <v>15.846300000000019</v>
      </c>
      <c r="H1082" s="4">
        <v>17.548999999999999</v>
      </c>
      <c r="I1082" s="44">
        <f t="shared" si="133"/>
        <v>1</v>
      </c>
      <c r="J1082" s="44">
        <f t="shared" si="134"/>
        <v>1081</v>
      </c>
      <c r="K1082" s="45">
        <f t="shared" si="135"/>
        <v>19934.909000000025</v>
      </c>
      <c r="L1082" s="4">
        <f t="shared" si="136"/>
        <v>14.753975000000082</v>
      </c>
    </row>
    <row r="1083" spans="1:14" x14ac:dyDescent="0.2">
      <c r="A1083" s="5">
        <v>42721</v>
      </c>
      <c r="C1083" s="4">
        <f>MIN($B$2:B1083)</f>
        <v>13.31</v>
      </c>
      <c r="D1083" s="44">
        <f t="shared" si="129"/>
        <v>0</v>
      </c>
      <c r="E1083" s="44">
        <f t="shared" si="130"/>
        <v>751</v>
      </c>
      <c r="F1083" s="45">
        <f t="shared" si="131"/>
        <v>15229.718000000004</v>
      </c>
      <c r="G1083" s="4">
        <f t="shared" si="132"/>
        <v>15.846300000000019</v>
      </c>
      <c r="H1083" s="4">
        <v>17.54</v>
      </c>
      <c r="I1083" s="44">
        <f t="shared" si="133"/>
        <v>1</v>
      </c>
      <c r="J1083" s="44">
        <f t="shared" si="134"/>
        <v>1082</v>
      </c>
      <c r="K1083" s="45">
        <f t="shared" si="135"/>
        <v>19952.449000000026</v>
      </c>
      <c r="L1083" s="4">
        <f t="shared" si="136"/>
        <v>14.770460000000094</v>
      </c>
    </row>
    <row r="1084" spans="1:14" x14ac:dyDescent="0.2">
      <c r="A1084" s="5">
        <v>42722</v>
      </c>
      <c r="C1084" s="4">
        <f>MIN($B$2:B1084)</f>
        <v>13.31</v>
      </c>
      <c r="D1084" s="44">
        <f t="shared" si="129"/>
        <v>0</v>
      </c>
      <c r="E1084" s="44">
        <f t="shared" si="130"/>
        <v>751</v>
      </c>
      <c r="F1084" s="45">
        <f t="shared" si="131"/>
        <v>15229.718000000004</v>
      </c>
      <c r="G1084" s="4">
        <f t="shared" si="132"/>
        <v>15.854974874371875</v>
      </c>
      <c r="H1084" s="4">
        <v>17.811</v>
      </c>
      <c r="I1084" s="44">
        <f t="shared" si="133"/>
        <v>1</v>
      </c>
      <c r="J1084" s="44">
        <f t="shared" si="134"/>
        <v>1083</v>
      </c>
      <c r="K1084" s="45">
        <f t="shared" si="135"/>
        <v>19970.260000000028</v>
      </c>
      <c r="L1084" s="4">
        <f t="shared" si="136"/>
        <v>14.788465000000105</v>
      </c>
    </row>
    <row r="1085" spans="1:14" x14ac:dyDescent="0.2">
      <c r="A1085" s="5">
        <v>42723</v>
      </c>
      <c r="B1085" s="4">
        <v>17.22</v>
      </c>
      <c r="C1085" s="4">
        <f>MIN($B$2:B1085)</f>
        <v>13.31</v>
      </c>
      <c r="D1085" s="44">
        <f t="shared" si="129"/>
        <v>1</v>
      </c>
      <c r="E1085" s="44">
        <f t="shared" si="130"/>
        <v>752</v>
      </c>
      <c r="F1085" s="45">
        <f t="shared" si="131"/>
        <v>15246.938000000004</v>
      </c>
      <c r="G1085" s="4">
        <f t="shared" si="132"/>
        <v>15.870653266331669</v>
      </c>
      <c r="H1085" s="4">
        <v>17.864000000000001</v>
      </c>
      <c r="I1085" s="44">
        <f t="shared" si="133"/>
        <v>1</v>
      </c>
      <c r="J1085" s="44">
        <f t="shared" si="134"/>
        <v>1084</v>
      </c>
      <c r="K1085" s="45">
        <f t="shared" si="135"/>
        <v>19988.124000000029</v>
      </c>
      <c r="L1085" s="4">
        <f t="shared" si="136"/>
        <v>14.805080000000107</v>
      </c>
    </row>
    <row r="1086" spans="1:14" x14ac:dyDescent="0.2">
      <c r="A1086" s="5">
        <v>42724</v>
      </c>
      <c r="B1086" s="4">
        <v>17.41</v>
      </c>
      <c r="C1086" s="4">
        <f>MIN($B$2:B1086)</f>
        <v>13.31</v>
      </c>
      <c r="D1086" s="44">
        <f t="shared" si="129"/>
        <v>1</v>
      </c>
      <c r="E1086" s="44">
        <f t="shared" si="130"/>
        <v>753</v>
      </c>
      <c r="F1086" s="45">
        <f t="shared" si="131"/>
        <v>15264.348000000004</v>
      </c>
      <c r="G1086" s="4">
        <f t="shared" si="132"/>
        <v>15.886783919597995</v>
      </c>
      <c r="H1086" s="4">
        <v>18.035</v>
      </c>
      <c r="I1086" s="44">
        <f t="shared" si="133"/>
        <v>1</v>
      </c>
      <c r="J1086" s="44">
        <f t="shared" si="134"/>
        <v>1085</v>
      </c>
      <c r="K1086" s="45">
        <f t="shared" si="135"/>
        <v>20006.159000000029</v>
      </c>
      <c r="L1086" s="4">
        <f t="shared" si="136"/>
        <v>14.82062500000011</v>
      </c>
    </row>
    <row r="1087" spans="1:14" x14ac:dyDescent="0.2">
      <c r="A1087" s="5">
        <v>42725</v>
      </c>
      <c r="B1087" s="4">
        <v>17.579999999999998</v>
      </c>
      <c r="C1087" s="4">
        <f>MIN($B$2:B1087)</f>
        <v>13.31</v>
      </c>
      <c r="D1087" s="44">
        <f t="shared" si="129"/>
        <v>1</v>
      </c>
      <c r="E1087" s="44">
        <f t="shared" si="130"/>
        <v>754</v>
      </c>
      <c r="F1087" s="45">
        <f t="shared" si="131"/>
        <v>15281.928000000004</v>
      </c>
      <c r="G1087" s="4">
        <f t="shared" si="132"/>
        <v>15.904623115577891</v>
      </c>
      <c r="H1087" s="4">
        <v>17.995999999999999</v>
      </c>
      <c r="I1087" s="44">
        <f t="shared" si="133"/>
        <v>1</v>
      </c>
      <c r="J1087" s="44">
        <f t="shared" si="134"/>
        <v>1086</v>
      </c>
      <c r="K1087" s="45">
        <f t="shared" si="135"/>
        <v>20024.155000000028</v>
      </c>
      <c r="L1087" s="4">
        <f t="shared" si="136"/>
        <v>14.839155000000101</v>
      </c>
    </row>
    <row r="1088" spans="1:14" x14ac:dyDescent="0.2">
      <c r="A1088" s="5">
        <v>42726</v>
      </c>
      <c r="B1088" s="4">
        <v>17.91</v>
      </c>
      <c r="C1088" s="4">
        <f>MIN($B$2:B1088)</f>
        <v>13.31</v>
      </c>
      <c r="D1088" s="44">
        <f t="shared" si="129"/>
        <v>1</v>
      </c>
      <c r="E1088" s="44">
        <f t="shared" si="130"/>
        <v>755</v>
      </c>
      <c r="F1088" s="45">
        <f t="shared" si="131"/>
        <v>15299.838000000003</v>
      </c>
      <c r="G1088" s="4">
        <f t="shared" si="132"/>
        <v>15.923919597989952</v>
      </c>
      <c r="H1088" s="4">
        <v>18.213000000000001</v>
      </c>
      <c r="I1088" s="44">
        <f t="shared" si="133"/>
        <v>1</v>
      </c>
      <c r="J1088" s="44">
        <f t="shared" si="134"/>
        <v>1087</v>
      </c>
      <c r="K1088" s="45">
        <f t="shared" si="135"/>
        <v>20042.368000000028</v>
      </c>
      <c r="L1088" s="4">
        <f t="shared" si="136"/>
        <v>14.857825000000103</v>
      </c>
    </row>
    <row r="1089" spans="1:14" x14ac:dyDescent="0.2">
      <c r="A1089" s="5">
        <v>42727</v>
      </c>
      <c r="B1089" s="4">
        <v>17.96</v>
      </c>
      <c r="C1089" s="4">
        <f>MIN($B$2:B1089)</f>
        <v>13.31</v>
      </c>
      <c r="D1089" s="44">
        <f t="shared" si="129"/>
        <v>1</v>
      </c>
      <c r="E1089" s="44">
        <f t="shared" si="130"/>
        <v>756</v>
      </c>
      <c r="F1089" s="45">
        <f t="shared" si="131"/>
        <v>15317.798000000003</v>
      </c>
      <c r="G1089" s="4">
        <f t="shared" si="132"/>
        <v>15.934099999999999</v>
      </c>
      <c r="H1089" s="4">
        <v>17.984999999999999</v>
      </c>
      <c r="I1089" s="44">
        <f t="shared" si="133"/>
        <v>1</v>
      </c>
      <c r="J1089" s="44">
        <f t="shared" si="134"/>
        <v>1088</v>
      </c>
      <c r="K1089" s="45">
        <f t="shared" si="135"/>
        <v>20060.353000000028</v>
      </c>
      <c r="L1089" s="4">
        <f t="shared" si="136"/>
        <v>14.874425000000102</v>
      </c>
    </row>
    <row r="1090" spans="1:14" x14ac:dyDescent="0.2">
      <c r="A1090" s="5">
        <v>42728</v>
      </c>
      <c r="C1090" s="4">
        <f>MIN($B$2:B1090)</f>
        <v>13.31</v>
      </c>
      <c r="D1090" s="44">
        <f t="shared" si="129"/>
        <v>0</v>
      </c>
      <c r="E1090" s="44">
        <f t="shared" si="130"/>
        <v>756</v>
      </c>
      <c r="F1090" s="45">
        <f t="shared" si="131"/>
        <v>15317.798000000003</v>
      </c>
      <c r="G1090" s="4">
        <f t="shared" si="132"/>
        <v>15.934099999999999</v>
      </c>
      <c r="H1090" s="4">
        <v>17.853000000000002</v>
      </c>
      <c r="I1090" s="44">
        <f t="shared" si="133"/>
        <v>1</v>
      </c>
      <c r="J1090" s="44">
        <f t="shared" si="134"/>
        <v>1089</v>
      </c>
      <c r="K1090" s="45">
        <f t="shared" si="135"/>
        <v>20078.206000000027</v>
      </c>
      <c r="L1090" s="4">
        <f t="shared" si="136"/>
        <v>14.889910000000091</v>
      </c>
    </row>
    <row r="1091" spans="1:14" x14ac:dyDescent="0.2">
      <c r="A1091" s="5">
        <v>42729</v>
      </c>
      <c r="C1091" s="4">
        <f>MIN($B$2:B1091)</f>
        <v>13.31</v>
      </c>
      <c r="D1091" s="44">
        <f t="shared" si="129"/>
        <v>0</v>
      </c>
      <c r="E1091" s="44">
        <f t="shared" si="130"/>
        <v>756</v>
      </c>
      <c r="F1091" s="45">
        <f t="shared" si="131"/>
        <v>15317.798000000003</v>
      </c>
      <c r="G1091" s="4">
        <f t="shared" si="132"/>
        <v>15.944070351758789</v>
      </c>
      <c r="H1091" s="4">
        <v>17.792000000000002</v>
      </c>
      <c r="I1091" s="44">
        <f t="shared" si="133"/>
        <v>1</v>
      </c>
      <c r="J1091" s="44">
        <f t="shared" si="134"/>
        <v>1090</v>
      </c>
      <c r="K1091" s="45">
        <f t="shared" si="135"/>
        <v>20095.998000000029</v>
      </c>
      <c r="L1091" s="4">
        <f t="shared" si="136"/>
        <v>14.905895000000092</v>
      </c>
    </row>
    <row r="1092" spans="1:14" x14ac:dyDescent="0.2">
      <c r="A1092" s="5">
        <v>42730</v>
      </c>
      <c r="C1092" s="4">
        <f>MIN($B$2:B1092)</f>
        <v>13.31</v>
      </c>
      <c r="D1092" s="44">
        <f t="shared" si="129"/>
        <v>0</v>
      </c>
      <c r="E1092" s="44">
        <f t="shared" si="130"/>
        <v>756</v>
      </c>
      <c r="F1092" s="45">
        <f t="shared" si="131"/>
        <v>15317.798000000003</v>
      </c>
      <c r="G1092" s="4">
        <f t="shared" si="132"/>
        <v>15.955050505050497</v>
      </c>
      <c r="H1092" s="4">
        <v>18.026</v>
      </c>
      <c r="I1092" s="44">
        <f t="shared" si="133"/>
        <v>1</v>
      </c>
      <c r="J1092" s="44">
        <f t="shared" si="134"/>
        <v>1091</v>
      </c>
      <c r="K1092" s="45">
        <f t="shared" si="135"/>
        <v>20114.02400000003</v>
      </c>
      <c r="L1092" s="4">
        <f t="shared" si="136"/>
        <v>14.924650000000092</v>
      </c>
    </row>
    <row r="1093" spans="1:14" x14ac:dyDescent="0.2">
      <c r="A1093" s="5">
        <v>42731</v>
      </c>
      <c r="C1093" s="4">
        <f>MIN($B$2:B1093)</f>
        <v>13.31</v>
      </c>
      <c r="D1093" s="44">
        <f t="shared" si="129"/>
        <v>0</v>
      </c>
      <c r="E1093" s="44">
        <f t="shared" si="130"/>
        <v>756</v>
      </c>
      <c r="F1093" s="45">
        <f t="shared" si="131"/>
        <v>15317.798000000003</v>
      </c>
      <c r="G1093" s="4">
        <f t="shared" si="132"/>
        <v>15.965837563451769</v>
      </c>
      <c r="H1093" s="4">
        <v>18.367999999999999</v>
      </c>
      <c r="I1093" s="44">
        <f t="shared" si="133"/>
        <v>1</v>
      </c>
      <c r="J1093" s="44">
        <f t="shared" si="134"/>
        <v>1092</v>
      </c>
      <c r="K1093" s="45">
        <f t="shared" si="135"/>
        <v>20132.392000000029</v>
      </c>
      <c r="L1093" s="4">
        <f t="shared" si="136"/>
        <v>14.946565000000083</v>
      </c>
    </row>
    <row r="1094" spans="1:14" x14ac:dyDescent="0.2">
      <c r="A1094" s="5">
        <v>42732</v>
      </c>
      <c r="B1094" s="4">
        <v>18.329999999999998</v>
      </c>
      <c r="C1094" s="4">
        <f>MIN($B$2:B1094)</f>
        <v>13.31</v>
      </c>
      <c r="D1094" s="44">
        <f t="shared" si="129"/>
        <v>1</v>
      </c>
      <c r="E1094" s="44">
        <f t="shared" si="130"/>
        <v>757</v>
      </c>
      <c r="F1094" s="45">
        <f t="shared" si="131"/>
        <v>15336.128000000002</v>
      </c>
      <c r="G1094" s="4">
        <f t="shared" si="132"/>
        <v>15.988020304568526</v>
      </c>
      <c r="H1094" s="4">
        <v>18.786999999999999</v>
      </c>
      <c r="I1094" s="44">
        <f t="shared" si="133"/>
        <v>1</v>
      </c>
      <c r="J1094" s="44">
        <f t="shared" si="134"/>
        <v>1093</v>
      </c>
      <c r="K1094" s="45">
        <f t="shared" si="135"/>
        <v>20151.179000000029</v>
      </c>
      <c r="L1094" s="4">
        <f t="shared" si="136"/>
        <v>14.970815000000075</v>
      </c>
    </row>
    <row r="1095" spans="1:14" x14ac:dyDescent="0.2">
      <c r="A1095" s="5">
        <v>42733</v>
      </c>
      <c r="C1095" s="4">
        <f>MIN($B$2:B1095)</f>
        <v>13.31</v>
      </c>
      <c r="D1095" s="44">
        <f t="shared" si="129"/>
        <v>0</v>
      </c>
      <c r="E1095" s="44">
        <f t="shared" si="130"/>
        <v>757</v>
      </c>
      <c r="F1095" s="45">
        <f t="shared" si="131"/>
        <v>15336.128000000002</v>
      </c>
      <c r="G1095" s="4">
        <f t="shared" si="132"/>
        <v>15.998010204081627</v>
      </c>
      <c r="H1095" s="4">
        <v>19.331</v>
      </c>
      <c r="I1095" s="44">
        <f t="shared" si="133"/>
        <v>1</v>
      </c>
      <c r="J1095" s="44">
        <f t="shared" si="134"/>
        <v>1094</v>
      </c>
      <c r="K1095" s="45">
        <f t="shared" si="135"/>
        <v>20170.510000000028</v>
      </c>
      <c r="L1095" s="4">
        <f t="shared" si="136"/>
        <v>14.997780000000075</v>
      </c>
    </row>
    <row r="1096" spans="1:14" x14ac:dyDescent="0.2">
      <c r="A1096" s="5">
        <v>42734</v>
      </c>
      <c r="C1096" s="4">
        <f>MIN($B$2:B1096)</f>
        <v>13.31</v>
      </c>
      <c r="D1096" s="44">
        <f t="shared" si="129"/>
        <v>0</v>
      </c>
      <c r="E1096" s="44">
        <f t="shared" si="130"/>
        <v>757</v>
      </c>
      <c r="F1096" s="45">
        <f t="shared" si="131"/>
        <v>15336.128000000002</v>
      </c>
      <c r="G1096" s="4">
        <f t="shared" si="132"/>
        <v>15.998010204081627</v>
      </c>
      <c r="H1096" s="4">
        <v>19.562000000000001</v>
      </c>
      <c r="I1096" s="44">
        <f t="shared" si="133"/>
        <v>1</v>
      </c>
      <c r="J1096" s="44">
        <f t="shared" si="134"/>
        <v>1095</v>
      </c>
      <c r="K1096" s="45">
        <f t="shared" si="135"/>
        <v>20190.072000000029</v>
      </c>
      <c r="L1096" s="4">
        <f t="shared" si="136"/>
        <v>15.026980000000076</v>
      </c>
    </row>
    <row r="1097" spans="1:14" x14ac:dyDescent="0.2">
      <c r="A1097" s="5">
        <v>42735</v>
      </c>
      <c r="C1097" s="4">
        <f>MIN($B$2:B1097)</f>
        <v>13.31</v>
      </c>
      <c r="D1097" s="44">
        <f t="shared" si="129"/>
        <v>0</v>
      </c>
      <c r="E1097" s="44">
        <f t="shared" si="130"/>
        <v>757</v>
      </c>
      <c r="F1097" s="45">
        <f t="shared" si="131"/>
        <v>15336.128000000002</v>
      </c>
      <c r="G1097" s="4">
        <f t="shared" si="132"/>
        <v>15.998010204081627</v>
      </c>
      <c r="H1097" s="4">
        <v>19.632999999999999</v>
      </c>
      <c r="I1097" s="44">
        <f t="shared" si="133"/>
        <v>1</v>
      </c>
      <c r="J1097" s="44">
        <f t="shared" si="134"/>
        <v>1096</v>
      </c>
      <c r="K1097" s="45">
        <f t="shared" si="135"/>
        <v>20209.705000000031</v>
      </c>
      <c r="L1097" s="4">
        <f t="shared" si="136"/>
        <v>15.056395000000084</v>
      </c>
    </row>
    <row r="1098" spans="1:14" x14ac:dyDescent="0.2">
      <c r="A1098" s="5">
        <v>42736</v>
      </c>
      <c r="H1098" s="4">
        <v>20.405000000000001</v>
      </c>
      <c r="I1098" s="44">
        <f t="shared" ref="I1098:I1161" si="137">IF(H1098&lt;&gt;0,1,0)</f>
        <v>1</v>
      </c>
      <c r="J1098" s="44">
        <f t="shared" ref="J1098:J1161" si="138">I1098+J1097</f>
        <v>1097</v>
      </c>
      <c r="K1098" s="45">
        <f t="shared" ref="K1098:K1161" si="139">IF(I1098=1,H1098+K1097,K1097)</f>
        <v>20230.11000000003</v>
      </c>
      <c r="L1098" s="4">
        <f t="shared" si="136"/>
        <v>15.08789000000008</v>
      </c>
      <c r="M1098" s="4">
        <f>AVERAGE($H$1097:H1098)</f>
        <v>20.018999999999998</v>
      </c>
      <c r="N1098" s="4">
        <f>'Portfolioübersicht BHC'!$N$68</f>
        <v>17.768841848244897</v>
      </c>
    </row>
    <row r="1099" spans="1:14" x14ac:dyDescent="0.2">
      <c r="A1099" s="5">
        <v>42737</v>
      </c>
      <c r="H1099" s="4">
        <v>19.582000000000001</v>
      </c>
      <c r="I1099" s="44">
        <f t="shared" si="137"/>
        <v>1</v>
      </c>
      <c r="J1099" s="44">
        <f t="shared" si="138"/>
        <v>1098</v>
      </c>
      <c r="K1099" s="45">
        <f t="shared" si="139"/>
        <v>20249.692000000028</v>
      </c>
      <c r="L1099" s="4">
        <f t="shared" si="136"/>
        <v>15.11566000000008</v>
      </c>
      <c r="M1099" s="4">
        <f>AVERAGE($H$1097:H1099)</f>
        <v>19.873333333333331</v>
      </c>
    </row>
    <row r="1100" spans="1:14" x14ac:dyDescent="0.2">
      <c r="A1100" s="5">
        <v>42738</v>
      </c>
      <c r="H1100" s="4">
        <v>18.942</v>
      </c>
      <c r="I1100" s="44">
        <f t="shared" si="137"/>
        <v>1</v>
      </c>
      <c r="J1100" s="44">
        <f t="shared" si="138"/>
        <v>1099</v>
      </c>
      <c r="K1100" s="45">
        <f t="shared" si="139"/>
        <v>20268.634000000027</v>
      </c>
      <c r="L1100" s="4">
        <f t="shared" si="136"/>
        <v>15.138685000000077</v>
      </c>
      <c r="M1100" s="4">
        <f>AVERAGE($H$1097:H1100)</f>
        <v>19.640499999999999</v>
      </c>
    </row>
    <row r="1101" spans="1:14" x14ac:dyDescent="0.2">
      <c r="A1101" s="5">
        <v>42739</v>
      </c>
      <c r="H1101" s="4">
        <v>19.035</v>
      </c>
      <c r="I1101" s="44">
        <f t="shared" si="137"/>
        <v>1</v>
      </c>
      <c r="J1101" s="44">
        <f t="shared" si="138"/>
        <v>1100</v>
      </c>
      <c r="K1101" s="45">
        <f t="shared" si="139"/>
        <v>20287.669000000027</v>
      </c>
      <c r="L1101" s="4">
        <f t="shared" si="136"/>
        <v>15.162165000000078</v>
      </c>
      <c r="M1101" s="4">
        <f>AVERAGE($H$1097:H1101)</f>
        <v>19.519399999999997</v>
      </c>
    </row>
    <row r="1102" spans="1:14" x14ac:dyDescent="0.2">
      <c r="A1102" s="5">
        <v>42740</v>
      </c>
      <c r="H1102" s="4">
        <v>19.297000000000001</v>
      </c>
      <c r="I1102" s="44">
        <f t="shared" si="137"/>
        <v>1</v>
      </c>
      <c r="J1102" s="44">
        <f t="shared" si="138"/>
        <v>1101</v>
      </c>
      <c r="K1102" s="45">
        <f t="shared" si="139"/>
        <v>20306.966000000026</v>
      </c>
      <c r="L1102" s="4">
        <f t="shared" si="136"/>
        <v>15.186205000000063</v>
      </c>
      <c r="M1102" s="4">
        <f>AVERAGE($H$1097:H1102)</f>
        <v>19.482333333333333</v>
      </c>
    </row>
    <row r="1103" spans="1:14" x14ac:dyDescent="0.2">
      <c r="A1103" s="5">
        <v>42741</v>
      </c>
      <c r="H1103" s="4">
        <v>19.061</v>
      </c>
      <c r="I1103" s="44">
        <f t="shared" si="137"/>
        <v>1</v>
      </c>
      <c r="J1103" s="44">
        <f t="shared" si="138"/>
        <v>1102</v>
      </c>
      <c r="K1103" s="45">
        <f t="shared" si="139"/>
        <v>20326.027000000027</v>
      </c>
      <c r="L1103" s="4">
        <f t="shared" si="136"/>
        <v>15.206440000000075</v>
      </c>
      <c r="M1103" s="4">
        <f>AVERAGE($H$1097:H1103)</f>
        <v>19.422142857142855</v>
      </c>
    </row>
    <row r="1104" spans="1:14" x14ac:dyDescent="0.2">
      <c r="A1104" s="5">
        <v>42742</v>
      </c>
      <c r="H1104" s="4">
        <v>19.045999999999999</v>
      </c>
      <c r="I1104" s="44">
        <f t="shared" si="137"/>
        <v>1</v>
      </c>
      <c r="J1104" s="44">
        <f t="shared" si="138"/>
        <v>1103</v>
      </c>
      <c r="K1104" s="45">
        <f t="shared" si="139"/>
        <v>20345.073000000026</v>
      </c>
      <c r="L1104" s="4">
        <f t="shared" si="136"/>
        <v>15.227315000000072</v>
      </c>
      <c r="M1104" s="4">
        <f>AVERAGE($H$1097:H1104)</f>
        <v>19.375124999999997</v>
      </c>
    </row>
    <row r="1105" spans="1:13" x14ac:dyDescent="0.2">
      <c r="A1105" s="5">
        <v>42743</v>
      </c>
      <c r="H1105" s="4">
        <v>19.149000000000001</v>
      </c>
      <c r="I1105" s="44">
        <f t="shared" si="137"/>
        <v>1</v>
      </c>
      <c r="J1105" s="44">
        <f t="shared" si="138"/>
        <v>1104</v>
      </c>
      <c r="K1105" s="45">
        <f t="shared" si="139"/>
        <v>20364.222000000027</v>
      </c>
      <c r="L1105" s="4">
        <f t="shared" si="136"/>
        <v>15.246740000000081</v>
      </c>
      <c r="M1105" s="4">
        <f>AVERAGE($H$1097:H1105)</f>
        <v>19.349999999999998</v>
      </c>
    </row>
    <row r="1106" spans="1:13" x14ac:dyDescent="0.2">
      <c r="A1106" s="5">
        <v>42744</v>
      </c>
      <c r="H1106" s="4">
        <v>19.420000000000002</v>
      </c>
      <c r="I1106" s="44">
        <f t="shared" si="137"/>
        <v>1</v>
      </c>
      <c r="J1106" s="44">
        <f t="shared" si="138"/>
        <v>1105</v>
      </c>
      <c r="K1106" s="45">
        <f t="shared" si="139"/>
        <v>20383.642000000025</v>
      </c>
      <c r="L1106" s="4">
        <f t="shared" si="136"/>
        <v>15.267875000000076</v>
      </c>
      <c r="M1106" s="4">
        <f>AVERAGE($H$1097:H1106)</f>
        <v>19.356999999999999</v>
      </c>
    </row>
    <row r="1107" spans="1:13" x14ac:dyDescent="0.2">
      <c r="A1107" s="5">
        <v>42745</v>
      </c>
      <c r="H1107" s="4">
        <v>20.221</v>
      </c>
      <c r="I1107" s="44">
        <f t="shared" si="137"/>
        <v>1</v>
      </c>
      <c r="J1107" s="44">
        <f t="shared" si="138"/>
        <v>1106</v>
      </c>
      <c r="K1107" s="45">
        <f t="shared" si="139"/>
        <v>20403.863000000027</v>
      </c>
      <c r="L1107" s="4">
        <f t="shared" si="136"/>
        <v>15.29575000000008</v>
      </c>
      <c r="M1107" s="4">
        <f>AVERAGE($H$1097:H1107)</f>
        <v>19.435545454545455</v>
      </c>
    </row>
    <row r="1108" spans="1:13" x14ac:dyDescent="0.2">
      <c r="A1108" s="5">
        <v>42746</v>
      </c>
      <c r="H1108" s="4">
        <v>20.597000000000001</v>
      </c>
      <c r="I1108" s="44">
        <f t="shared" si="137"/>
        <v>1</v>
      </c>
      <c r="J1108" s="44">
        <f t="shared" si="138"/>
        <v>1107</v>
      </c>
      <c r="K1108" s="45">
        <f t="shared" si="139"/>
        <v>20424.460000000028</v>
      </c>
      <c r="L1108" s="4">
        <f t="shared" si="136"/>
        <v>15.325425000000086</v>
      </c>
      <c r="M1108" s="4">
        <f>AVERAGE($H$1097:H1108)</f>
        <v>19.532333333333334</v>
      </c>
    </row>
    <row r="1109" spans="1:13" x14ac:dyDescent="0.2">
      <c r="A1109" s="5">
        <v>42747</v>
      </c>
      <c r="H1109" s="4">
        <v>21.088999999999999</v>
      </c>
      <c r="I1109" s="44">
        <f t="shared" si="137"/>
        <v>1</v>
      </c>
      <c r="J1109" s="44">
        <f t="shared" si="138"/>
        <v>1108</v>
      </c>
      <c r="K1109" s="45">
        <f t="shared" si="139"/>
        <v>20445.549000000028</v>
      </c>
      <c r="L1109" s="4">
        <f t="shared" si="136"/>
        <v>15.356940000000087</v>
      </c>
      <c r="M1109" s="4">
        <f>AVERAGE($H$1097:H1109)</f>
        <v>19.652076923076923</v>
      </c>
    </row>
    <row r="1110" spans="1:13" x14ac:dyDescent="0.2">
      <c r="A1110" s="5">
        <v>42748</v>
      </c>
      <c r="H1110" s="4">
        <v>20.533000000000001</v>
      </c>
      <c r="I1110" s="44">
        <f t="shared" si="137"/>
        <v>1</v>
      </c>
      <c r="J1110" s="44">
        <f t="shared" si="138"/>
        <v>1109</v>
      </c>
      <c r="K1110" s="45">
        <f t="shared" si="139"/>
        <v>20466.082000000028</v>
      </c>
      <c r="L1110" s="4">
        <f t="shared" si="136"/>
        <v>15.387540000000081</v>
      </c>
      <c r="M1110" s="4">
        <f>AVERAGE($H$1097:H1110)</f>
        <v>19.715</v>
      </c>
    </row>
    <row r="1111" spans="1:13" x14ac:dyDescent="0.2">
      <c r="A1111" s="5">
        <v>42749</v>
      </c>
      <c r="H1111" s="4">
        <v>20.541</v>
      </c>
      <c r="I1111" s="44">
        <f t="shared" si="137"/>
        <v>1</v>
      </c>
      <c r="J1111" s="44">
        <f t="shared" si="138"/>
        <v>1110</v>
      </c>
      <c r="K1111" s="45">
        <f t="shared" si="139"/>
        <v>20486.623000000029</v>
      </c>
      <c r="L1111" s="4">
        <f t="shared" si="136"/>
        <v>15.418900000000086</v>
      </c>
      <c r="M1111" s="4">
        <f>AVERAGE($H$1097:H1111)</f>
        <v>19.770066666666665</v>
      </c>
    </row>
    <row r="1112" spans="1:13" x14ac:dyDescent="0.2">
      <c r="A1112" s="5">
        <v>42750</v>
      </c>
      <c r="H1112" s="4">
        <v>20.773</v>
      </c>
      <c r="I1112" s="44">
        <f t="shared" si="137"/>
        <v>1</v>
      </c>
      <c r="J1112" s="44">
        <f t="shared" si="138"/>
        <v>1111</v>
      </c>
      <c r="K1112" s="45">
        <f t="shared" si="139"/>
        <v>20507.39600000003</v>
      </c>
      <c r="L1112" s="4">
        <f t="shared" si="136"/>
        <v>15.45080000000009</v>
      </c>
      <c r="M1112" s="4">
        <f>AVERAGE($H$1097:H1112)</f>
        <v>19.832750000000001</v>
      </c>
    </row>
    <row r="1113" spans="1:13" x14ac:dyDescent="0.2">
      <c r="A1113" s="5">
        <v>42751</v>
      </c>
      <c r="H1113" s="4">
        <v>19.718</v>
      </c>
      <c r="I1113" s="44">
        <f t="shared" si="137"/>
        <v>1</v>
      </c>
      <c r="J1113" s="44">
        <f t="shared" si="138"/>
        <v>1112</v>
      </c>
      <c r="K1113" s="45">
        <f t="shared" si="139"/>
        <v>20527.114000000031</v>
      </c>
      <c r="L1113" s="4">
        <f t="shared" si="136"/>
        <v>15.478665000000092</v>
      </c>
      <c r="M1113" s="4">
        <f>AVERAGE($H$1097:H1113)</f>
        <v>19.826000000000001</v>
      </c>
    </row>
    <row r="1114" spans="1:13" x14ac:dyDescent="0.2">
      <c r="A1114" s="5">
        <v>42752</v>
      </c>
      <c r="H1114" s="4">
        <v>20.073</v>
      </c>
      <c r="I1114" s="44">
        <f t="shared" si="137"/>
        <v>1</v>
      </c>
      <c r="J1114" s="44">
        <f t="shared" si="138"/>
        <v>1113</v>
      </c>
      <c r="K1114" s="45">
        <f t="shared" si="139"/>
        <v>20547.187000000031</v>
      </c>
      <c r="L1114" s="4">
        <f t="shared" si="136"/>
        <v>15.509110000000092</v>
      </c>
      <c r="M1114" s="4">
        <f>AVERAGE($H$1097:H1114)</f>
        <v>19.839722222222221</v>
      </c>
    </row>
    <row r="1115" spans="1:13" x14ac:dyDescent="0.2">
      <c r="A1115" s="5">
        <v>42753</v>
      </c>
      <c r="H1115" s="4">
        <v>20.497</v>
      </c>
      <c r="I1115" s="44">
        <f t="shared" si="137"/>
        <v>1</v>
      </c>
      <c r="J1115" s="44">
        <f t="shared" si="138"/>
        <v>1114</v>
      </c>
      <c r="K1115" s="45">
        <f t="shared" si="139"/>
        <v>20567.68400000003</v>
      </c>
      <c r="L1115" s="4">
        <f t="shared" si="136"/>
        <v>15.541360000000095</v>
      </c>
      <c r="M1115" s="4">
        <f>AVERAGE($H$1097:H1115)</f>
        <v>19.874315789473684</v>
      </c>
    </row>
    <row r="1116" spans="1:13" x14ac:dyDescent="0.2">
      <c r="A1116" s="5">
        <v>42754</v>
      </c>
      <c r="H1116" s="4">
        <v>20.827999999999999</v>
      </c>
      <c r="I1116" s="44">
        <f t="shared" si="137"/>
        <v>1</v>
      </c>
      <c r="J1116" s="44">
        <f t="shared" si="138"/>
        <v>1115</v>
      </c>
      <c r="K1116" s="45">
        <f t="shared" si="139"/>
        <v>20588.512000000032</v>
      </c>
      <c r="L1116" s="4">
        <f t="shared" si="136"/>
        <v>15.574145000000099</v>
      </c>
      <c r="M1116" s="4">
        <f>AVERAGE($H$1097:H1116)</f>
        <v>19.922000000000001</v>
      </c>
    </row>
    <row r="1117" spans="1:13" x14ac:dyDescent="0.2">
      <c r="A1117" s="5">
        <v>42755</v>
      </c>
      <c r="H1117" s="4">
        <v>21.108000000000001</v>
      </c>
      <c r="I1117" s="44">
        <f t="shared" si="137"/>
        <v>1</v>
      </c>
      <c r="J1117" s="44">
        <f t="shared" si="138"/>
        <v>1116</v>
      </c>
      <c r="K1117" s="45">
        <f t="shared" si="139"/>
        <v>20609.620000000032</v>
      </c>
      <c r="L1117" s="4">
        <f t="shared" si="136"/>
        <v>15.607390000000105</v>
      </c>
      <c r="M1117" s="4">
        <f>AVERAGE($H$1097:H1117)</f>
        <v>19.97847619047619</v>
      </c>
    </row>
    <row r="1118" spans="1:13" x14ac:dyDescent="0.2">
      <c r="A1118" s="5">
        <v>42756</v>
      </c>
      <c r="H1118" s="4">
        <v>21.105</v>
      </c>
      <c r="I1118" s="44">
        <f t="shared" si="137"/>
        <v>1</v>
      </c>
      <c r="J1118" s="44">
        <f t="shared" si="138"/>
        <v>1117</v>
      </c>
      <c r="K1118" s="45">
        <f t="shared" si="139"/>
        <v>20630.725000000031</v>
      </c>
      <c r="L1118" s="4">
        <f t="shared" si="136"/>
        <v>15.641320000000105</v>
      </c>
      <c r="M1118" s="4">
        <f>AVERAGE($H$1097:H1118)</f>
        <v>20.029681818181817</v>
      </c>
    </row>
    <row r="1119" spans="1:13" x14ac:dyDescent="0.2">
      <c r="A1119" s="5">
        <v>42757</v>
      </c>
      <c r="H1119" s="4">
        <v>21.239000000000001</v>
      </c>
      <c r="I1119" s="44">
        <f t="shared" si="137"/>
        <v>1</v>
      </c>
      <c r="J1119" s="44">
        <f t="shared" si="138"/>
        <v>1118</v>
      </c>
      <c r="K1119" s="45">
        <f t="shared" si="139"/>
        <v>20651.964000000033</v>
      </c>
      <c r="L1119" s="4">
        <f t="shared" si="136"/>
        <v>15.676600000000107</v>
      </c>
      <c r="M1119" s="4">
        <f>AVERAGE($H$1097:H1119)</f>
        <v>20.082260869565218</v>
      </c>
    </row>
    <row r="1120" spans="1:13" x14ac:dyDescent="0.2">
      <c r="A1120" s="5">
        <v>42758</v>
      </c>
      <c r="H1120" s="4">
        <v>21.98</v>
      </c>
      <c r="I1120" s="44">
        <f t="shared" si="137"/>
        <v>1</v>
      </c>
      <c r="J1120" s="44">
        <f t="shared" si="138"/>
        <v>1119</v>
      </c>
      <c r="K1120" s="45">
        <f t="shared" si="139"/>
        <v>20673.944000000032</v>
      </c>
      <c r="L1120" s="4">
        <f t="shared" si="136"/>
        <v>15.714610000000102</v>
      </c>
      <c r="M1120" s="4">
        <f>AVERAGE($H$1097:H1120)</f>
        <v>20.161333333333335</v>
      </c>
    </row>
    <row r="1121" spans="1:13" x14ac:dyDescent="0.2">
      <c r="A1121" s="5">
        <v>42759</v>
      </c>
      <c r="H1121" s="4">
        <v>22.024999999999999</v>
      </c>
      <c r="I1121" s="44">
        <f t="shared" si="137"/>
        <v>1</v>
      </c>
      <c r="J1121" s="44">
        <f t="shared" si="138"/>
        <v>1120</v>
      </c>
      <c r="K1121" s="45">
        <f t="shared" si="139"/>
        <v>20695.969000000034</v>
      </c>
      <c r="L1121" s="4">
        <f t="shared" si="136"/>
        <v>15.754715000000106</v>
      </c>
      <c r="M1121" s="4">
        <f>AVERAGE($H$1097:H1121)</f>
        <v>20.235879999999998</v>
      </c>
    </row>
    <row r="1122" spans="1:13" x14ac:dyDescent="0.2">
      <c r="A1122" s="5">
        <v>42760</v>
      </c>
      <c r="H1122" s="4">
        <v>21.259</v>
      </c>
      <c r="I1122" s="44">
        <f t="shared" si="137"/>
        <v>1</v>
      </c>
      <c r="J1122" s="44">
        <f t="shared" si="138"/>
        <v>1121</v>
      </c>
      <c r="K1122" s="45">
        <f t="shared" si="139"/>
        <v>20717.228000000032</v>
      </c>
      <c r="L1122" s="4">
        <f t="shared" si="136"/>
        <v>15.791310000000102</v>
      </c>
      <c r="M1122" s="4">
        <f>AVERAGE($H$1097:H1122)</f>
        <v>20.275230769230767</v>
      </c>
    </row>
    <row r="1123" spans="1:13" x14ac:dyDescent="0.2">
      <c r="A1123" s="5">
        <v>42761</v>
      </c>
      <c r="H1123" s="4">
        <v>20.72</v>
      </c>
      <c r="I1123" s="44">
        <f t="shared" si="137"/>
        <v>1</v>
      </c>
      <c r="J1123" s="44">
        <f t="shared" si="138"/>
        <v>1122</v>
      </c>
      <c r="K1123" s="45">
        <f t="shared" si="139"/>
        <v>20737.948000000033</v>
      </c>
      <c r="L1123" s="4">
        <f t="shared" si="136"/>
        <v>15.824055000000117</v>
      </c>
      <c r="M1123" s="4">
        <f>AVERAGE($H$1097:H1123)</f>
        <v>20.291703703703703</v>
      </c>
    </row>
    <row r="1124" spans="1:13" x14ac:dyDescent="0.2">
      <c r="A1124" s="5">
        <v>42762</v>
      </c>
      <c r="H1124" s="4">
        <v>19.925000000000001</v>
      </c>
      <c r="I1124" s="44">
        <f t="shared" si="137"/>
        <v>1</v>
      </c>
      <c r="J1124" s="44">
        <f t="shared" si="138"/>
        <v>1123</v>
      </c>
      <c r="K1124" s="45">
        <f t="shared" si="139"/>
        <v>20757.873000000032</v>
      </c>
      <c r="L1124" s="4">
        <f t="shared" si="136"/>
        <v>15.853205000000107</v>
      </c>
      <c r="M1124" s="4">
        <f>AVERAGE($H$1097:H1124)</f>
        <v>20.27860714285714</v>
      </c>
    </row>
    <row r="1125" spans="1:13" x14ac:dyDescent="0.2">
      <c r="A1125" s="5">
        <v>42763</v>
      </c>
      <c r="H1125" s="4">
        <v>19.881</v>
      </c>
      <c r="I1125" s="44">
        <f t="shared" si="137"/>
        <v>1</v>
      </c>
      <c r="J1125" s="44">
        <f t="shared" si="138"/>
        <v>1124</v>
      </c>
      <c r="K1125" s="45">
        <f t="shared" si="139"/>
        <v>20777.754000000034</v>
      </c>
      <c r="L1125" s="4">
        <f t="shared" si="136"/>
        <v>15.880900000000111</v>
      </c>
      <c r="M1125" s="4">
        <f>AVERAGE($H$1097:H1125)</f>
        <v>20.264896551724135</v>
      </c>
    </row>
    <row r="1126" spans="1:13" x14ac:dyDescent="0.2">
      <c r="A1126" s="5">
        <v>42764</v>
      </c>
      <c r="H1126" s="4">
        <v>19.954000000000001</v>
      </c>
      <c r="I1126" s="44">
        <f t="shared" si="137"/>
        <v>1</v>
      </c>
      <c r="J1126" s="44">
        <f t="shared" si="138"/>
        <v>1125</v>
      </c>
      <c r="K1126" s="45">
        <f t="shared" si="139"/>
        <v>20797.708000000035</v>
      </c>
      <c r="L1126" s="4">
        <f t="shared" si="136"/>
        <v>15.90853500000012</v>
      </c>
      <c r="M1126" s="4">
        <f>AVERAGE($H$1097:H1126)</f>
        <v>20.254533333333328</v>
      </c>
    </row>
    <row r="1127" spans="1:13" x14ac:dyDescent="0.2">
      <c r="A1127" s="5">
        <v>42765</v>
      </c>
      <c r="H1127" s="4">
        <v>20.690999999999999</v>
      </c>
      <c r="I1127" s="44">
        <f t="shared" si="137"/>
        <v>1</v>
      </c>
      <c r="J1127" s="44">
        <f t="shared" si="138"/>
        <v>1126</v>
      </c>
      <c r="K1127" s="45">
        <f t="shared" si="139"/>
        <v>20818.399000000034</v>
      </c>
      <c r="L1127" s="4">
        <f t="shared" si="136"/>
        <v>15.939725000000108</v>
      </c>
      <c r="M1127" s="4">
        <f>AVERAGE($H$1097:H1127)</f>
        <v>20.268612903225804</v>
      </c>
    </row>
    <row r="1128" spans="1:13" x14ac:dyDescent="0.2">
      <c r="A1128" s="5">
        <v>42766</v>
      </c>
      <c r="H1128" s="51">
        <v>21.853000000000002</v>
      </c>
      <c r="I1128" s="44">
        <f t="shared" si="137"/>
        <v>1</v>
      </c>
      <c r="J1128" s="44">
        <f t="shared" si="138"/>
        <v>1127</v>
      </c>
      <c r="K1128" s="45">
        <f t="shared" si="139"/>
        <v>20840.252000000033</v>
      </c>
      <c r="L1128" s="4">
        <f t="shared" si="136"/>
        <v>15.978545000000103</v>
      </c>
      <c r="M1128" s="4">
        <f>AVERAGE($H$1097:H1128)</f>
        <v>20.318124999999995</v>
      </c>
    </row>
    <row r="1129" spans="1:13" x14ac:dyDescent="0.2">
      <c r="A1129" s="5">
        <v>42767</v>
      </c>
      <c r="H1129" s="51">
        <v>22.466000000000001</v>
      </c>
      <c r="I1129" s="44">
        <f t="shared" si="137"/>
        <v>1</v>
      </c>
      <c r="J1129" s="44">
        <f t="shared" si="138"/>
        <v>1128</v>
      </c>
      <c r="K1129" s="45">
        <f t="shared" si="139"/>
        <v>20862.718000000033</v>
      </c>
      <c r="L1129" s="4">
        <f t="shared" si="136"/>
        <v>16.020790000000105</v>
      </c>
      <c r="M1129" s="4">
        <f>AVERAGE($H$1097:H1129)</f>
        <v>20.383212121212118</v>
      </c>
    </row>
    <row r="1130" spans="1:13" x14ac:dyDescent="0.2">
      <c r="A1130" s="5">
        <v>42768</v>
      </c>
      <c r="H1130" s="51">
        <v>22.741</v>
      </c>
      <c r="I1130" s="44">
        <f t="shared" si="137"/>
        <v>1</v>
      </c>
      <c r="J1130" s="44">
        <f t="shared" si="138"/>
        <v>1129</v>
      </c>
      <c r="K1130" s="45">
        <f t="shared" si="139"/>
        <v>20885.459000000035</v>
      </c>
      <c r="L1130" s="4">
        <f t="shared" si="136"/>
        <v>16.065290000000115</v>
      </c>
      <c r="M1130" s="4">
        <f>AVERAGE($H$1097:H1130)</f>
        <v>20.452558823529408</v>
      </c>
    </row>
    <row r="1131" spans="1:13" x14ac:dyDescent="0.2">
      <c r="A1131" s="5">
        <v>42769</v>
      </c>
      <c r="H1131" s="51">
        <v>22.591999999999999</v>
      </c>
      <c r="I1131" s="44">
        <f t="shared" si="137"/>
        <v>1</v>
      </c>
      <c r="J1131" s="44">
        <f t="shared" si="138"/>
        <v>1130</v>
      </c>
      <c r="K1131" s="45">
        <f t="shared" si="139"/>
        <v>20908.051000000036</v>
      </c>
      <c r="L1131" s="4">
        <f t="shared" si="136"/>
        <v>16.106585000000123</v>
      </c>
      <c r="M1131" s="4">
        <f>AVERAGE($H$1097:H1131)</f>
        <v>20.51368571428571</v>
      </c>
    </row>
    <row r="1132" spans="1:13" x14ac:dyDescent="0.2">
      <c r="A1132" s="5">
        <v>42770</v>
      </c>
      <c r="H1132" s="51">
        <v>22.631</v>
      </c>
      <c r="I1132" s="44">
        <f t="shared" si="137"/>
        <v>1</v>
      </c>
      <c r="J1132" s="44">
        <f t="shared" si="138"/>
        <v>1131</v>
      </c>
      <c r="K1132" s="45">
        <f t="shared" si="139"/>
        <v>20930.682000000037</v>
      </c>
      <c r="L1132" s="4">
        <f t="shared" si="136"/>
        <v>16.147755000000124</v>
      </c>
      <c r="M1132" s="4">
        <f>AVERAGE($H$1097:H1132)</f>
        <v>20.572499999999994</v>
      </c>
    </row>
    <row r="1133" spans="1:13" x14ac:dyDescent="0.2">
      <c r="A1133" s="5">
        <v>42771</v>
      </c>
      <c r="H1133" s="51">
        <v>23.056999999999999</v>
      </c>
      <c r="I1133" s="44">
        <f t="shared" si="137"/>
        <v>1</v>
      </c>
      <c r="J1133" s="44">
        <f t="shared" si="138"/>
        <v>1132</v>
      </c>
      <c r="K1133" s="45">
        <f t="shared" si="139"/>
        <v>20953.739000000038</v>
      </c>
      <c r="L1133" s="4">
        <f t="shared" ref="L1133:L1196" si="140">(K1133-K933)/(J1133-J933)</f>
        <v>16.190070000000123</v>
      </c>
      <c r="M1133" s="4">
        <f>AVERAGE($H$1097:H1133)</f>
        <v>20.639648648648642</v>
      </c>
    </row>
    <row r="1134" spans="1:13" x14ac:dyDescent="0.2">
      <c r="A1134" s="5">
        <v>42772</v>
      </c>
      <c r="H1134" s="51">
        <v>22.846</v>
      </c>
      <c r="I1134" s="44">
        <f t="shared" si="137"/>
        <v>1</v>
      </c>
      <c r="J1134" s="44">
        <f t="shared" si="138"/>
        <v>1133</v>
      </c>
      <c r="K1134" s="45">
        <f t="shared" si="139"/>
        <v>20976.585000000039</v>
      </c>
      <c r="L1134" s="4">
        <f t="shared" si="140"/>
        <v>16.229475000000129</v>
      </c>
      <c r="M1134" s="4">
        <f>AVERAGE($H$1097:H1134)</f>
        <v>20.697710526315785</v>
      </c>
    </row>
    <row r="1135" spans="1:13" x14ac:dyDescent="0.2">
      <c r="A1135" s="5">
        <v>42773</v>
      </c>
      <c r="H1135" s="51">
        <v>22.312999999999999</v>
      </c>
      <c r="I1135" s="44">
        <f t="shared" si="137"/>
        <v>1</v>
      </c>
      <c r="J1135" s="44">
        <f t="shared" si="138"/>
        <v>1134</v>
      </c>
      <c r="K1135" s="45">
        <f t="shared" si="139"/>
        <v>20998.898000000037</v>
      </c>
      <c r="L1135" s="4">
        <f t="shared" si="140"/>
        <v>16.268080000000118</v>
      </c>
      <c r="M1135" s="4">
        <f>AVERAGE($H$1097:H1135)</f>
        <v>20.7391282051282</v>
      </c>
    </row>
    <row r="1136" spans="1:13" x14ac:dyDescent="0.2">
      <c r="A1136" s="5">
        <v>42774</v>
      </c>
      <c r="H1136" s="51">
        <v>21.079000000000001</v>
      </c>
      <c r="I1136" s="44">
        <f t="shared" si="137"/>
        <v>1</v>
      </c>
      <c r="J1136" s="44">
        <f t="shared" si="138"/>
        <v>1135</v>
      </c>
      <c r="K1136" s="45">
        <f t="shared" si="139"/>
        <v>21019.977000000039</v>
      </c>
      <c r="L1136" s="4">
        <f t="shared" si="140"/>
        <v>16.300660000000136</v>
      </c>
      <c r="M1136" s="4">
        <f>AVERAGE($H$1097:H1136)</f>
        <v>20.747624999999992</v>
      </c>
    </row>
    <row r="1137" spans="1:13" x14ac:dyDescent="0.2">
      <c r="A1137" s="5">
        <v>42775</v>
      </c>
      <c r="H1137" s="51">
        <v>20.988</v>
      </c>
      <c r="I1137" s="44">
        <f t="shared" si="137"/>
        <v>1</v>
      </c>
      <c r="J1137" s="44">
        <f t="shared" si="138"/>
        <v>1136</v>
      </c>
      <c r="K1137" s="45">
        <f t="shared" si="139"/>
        <v>21040.96500000004</v>
      </c>
      <c r="L1137" s="4">
        <f t="shared" si="140"/>
        <v>16.331160000000146</v>
      </c>
      <c r="M1137" s="4">
        <f>AVERAGE($H$1097:H1137)</f>
        <v>20.753487804878045</v>
      </c>
    </row>
    <row r="1138" spans="1:13" x14ac:dyDescent="0.2">
      <c r="A1138" s="5">
        <v>42776</v>
      </c>
      <c r="H1138" s="51">
        <v>20.286999999999999</v>
      </c>
      <c r="I1138" s="44">
        <f t="shared" si="137"/>
        <v>1</v>
      </c>
      <c r="J1138" s="44">
        <f t="shared" si="138"/>
        <v>1137</v>
      </c>
      <c r="K1138" s="45">
        <f t="shared" si="139"/>
        <v>21061.25200000004</v>
      </c>
      <c r="L1138" s="4">
        <f t="shared" si="140"/>
        <v>16.357335000000148</v>
      </c>
      <c r="M1138" s="4">
        <f>AVERAGE($H$1097:H1138)</f>
        <v>20.742380952380948</v>
      </c>
    </row>
    <row r="1139" spans="1:13" x14ac:dyDescent="0.2">
      <c r="A1139" s="5">
        <v>42777</v>
      </c>
      <c r="H1139" s="51">
        <v>20.276</v>
      </c>
      <c r="I1139" s="44">
        <f t="shared" si="137"/>
        <v>1</v>
      </c>
      <c r="J1139" s="44">
        <f t="shared" si="138"/>
        <v>1138</v>
      </c>
      <c r="K1139" s="45">
        <f t="shared" si="139"/>
        <v>21081.528000000042</v>
      </c>
      <c r="L1139" s="4">
        <f t="shared" si="140"/>
        <v>16.384855000000151</v>
      </c>
      <c r="M1139" s="4">
        <f>AVERAGE($H$1097:H1139)</f>
        <v>20.731534883720926</v>
      </c>
    </row>
    <row r="1140" spans="1:13" x14ac:dyDescent="0.2">
      <c r="A1140" s="5">
        <v>42778</v>
      </c>
      <c r="H1140" s="51">
        <v>20.381</v>
      </c>
      <c r="I1140" s="44">
        <f t="shared" si="137"/>
        <v>1</v>
      </c>
      <c r="J1140" s="44">
        <f t="shared" si="138"/>
        <v>1139</v>
      </c>
      <c r="K1140" s="45">
        <f t="shared" si="139"/>
        <v>21101.909000000043</v>
      </c>
      <c r="L1140" s="4">
        <f t="shared" si="140"/>
        <v>16.41365000000016</v>
      </c>
      <c r="M1140" s="4">
        <f>AVERAGE($H$1097:H1140)</f>
        <v>20.723568181818177</v>
      </c>
    </row>
    <row r="1141" spans="1:13" x14ac:dyDescent="0.2">
      <c r="A1141" s="5">
        <v>42779</v>
      </c>
      <c r="H1141" s="51">
        <v>19.998000000000001</v>
      </c>
      <c r="I1141" s="44">
        <f t="shared" si="137"/>
        <v>1</v>
      </c>
      <c r="J1141" s="44">
        <f t="shared" si="138"/>
        <v>1140</v>
      </c>
      <c r="K1141" s="45">
        <f t="shared" si="139"/>
        <v>21121.907000000043</v>
      </c>
      <c r="L1141" s="4">
        <f t="shared" si="140"/>
        <v>16.441490000000158</v>
      </c>
      <c r="M1141" s="4">
        <f>AVERAGE($H$1097:H1141)</f>
        <v>20.707444444444441</v>
      </c>
    </row>
    <row r="1142" spans="1:13" x14ac:dyDescent="0.2">
      <c r="A1142" s="5">
        <v>42780</v>
      </c>
      <c r="H1142" s="51">
        <v>19.492000000000001</v>
      </c>
      <c r="I1142" s="44">
        <f t="shared" si="137"/>
        <v>1</v>
      </c>
      <c r="J1142" s="44">
        <f t="shared" si="138"/>
        <v>1141</v>
      </c>
      <c r="K1142" s="45">
        <f t="shared" si="139"/>
        <v>21141.399000000041</v>
      </c>
      <c r="L1142" s="4">
        <f t="shared" si="140"/>
        <v>16.470125000000152</v>
      </c>
      <c r="M1142" s="4">
        <f>AVERAGE($H$1097:H1142)</f>
        <v>20.681021739130429</v>
      </c>
    </row>
    <row r="1143" spans="1:13" x14ac:dyDescent="0.2">
      <c r="A1143" s="5">
        <v>42781</v>
      </c>
      <c r="H1143" s="51">
        <v>19.350999999999999</v>
      </c>
      <c r="I1143" s="44">
        <f t="shared" si="137"/>
        <v>1</v>
      </c>
      <c r="J1143" s="44">
        <f t="shared" si="138"/>
        <v>1142</v>
      </c>
      <c r="K1143" s="45">
        <f t="shared" si="139"/>
        <v>21160.75000000004</v>
      </c>
      <c r="L1143" s="4">
        <f t="shared" si="140"/>
        <v>16.498040000000145</v>
      </c>
      <c r="M1143" s="4">
        <f>AVERAGE($H$1097:H1143)</f>
        <v>20.652723404255315</v>
      </c>
    </row>
    <row r="1144" spans="1:13" x14ac:dyDescent="0.2">
      <c r="A1144" s="5">
        <v>42782</v>
      </c>
      <c r="H1144" s="51">
        <v>19.478000000000002</v>
      </c>
      <c r="I1144" s="44">
        <f t="shared" si="137"/>
        <v>1</v>
      </c>
      <c r="J1144" s="44">
        <f t="shared" si="138"/>
        <v>1143</v>
      </c>
      <c r="K1144" s="45">
        <f t="shared" si="139"/>
        <v>21180.228000000039</v>
      </c>
      <c r="L1144" s="4">
        <f t="shared" si="140"/>
        <v>16.526330000000144</v>
      </c>
      <c r="M1144" s="4">
        <f>AVERAGE($H$1097:H1144)</f>
        <v>20.628249999999994</v>
      </c>
    </row>
    <row r="1145" spans="1:13" x14ac:dyDescent="0.2">
      <c r="A1145" s="5">
        <v>42783</v>
      </c>
      <c r="H1145" s="51">
        <v>18.677</v>
      </c>
      <c r="I1145" s="44">
        <f t="shared" si="137"/>
        <v>1</v>
      </c>
      <c r="J1145" s="44">
        <f t="shared" si="138"/>
        <v>1144</v>
      </c>
      <c r="K1145" s="45">
        <f t="shared" si="139"/>
        <v>21198.905000000039</v>
      </c>
      <c r="L1145" s="4">
        <f t="shared" si="140"/>
        <v>16.550230000000138</v>
      </c>
      <c r="M1145" s="4">
        <f>AVERAGE($H$1097:H1145)</f>
        <v>20.588428571428565</v>
      </c>
    </row>
    <row r="1146" spans="1:13" x14ac:dyDescent="0.2">
      <c r="A1146" s="5">
        <v>42784</v>
      </c>
      <c r="H1146" s="51">
        <v>18.669</v>
      </c>
      <c r="I1146" s="44">
        <f t="shared" si="137"/>
        <v>1</v>
      </c>
      <c r="J1146" s="44">
        <f t="shared" si="138"/>
        <v>1145</v>
      </c>
      <c r="K1146" s="45">
        <f t="shared" si="139"/>
        <v>21217.574000000041</v>
      </c>
      <c r="L1146" s="4">
        <f t="shared" si="140"/>
        <v>16.575260000000142</v>
      </c>
      <c r="M1146" s="4">
        <f>AVERAGE($H$1097:H1146)</f>
        <v>20.550039999999996</v>
      </c>
    </row>
    <row r="1147" spans="1:13" x14ac:dyDescent="0.2">
      <c r="A1147" s="5">
        <v>42785</v>
      </c>
      <c r="H1147" s="51">
        <v>18.742000000000001</v>
      </c>
      <c r="I1147" s="44">
        <f t="shared" si="137"/>
        <v>1</v>
      </c>
      <c r="J1147" s="44">
        <f t="shared" si="138"/>
        <v>1146</v>
      </c>
      <c r="K1147" s="45">
        <f t="shared" si="139"/>
        <v>21236.316000000039</v>
      </c>
      <c r="L1147" s="4">
        <f t="shared" si="140"/>
        <v>16.601205000000135</v>
      </c>
      <c r="M1147" s="4">
        <f>AVERAGE($H$1097:H1147)</f>
        <v>20.514588235294113</v>
      </c>
    </row>
    <row r="1148" spans="1:13" x14ac:dyDescent="0.2">
      <c r="A1148" s="5">
        <v>42786</v>
      </c>
      <c r="H1148" s="51">
        <v>18.681000000000001</v>
      </c>
      <c r="I1148" s="44">
        <f t="shared" si="137"/>
        <v>1</v>
      </c>
      <c r="J1148" s="44">
        <f t="shared" si="138"/>
        <v>1147</v>
      </c>
      <c r="K1148" s="45">
        <f t="shared" si="139"/>
        <v>21254.997000000039</v>
      </c>
      <c r="L1148" s="4">
        <f t="shared" si="140"/>
        <v>16.627305000000142</v>
      </c>
      <c r="M1148" s="4">
        <f>AVERAGE($H$1097:H1148)</f>
        <v>20.479326923076918</v>
      </c>
    </row>
    <row r="1149" spans="1:13" x14ac:dyDescent="0.2">
      <c r="A1149" s="5">
        <v>42787</v>
      </c>
      <c r="H1149" s="51">
        <v>18.329000000000001</v>
      </c>
      <c r="I1149" s="44">
        <f t="shared" si="137"/>
        <v>1</v>
      </c>
      <c r="J1149" s="44">
        <f t="shared" si="138"/>
        <v>1148</v>
      </c>
      <c r="K1149" s="45">
        <f t="shared" si="139"/>
        <v>21273.326000000041</v>
      </c>
      <c r="L1149" s="4">
        <f t="shared" si="140"/>
        <v>16.654350000000157</v>
      </c>
      <c r="M1149" s="4">
        <f>AVERAGE($H$1097:H1149)</f>
        <v>20.438754716981126</v>
      </c>
    </row>
    <row r="1150" spans="1:13" x14ac:dyDescent="0.2">
      <c r="A1150" s="5">
        <v>42788</v>
      </c>
      <c r="H1150" s="51">
        <v>18.053000000000001</v>
      </c>
      <c r="I1150" s="44">
        <f t="shared" si="137"/>
        <v>1</v>
      </c>
      <c r="J1150" s="44">
        <f t="shared" si="138"/>
        <v>1149</v>
      </c>
      <c r="K1150" s="45">
        <f t="shared" si="139"/>
        <v>21291.379000000041</v>
      </c>
      <c r="L1150" s="4">
        <f t="shared" si="140"/>
        <v>16.680110000000148</v>
      </c>
      <c r="M1150" s="4">
        <f>AVERAGE($H$1097:H1150)</f>
        <v>20.394574074074072</v>
      </c>
    </row>
    <row r="1151" spans="1:13" x14ac:dyDescent="0.2">
      <c r="A1151" s="5">
        <v>42789</v>
      </c>
      <c r="H1151" s="51">
        <v>18.602</v>
      </c>
      <c r="I1151" s="44">
        <f t="shared" si="137"/>
        <v>1</v>
      </c>
      <c r="J1151" s="44">
        <f t="shared" si="138"/>
        <v>1150</v>
      </c>
      <c r="K1151" s="45">
        <f t="shared" si="139"/>
        <v>21309.98100000004</v>
      </c>
      <c r="L1151" s="4">
        <f t="shared" si="140"/>
        <v>16.709245000000138</v>
      </c>
      <c r="M1151" s="4">
        <f>AVERAGE($H$1097:H1151)</f>
        <v>20.361981818181818</v>
      </c>
    </row>
    <row r="1152" spans="1:13" x14ac:dyDescent="0.2">
      <c r="A1152" s="5">
        <v>42790</v>
      </c>
      <c r="H1152" s="51">
        <v>18.254999999999999</v>
      </c>
      <c r="I1152" s="44">
        <f t="shared" si="137"/>
        <v>1</v>
      </c>
      <c r="J1152" s="44">
        <f t="shared" si="138"/>
        <v>1151</v>
      </c>
      <c r="K1152" s="45">
        <f t="shared" si="139"/>
        <v>21328.236000000041</v>
      </c>
      <c r="L1152" s="4">
        <f t="shared" si="140"/>
        <v>16.735835000000133</v>
      </c>
      <c r="M1152" s="4">
        <f>AVERAGE($H$1097:H1152)</f>
        <v>20.324357142857142</v>
      </c>
    </row>
    <row r="1153" spans="1:13" x14ac:dyDescent="0.2">
      <c r="A1153" s="5">
        <v>42791</v>
      </c>
      <c r="H1153" s="51">
        <v>18.187999999999999</v>
      </c>
      <c r="I1153" s="44">
        <f t="shared" si="137"/>
        <v>1</v>
      </c>
      <c r="J1153" s="44">
        <f t="shared" si="138"/>
        <v>1152</v>
      </c>
      <c r="K1153" s="45">
        <f t="shared" si="139"/>
        <v>21346.424000000039</v>
      </c>
      <c r="L1153" s="4">
        <f t="shared" si="140"/>
        <v>16.763115000000127</v>
      </c>
      <c r="M1153" s="4">
        <f>AVERAGE($H$1097:H1153)</f>
        <v>20.286877192982459</v>
      </c>
    </row>
    <row r="1154" spans="1:13" x14ac:dyDescent="0.2">
      <c r="A1154" s="5">
        <v>42792</v>
      </c>
      <c r="H1154" s="51">
        <v>18.163</v>
      </c>
      <c r="I1154" s="44">
        <f t="shared" si="137"/>
        <v>1</v>
      </c>
      <c r="J1154" s="44">
        <f t="shared" si="138"/>
        <v>1153</v>
      </c>
      <c r="K1154" s="45">
        <f t="shared" si="139"/>
        <v>21364.58700000004</v>
      </c>
      <c r="L1154" s="4">
        <f t="shared" si="140"/>
        <v>16.790160000000125</v>
      </c>
      <c r="M1154" s="4">
        <f>AVERAGE($H$1097:H1154)</f>
        <v>20.250258620689657</v>
      </c>
    </row>
    <row r="1155" spans="1:13" x14ac:dyDescent="0.2">
      <c r="A1155" s="5">
        <v>42793</v>
      </c>
      <c r="H1155" s="51">
        <v>17.837</v>
      </c>
      <c r="I1155" s="44">
        <f t="shared" si="137"/>
        <v>1</v>
      </c>
      <c r="J1155" s="44">
        <f t="shared" si="138"/>
        <v>1154</v>
      </c>
      <c r="K1155" s="45">
        <f t="shared" si="139"/>
        <v>21382.424000000039</v>
      </c>
      <c r="L1155" s="4">
        <f t="shared" si="140"/>
        <v>16.817720000000119</v>
      </c>
      <c r="M1155" s="4">
        <f>AVERAGE($H$1097:H1155)</f>
        <v>20.20935593220339</v>
      </c>
    </row>
    <row r="1156" spans="1:13" x14ac:dyDescent="0.2">
      <c r="A1156" s="5">
        <v>42794</v>
      </c>
      <c r="H1156" s="51">
        <v>17.733000000000001</v>
      </c>
      <c r="I1156" s="44">
        <f t="shared" si="137"/>
        <v>1</v>
      </c>
      <c r="J1156" s="44">
        <f t="shared" si="138"/>
        <v>1155</v>
      </c>
      <c r="K1156" s="45">
        <f t="shared" si="139"/>
        <v>21400.157000000039</v>
      </c>
      <c r="L1156" s="4">
        <f t="shared" si="140"/>
        <v>16.847810000000116</v>
      </c>
      <c r="M1156" s="4">
        <f>AVERAGE($H$1097:H1156)</f>
        <v>20.168083333333335</v>
      </c>
    </row>
    <row r="1157" spans="1:13" x14ac:dyDescent="0.2">
      <c r="A1157" s="5">
        <v>42795</v>
      </c>
      <c r="H1157" s="4">
        <v>17.445</v>
      </c>
      <c r="I1157" s="44">
        <f t="shared" si="137"/>
        <v>1</v>
      </c>
      <c r="J1157" s="44">
        <f t="shared" si="138"/>
        <v>1156</v>
      </c>
      <c r="K1157" s="45">
        <f t="shared" si="139"/>
        <v>21417.602000000039</v>
      </c>
      <c r="L1157" s="4">
        <f t="shared" si="140"/>
        <v>16.876500000000124</v>
      </c>
      <c r="M1157" s="4">
        <f>AVERAGE($H$1097:H1157)</f>
        <v>20.123442622950819</v>
      </c>
    </row>
    <row r="1158" spans="1:13" x14ac:dyDescent="0.2">
      <c r="A1158" s="5">
        <v>42796</v>
      </c>
      <c r="H1158" s="4">
        <v>17.474</v>
      </c>
      <c r="I1158" s="44">
        <f t="shared" si="137"/>
        <v>1</v>
      </c>
      <c r="J1158" s="44">
        <f t="shared" si="138"/>
        <v>1157</v>
      </c>
      <c r="K1158" s="45">
        <f t="shared" si="139"/>
        <v>21435.076000000037</v>
      </c>
      <c r="L1158" s="4">
        <f t="shared" si="140"/>
        <v>16.904425000000121</v>
      </c>
      <c r="M1158" s="4">
        <f>AVERAGE($H$1097:H1158)</f>
        <v>20.080709677419353</v>
      </c>
    </row>
    <row r="1159" spans="1:13" x14ac:dyDescent="0.2">
      <c r="A1159" s="5">
        <v>42797</v>
      </c>
      <c r="H1159" s="51">
        <v>16.957999999999998</v>
      </c>
      <c r="I1159" s="44">
        <f t="shared" si="137"/>
        <v>1</v>
      </c>
      <c r="J1159" s="44">
        <f t="shared" si="138"/>
        <v>1158</v>
      </c>
      <c r="K1159" s="45">
        <f t="shared" si="139"/>
        <v>21452.034000000036</v>
      </c>
      <c r="L1159" s="4">
        <f t="shared" si="140"/>
        <v>16.932895000000116</v>
      </c>
      <c r="M1159" s="4">
        <f>AVERAGE($H$1097:H1159)</f>
        <v>20.031142857142857</v>
      </c>
    </row>
    <row r="1160" spans="1:13" x14ac:dyDescent="0.2">
      <c r="A1160" s="5">
        <v>42798</v>
      </c>
      <c r="H1160" s="4">
        <v>16.928000000000001</v>
      </c>
      <c r="I1160" s="44">
        <f t="shared" si="137"/>
        <v>1</v>
      </c>
      <c r="J1160" s="44">
        <f t="shared" si="138"/>
        <v>1159</v>
      </c>
      <c r="K1160" s="45">
        <f t="shared" si="139"/>
        <v>21468.962000000036</v>
      </c>
      <c r="L1160" s="4">
        <f t="shared" si="140"/>
        <v>16.959585000000114</v>
      </c>
      <c r="M1160" s="4">
        <f>AVERAGE($H$1097:H1160)</f>
        <v>19.982656250000002</v>
      </c>
    </row>
    <row r="1161" spans="1:13" x14ac:dyDescent="0.2">
      <c r="A1161" s="5">
        <v>42799</v>
      </c>
      <c r="H1161" s="4">
        <v>17.178000000000001</v>
      </c>
      <c r="I1161" s="44">
        <f t="shared" si="137"/>
        <v>1</v>
      </c>
      <c r="J1161" s="44">
        <f t="shared" si="138"/>
        <v>1160</v>
      </c>
      <c r="K1161" s="45">
        <f t="shared" si="139"/>
        <v>21486.140000000036</v>
      </c>
      <c r="L1161" s="4">
        <f t="shared" si="140"/>
        <v>16.98715000000011</v>
      </c>
      <c r="M1161" s="4">
        <f>AVERAGE($H$1097:H1161)</f>
        <v>19.939507692307696</v>
      </c>
    </row>
    <row r="1162" spans="1:13" x14ac:dyDescent="0.2">
      <c r="A1162" s="5">
        <v>42800</v>
      </c>
      <c r="H1162" s="4">
        <v>17.120999999999999</v>
      </c>
      <c r="I1162" s="44">
        <f t="shared" ref="I1162:I1225" si="141">IF(H1162&lt;&gt;0,1,0)</f>
        <v>1</v>
      </c>
      <c r="J1162" s="44">
        <f t="shared" ref="J1162:J1225" si="142">I1162+J1161</f>
        <v>1161</v>
      </c>
      <c r="K1162" s="45">
        <f t="shared" ref="K1162:K1225" si="143">IF(I1162=1,H1162+K1161,K1161)</f>
        <v>21503.261000000035</v>
      </c>
      <c r="L1162" s="4">
        <f t="shared" si="140"/>
        <v>17.015150000000105</v>
      </c>
      <c r="M1162" s="4">
        <f>AVERAGE($H$1097:H1162)</f>
        <v>19.896803030303033</v>
      </c>
    </row>
    <row r="1163" spans="1:13" x14ac:dyDescent="0.2">
      <c r="A1163" s="5">
        <v>42801</v>
      </c>
      <c r="H1163" s="4">
        <v>17.224</v>
      </c>
      <c r="I1163" s="44">
        <f t="shared" si="141"/>
        <v>1</v>
      </c>
      <c r="J1163" s="44">
        <f t="shared" si="142"/>
        <v>1162</v>
      </c>
      <c r="K1163" s="45">
        <f t="shared" si="143"/>
        <v>21520.485000000033</v>
      </c>
      <c r="L1163" s="4">
        <f t="shared" si="140"/>
        <v>17.047575000000087</v>
      </c>
      <c r="M1163" s="4">
        <f>AVERAGE($H$1097:H1163)</f>
        <v>19.856910447761198</v>
      </c>
    </row>
    <row r="1164" spans="1:13" x14ac:dyDescent="0.2">
      <c r="A1164" s="5">
        <v>42802</v>
      </c>
      <c r="H1164" s="4">
        <v>16.742000000000001</v>
      </c>
      <c r="I1164" s="44">
        <f t="shared" si="141"/>
        <v>1</v>
      </c>
      <c r="J1164" s="44">
        <f t="shared" si="142"/>
        <v>1163</v>
      </c>
      <c r="K1164" s="45">
        <f t="shared" si="143"/>
        <v>21537.227000000032</v>
      </c>
      <c r="L1164" s="4">
        <f t="shared" si="140"/>
        <v>17.077410000000071</v>
      </c>
      <c r="M1164" s="4">
        <f>AVERAGE($H$1097:H1164)</f>
        <v>19.811102941176472</v>
      </c>
    </row>
    <row r="1165" spans="1:13" x14ac:dyDescent="0.2">
      <c r="A1165" s="5">
        <v>42803</v>
      </c>
      <c r="H1165" s="4">
        <v>16.585999999999999</v>
      </c>
      <c r="I1165" s="44">
        <f t="shared" si="141"/>
        <v>1</v>
      </c>
      <c r="J1165" s="44">
        <f t="shared" si="142"/>
        <v>1164</v>
      </c>
      <c r="K1165" s="45">
        <f t="shared" si="143"/>
        <v>21553.813000000031</v>
      </c>
      <c r="L1165" s="4">
        <f t="shared" si="140"/>
        <v>17.106030000000064</v>
      </c>
      <c r="M1165" s="4">
        <f>AVERAGE($H$1097:H1165)</f>
        <v>19.764362318840583</v>
      </c>
    </row>
    <row r="1166" spans="1:13" x14ac:dyDescent="0.2">
      <c r="A1166" s="5">
        <v>42804</v>
      </c>
      <c r="H1166" s="4">
        <v>16.454999999999998</v>
      </c>
      <c r="I1166" s="44">
        <f t="shared" si="141"/>
        <v>1</v>
      </c>
      <c r="J1166" s="44">
        <f t="shared" si="142"/>
        <v>1165</v>
      </c>
      <c r="K1166" s="45">
        <f t="shared" si="143"/>
        <v>21570.268000000033</v>
      </c>
      <c r="L1166" s="4">
        <f t="shared" si="140"/>
        <v>17.132280000000065</v>
      </c>
      <c r="M1166" s="4">
        <f>AVERAGE($H$1097:H1166)</f>
        <v>19.717085714285716</v>
      </c>
    </row>
    <row r="1167" spans="1:13" x14ac:dyDescent="0.2">
      <c r="A1167" s="5">
        <v>42805</v>
      </c>
      <c r="H1167" s="4">
        <v>16.420000000000002</v>
      </c>
      <c r="I1167" s="44">
        <f t="shared" si="141"/>
        <v>1</v>
      </c>
      <c r="J1167" s="44">
        <f t="shared" si="142"/>
        <v>1166</v>
      </c>
      <c r="K1167" s="45">
        <f t="shared" si="143"/>
        <v>21586.688000000031</v>
      </c>
      <c r="L1167" s="4">
        <f t="shared" si="140"/>
        <v>17.155210000000061</v>
      </c>
      <c r="M1167" s="4">
        <f>AVERAGE($H$1097:H1167)</f>
        <v>19.670647887323948</v>
      </c>
    </row>
    <row r="1168" spans="1:13" x14ac:dyDescent="0.2">
      <c r="A1168" s="5">
        <v>42806</v>
      </c>
      <c r="H1168" s="4">
        <v>16.666</v>
      </c>
      <c r="I1168" s="44">
        <f t="shared" si="141"/>
        <v>1</v>
      </c>
      <c r="J1168" s="44">
        <f t="shared" si="142"/>
        <v>1167</v>
      </c>
      <c r="K1168" s="45">
        <f t="shared" si="143"/>
        <v>21603.354000000032</v>
      </c>
      <c r="L1168" s="4">
        <f t="shared" si="140"/>
        <v>17.181110000000061</v>
      </c>
      <c r="M1168" s="4">
        <f>AVERAGE($H$1097:H1168)</f>
        <v>19.628916666666669</v>
      </c>
    </row>
    <row r="1169" spans="1:13" x14ac:dyDescent="0.2">
      <c r="A1169" s="5">
        <v>42807</v>
      </c>
      <c r="H1169" s="4">
        <v>16.289000000000001</v>
      </c>
      <c r="I1169" s="44">
        <f t="shared" si="141"/>
        <v>1</v>
      </c>
      <c r="J1169" s="44">
        <f t="shared" si="142"/>
        <v>1168</v>
      </c>
      <c r="K1169" s="45">
        <f t="shared" si="143"/>
        <v>21619.643000000033</v>
      </c>
      <c r="L1169" s="4">
        <f t="shared" si="140"/>
        <v>17.205980000000071</v>
      </c>
      <c r="M1169" s="4">
        <f>AVERAGE($H$1097:H1169)</f>
        <v>19.583164383561645</v>
      </c>
    </row>
    <row r="1170" spans="1:13" x14ac:dyDescent="0.2">
      <c r="A1170" s="5">
        <v>42808</v>
      </c>
      <c r="H1170" s="4">
        <v>16.402999999999999</v>
      </c>
      <c r="I1170" s="44">
        <f t="shared" si="141"/>
        <v>1</v>
      </c>
      <c r="J1170" s="44">
        <f t="shared" si="142"/>
        <v>1169</v>
      </c>
      <c r="K1170" s="45">
        <f t="shared" si="143"/>
        <v>21636.046000000031</v>
      </c>
      <c r="L1170" s="4">
        <f t="shared" si="140"/>
        <v>17.230295000000059</v>
      </c>
      <c r="M1170" s="4">
        <f>AVERAGE($H$1097:H1170)</f>
        <v>19.540189189189192</v>
      </c>
    </row>
    <row r="1171" spans="1:13" x14ac:dyDescent="0.2">
      <c r="A1171" s="5">
        <v>42809</v>
      </c>
      <c r="H1171" s="4">
        <v>16.544</v>
      </c>
      <c r="I1171" s="44">
        <f t="shared" si="141"/>
        <v>1</v>
      </c>
      <c r="J1171" s="44">
        <f t="shared" si="142"/>
        <v>1170</v>
      </c>
      <c r="K1171" s="45">
        <f t="shared" si="143"/>
        <v>21652.590000000033</v>
      </c>
      <c r="L1171" s="4">
        <f t="shared" si="140"/>
        <v>17.255565000000061</v>
      </c>
      <c r="M1171" s="4">
        <f>AVERAGE($H$1097:H1171)</f>
        <v>19.500240000000005</v>
      </c>
    </row>
    <row r="1172" spans="1:13" x14ac:dyDescent="0.2">
      <c r="A1172" s="5">
        <v>42810</v>
      </c>
      <c r="H1172" s="4">
        <v>16.294</v>
      </c>
      <c r="I1172" s="44">
        <f t="shared" si="141"/>
        <v>1</v>
      </c>
      <c r="J1172" s="44">
        <f t="shared" si="142"/>
        <v>1171</v>
      </c>
      <c r="K1172" s="45">
        <f t="shared" si="143"/>
        <v>21668.884000000035</v>
      </c>
      <c r="L1172" s="4">
        <f t="shared" si="140"/>
        <v>17.278525000000062</v>
      </c>
      <c r="M1172" s="4">
        <f>AVERAGE($H$1097:H1172)</f>
        <v>19.458052631578951</v>
      </c>
    </row>
    <row r="1173" spans="1:13" x14ac:dyDescent="0.2">
      <c r="A1173" s="5">
        <v>42811</v>
      </c>
      <c r="H1173" s="4">
        <v>16.096</v>
      </c>
      <c r="I1173" s="44">
        <f t="shared" si="141"/>
        <v>1</v>
      </c>
      <c r="J1173" s="44">
        <f t="shared" si="142"/>
        <v>1172</v>
      </c>
      <c r="K1173" s="45">
        <f t="shared" si="143"/>
        <v>21684.980000000036</v>
      </c>
      <c r="L1173" s="4">
        <f t="shared" si="140"/>
        <v>17.298805000000065</v>
      </c>
      <c r="M1173" s="4">
        <f>AVERAGE($H$1097:H1173)</f>
        <v>19.414389610389616</v>
      </c>
    </row>
    <row r="1174" spans="1:13" x14ac:dyDescent="0.2">
      <c r="A1174" s="5">
        <v>42812</v>
      </c>
      <c r="H1174" s="4">
        <v>16.053000000000001</v>
      </c>
      <c r="I1174" s="44">
        <f t="shared" si="141"/>
        <v>1</v>
      </c>
      <c r="J1174" s="44">
        <f t="shared" si="142"/>
        <v>1173</v>
      </c>
      <c r="K1174" s="45">
        <f t="shared" si="143"/>
        <v>21701.033000000036</v>
      </c>
      <c r="L1174" s="4">
        <f t="shared" si="140"/>
        <v>17.318120000000071</v>
      </c>
      <c r="M1174" s="4">
        <f>AVERAGE($H$1097:H1174)</f>
        <v>19.371294871794877</v>
      </c>
    </row>
    <row r="1175" spans="1:13" x14ac:dyDescent="0.2">
      <c r="A1175" s="5">
        <v>42813</v>
      </c>
      <c r="H1175" s="4">
        <v>16.12</v>
      </c>
      <c r="I1175" s="44">
        <f t="shared" si="141"/>
        <v>1</v>
      </c>
      <c r="J1175" s="44">
        <f t="shared" si="142"/>
        <v>1174</v>
      </c>
      <c r="K1175" s="45">
        <f t="shared" si="143"/>
        <v>21717.153000000035</v>
      </c>
      <c r="L1175" s="4">
        <f t="shared" si="140"/>
        <v>17.337740000000068</v>
      </c>
      <c r="M1175" s="4">
        <f>AVERAGE($H$1097:H1175)</f>
        <v>19.330139240506334</v>
      </c>
    </row>
    <row r="1176" spans="1:13" x14ac:dyDescent="0.2">
      <c r="A1176" s="5">
        <v>42814</v>
      </c>
      <c r="H1176" s="4">
        <v>16.085999999999999</v>
      </c>
      <c r="I1176" s="44">
        <f t="shared" si="141"/>
        <v>1</v>
      </c>
      <c r="J1176" s="44">
        <f t="shared" si="142"/>
        <v>1175</v>
      </c>
      <c r="K1176" s="45">
        <f t="shared" si="143"/>
        <v>21733.239000000034</v>
      </c>
      <c r="L1176" s="4">
        <f t="shared" si="140"/>
        <v>17.356725000000061</v>
      </c>
      <c r="M1176" s="4">
        <f>AVERAGE($H$1097:H1176)</f>
        <v>19.289587500000003</v>
      </c>
    </row>
    <row r="1177" spans="1:13" x14ac:dyDescent="0.2">
      <c r="A1177" s="5">
        <v>42815</v>
      </c>
      <c r="H1177" s="4">
        <v>16.065000000000001</v>
      </c>
      <c r="I1177" s="44">
        <f t="shared" si="141"/>
        <v>1</v>
      </c>
      <c r="J1177" s="44">
        <f t="shared" si="142"/>
        <v>1176</v>
      </c>
      <c r="K1177" s="45">
        <f t="shared" si="143"/>
        <v>21749.304000000033</v>
      </c>
      <c r="L1177" s="4">
        <f t="shared" si="140"/>
        <v>17.374285000000054</v>
      </c>
      <c r="M1177" s="4">
        <f>AVERAGE($H$1097:H1177)</f>
        <v>19.249777777777783</v>
      </c>
    </row>
    <row r="1178" spans="1:13" x14ac:dyDescent="0.2">
      <c r="A1178" s="5">
        <v>42816</v>
      </c>
      <c r="H1178" s="4">
        <v>15.853</v>
      </c>
      <c r="I1178" s="44">
        <f t="shared" si="141"/>
        <v>1</v>
      </c>
      <c r="J1178" s="44">
        <f t="shared" si="142"/>
        <v>1177</v>
      </c>
      <c r="K1178" s="45">
        <f t="shared" si="143"/>
        <v>21765.157000000032</v>
      </c>
      <c r="L1178" s="4">
        <f t="shared" si="140"/>
        <v>17.390800000000056</v>
      </c>
      <c r="M1178" s="4">
        <f>AVERAGE($H$1097:H1178)</f>
        <v>19.208353658536591</v>
      </c>
    </row>
    <row r="1179" spans="1:13" x14ac:dyDescent="0.2">
      <c r="A1179" s="5">
        <v>42817</v>
      </c>
      <c r="H1179" s="4">
        <v>15.867000000000001</v>
      </c>
      <c r="I1179" s="44">
        <f t="shared" si="141"/>
        <v>1</v>
      </c>
      <c r="J1179" s="44">
        <f t="shared" si="142"/>
        <v>1178</v>
      </c>
      <c r="K1179" s="45">
        <f t="shared" si="143"/>
        <v>21781.02400000003</v>
      </c>
      <c r="L1179" s="4">
        <f t="shared" si="140"/>
        <v>17.406595000000053</v>
      </c>
      <c r="M1179" s="4">
        <f>AVERAGE($H$1097:H1179)</f>
        <v>19.168096385542174</v>
      </c>
    </row>
    <row r="1180" spans="1:13" x14ac:dyDescent="0.2">
      <c r="A1180" s="5">
        <v>42818</v>
      </c>
      <c r="H1180" s="4">
        <v>15.526</v>
      </c>
      <c r="I1180" s="44">
        <f t="shared" si="141"/>
        <v>1</v>
      </c>
      <c r="J1180" s="44">
        <f t="shared" si="142"/>
        <v>1179</v>
      </c>
      <c r="K1180" s="45">
        <f t="shared" si="143"/>
        <v>21796.550000000032</v>
      </c>
      <c r="L1180" s="4">
        <f t="shared" si="140"/>
        <v>17.421170000000057</v>
      </c>
      <c r="M1180" s="4">
        <f>AVERAGE($H$1097:H1180)</f>
        <v>19.124738095238101</v>
      </c>
    </row>
    <row r="1181" spans="1:13" x14ac:dyDescent="0.2">
      <c r="A1181" s="5">
        <v>42819</v>
      </c>
      <c r="H1181" s="4">
        <v>15.48</v>
      </c>
      <c r="I1181" s="44">
        <f t="shared" si="141"/>
        <v>1</v>
      </c>
      <c r="J1181" s="44">
        <f t="shared" si="142"/>
        <v>1180</v>
      </c>
      <c r="K1181" s="45">
        <f t="shared" si="143"/>
        <v>21812.030000000032</v>
      </c>
      <c r="L1181" s="4">
        <f t="shared" si="140"/>
        <v>17.437145000000054</v>
      </c>
      <c r="M1181" s="4">
        <f>AVERAGE($H$1097:H1181)</f>
        <v>19.081858823529419</v>
      </c>
    </row>
    <row r="1182" spans="1:13" x14ac:dyDescent="0.2">
      <c r="A1182" s="5">
        <v>42820</v>
      </c>
      <c r="H1182" s="4">
        <v>15.601000000000001</v>
      </c>
      <c r="I1182" s="44">
        <f t="shared" si="141"/>
        <v>1</v>
      </c>
      <c r="J1182" s="44">
        <f t="shared" si="142"/>
        <v>1181</v>
      </c>
      <c r="K1182" s="45">
        <f t="shared" si="143"/>
        <v>21827.63100000003</v>
      </c>
      <c r="L1182" s="4">
        <f t="shared" si="140"/>
        <v>17.456425000000053</v>
      </c>
      <c r="M1182" s="4">
        <f>AVERAGE($H$1097:H1182)</f>
        <v>19.041383720930241</v>
      </c>
    </row>
    <row r="1183" spans="1:13" x14ac:dyDescent="0.2">
      <c r="A1183" s="5">
        <v>42821</v>
      </c>
      <c r="H1183" s="4">
        <v>15.195</v>
      </c>
      <c r="I1183" s="44">
        <f t="shared" si="141"/>
        <v>1</v>
      </c>
      <c r="J1183" s="44">
        <f t="shared" si="142"/>
        <v>1182</v>
      </c>
      <c r="K1183" s="45">
        <f t="shared" si="143"/>
        <v>21842.82600000003</v>
      </c>
      <c r="L1183" s="4">
        <f t="shared" si="140"/>
        <v>17.474865000000044</v>
      </c>
      <c r="M1183" s="4">
        <f>AVERAGE($H$1097:H1183)</f>
        <v>18.997172413793109</v>
      </c>
    </row>
    <row r="1184" spans="1:13" x14ac:dyDescent="0.2">
      <c r="A1184" s="5">
        <v>42822</v>
      </c>
      <c r="H1184" s="4">
        <v>15.146000000000001</v>
      </c>
      <c r="I1184" s="44">
        <f t="shared" si="141"/>
        <v>1</v>
      </c>
      <c r="J1184" s="44">
        <f t="shared" si="142"/>
        <v>1183</v>
      </c>
      <c r="K1184" s="45">
        <f t="shared" si="143"/>
        <v>21857.972000000031</v>
      </c>
      <c r="L1184" s="4">
        <f t="shared" si="140"/>
        <v>17.494220000000041</v>
      </c>
      <c r="M1184" s="4">
        <f>AVERAGE($H$1097:H1184)</f>
        <v>18.953409090909098</v>
      </c>
    </row>
    <row r="1185" spans="1:13" x14ac:dyDescent="0.2">
      <c r="A1185" s="5">
        <v>42823</v>
      </c>
      <c r="H1185" s="4">
        <v>15.539</v>
      </c>
      <c r="I1185" s="44">
        <f t="shared" si="141"/>
        <v>1</v>
      </c>
      <c r="J1185" s="44">
        <f t="shared" si="142"/>
        <v>1184</v>
      </c>
      <c r="K1185" s="45">
        <f t="shared" si="143"/>
        <v>21873.511000000031</v>
      </c>
      <c r="L1185" s="4">
        <f t="shared" si="140"/>
        <v>17.515585000000048</v>
      </c>
      <c r="M1185" s="4">
        <f>AVERAGE($H$1097:H1185)</f>
        <v>18.915044943820231</v>
      </c>
    </row>
    <row r="1186" spans="1:13" x14ac:dyDescent="0.2">
      <c r="A1186" s="5">
        <v>42824</v>
      </c>
      <c r="H1186" s="4">
        <v>15.638999999999999</v>
      </c>
      <c r="I1186" s="44">
        <f t="shared" si="141"/>
        <v>1</v>
      </c>
      <c r="J1186" s="44">
        <f t="shared" si="142"/>
        <v>1185</v>
      </c>
      <c r="K1186" s="45">
        <f t="shared" si="143"/>
        <v>21889.150000000031</v>
      </c>
      <c r="L1186" s="4">
        <f t="shared" si="140"/>
        <v>17.536655000000046</v>
      </c>
      <c r="M1186" s="4">
        <f>AVERAGE($H$1097:H1186)</f>
        <v>18.878644444444451</v>
      </c>
    </row>
    <row r="1187" spans="1:13" x14ac:dyDescent="0.2">
      <c r="A1187" s="5">
        <v>42825</v>
      </c>
      <c r="H1187" s="4">
        <v>15.37</v>
      </c>
      <c r="I1187" s="44">
        <f t="shared" si="141"/>
        <v>1</v>
      </c>
      <c r="J1187" s="44">
        <f t="shared" si="142"/>
        <v>1186</v>
      </c>
      <c r="K1187" s="45">
        <f t="shared" si="143"/>
        <v>21904.52000000003</v>
      </c>
      <c r="L1187" s="4">
        <f t="shared" si="140"/>
        <v>17.558735000000034</v>
      </c>
      <c r="M1187" s="4">
        <f>AVERAGE($H$1097:H1187)</f>
        <v>18.840087912087917</v>
      </c>
    </row>
    <row r="1188" spans="1:13" x14ac:dyDescent="0.2">
      <c r="A1188" s="5">
        <v>42826</v>
      </c>
      <c r="H1188" s="4">
        <v>15.884</v>
      </c>
      <c r="I1188" s="44">
        <f t="shared" si="141"/>
        <v>1</v>
      </c>
      <c r="J1188" s="44">
        <f t="shared" si="142"/>
        <v>1187</v>
      </c>
      <c r="K1188" s="45">
        <f t="shared" si="143"/>
        <v>21920.404000000028</v>
      </c>
      <c r="L1188" s="4">
        <f t="shared" si="140"/>
        <v>17.581700000000019</v>
      </c>
      <c r="M1188" s="4">
        <f>AVERAGE($H$1097:H1188)</f>
        <v>18.807956521739133</v>
      </c>
    </row>
    <row r="1189" spans="1:13" x14ac:dyDescent="0.2">
      <c r="A1189" s="5">
        <v>42827</v>
      </c>
      <c r="H1189" s="4">
        <v>16.164999999999999</v>
      </c>
      <c r="I1189" s="44">
        <f t="shared" si="141"/>
        <v>1</v>
      </c>
      <c r="J1189" s="44">
        <f t="shared" si="142"/>
        <v>1188</v>
      </c>
      <c r="K1189" s="45">
        <f t="shared" si="143"/>
        <v>21936.569000000029</v>
      </c>
      <c r="L1189" s="4">
        <f t="shared" si="140"/>
        <v>17.605820000000023</v>
      </c>
      <c r="M1189" s="4">
        <f>AVERAGE($H$1097:H1189)</f>
        <v>18.779537634408605</v>
      </c>
    </row>
    <row r="1190" spans="1:13" x14ac:dyDescent="0.2">
      <c r="A1190" s="5">
        <v>42828</v>
      </c>
      <c r="H1190" s="4">
        <v>16.495000000000001</v>
      </c>
      <c r="I1190" s="44">
        <f t="shared" si="141"/>
        <v>1</v>
      </c>
      <c r="J1190" s="44">
        <f t="shared" si="142"/>
        <v>1189</v>
      </c>
      <c r="K1190" s="45">
        <f t="shared" si="143"/>
        <v>21953.064000000028</v>
      </c>
      <c r="L1190" s="4">
        <f t="shared" si="140"/>
        <v>17.630700000000015</v>
      </c>
      <c r="M1190" s="4">
        <f>AVERAGE($H$1097:H1190)</f>
        <v>18.755234042553194</v>
      </c>
    </row>
    <row r="1191" spans="1:13" x14ac:dyDescent="0.2">
      <c r="A1191" s="5">
        <v>42829</v>
      </c>
      <c r="H1191" s="4">
        <v>16.161000000000001</v>
      </c>
      <c r="I1191" s="44">
        <f t="shared" si="141"/>
        <v>1</v>
      </c>
      <c r="J1191" s="44">
        <f t="shared" si="142"/>
        <v>1190</v>
      </c>
      <c r="K1191" s="45">
        <f t="shared" si="143"/>
        <v>21969.225000000028</v>
      </c>
      <c r="L1191" s="4">
        <f t="shared" si="140"/>
        <v>17.651205000000008</v>
      </c>
      <c r="M1191" s="4">
        <f>AVERAGE($H$1097:H1191)</f>
        <v>18.727926315789475</v>
      </c>
    </row>
    <row r="1192" spans="1:13" x14ac:dyDescent="0.2">
      <c r="A1192" s="5">
        <v>42830</v>
      </c>
      <c r="H1192" s="4">
        <v>16.545999999999999</v>
      </c>
      <c r="I1192" s="44">
        <f t="shared" si="141"/>
        <v>1</v>
      </c>
      <c r="J1192" s="44">
        <f t="shared" si="142"/>
        <v>1191</v>
      </c>
      <c r="K1192" s="45">
        <f t="shared" si="143"/>
        <v>21985.771000000026</v>
      </c>
      <c r="L1192" s="4">
        <f t="shared" si="140"/>
        <v>17.674179999999996</v>
      </c>
      <c r="M1192" s="4">
        <f>AVERAGE($H$1097:H1192)</f>
        <v>18.70519791666667</v>
      </c>
    </row>
    <row r="1193" spans="1:13" x14ac:dyDescent="0.2">
      <c r="A1193" s="5">
        <v>42831</v>
      </c>
      <c r="H1193" s="4">
        <v>16.521999999999998</v>
      </c>
      <c r="I1193" s="44">
        <f t="shared" si="141"/>
        <v>1</v>
      </c>
      <c r="J1193" s="44">
        <f t="shared" si="142"/>
        <v>1192</v>
      </c>
      <c r="K1193" s="45">
        <f t="shared" si="143"/>
        <v>22002.293000000027</v>
      </c>
      <c r="L1193" s="4">
        <f t="shared" si="140"/>
        <v>17.695799999999998</v>
      </c>
      <c r="M1193" s="4">
        <f>AVERAGE($H$1097:H1193)</f>
        <v>18.682690721649486</v>
      </c>
    </row>
    <row r="1194" spans="1:13" x14ac:dyDescent="0.2">
      <c r="A1194" s="5">
        <v>42832</v>
      </c>
      <c r="H1194" s="4">
        <v>16.356999999999999</v>
      </c>
      <c r="I1194" s="44">
        <f t="shared" si="141"/>
        <v>1</v>
      </c>
      <c r="J1194" s="44">
        <f t="shared" si="142"/>
        <v>1193</v>
      </c>
      <c r="K1194" s="45">
        <f t="shared" si="143"/>
        <v>22018.650000000027</v>
      </c>
      <c r="L1194" s="4">
        <f t="shared" si="140"/>
        <v>17.712839999999996</v>
      </c>
      <c r="M1194" s="4">
        <f>AVERAGE($H$1097:H1194)</f>
        <v>18.658959183673471</v>
      </c>
    </row>
    <row r="1195" spans="1:13" x14ac:dyDescent="0.2">
      <c r="A1195" s="5">
        <v>42833</v>
      </c>
      <c r="H1195" s="4">
        <v>16.091000000000001</v>
      </c>
      <c r="I1195" s="44">
        <f t="shared" si="141"/>
        <v>1</v>
      </c>
      <c r="J1195" s="44">
        <f t="shared" si="142"/>
        <v>1194</v>
      </c>
      <c r="K1195" s="45">
        <f t="shared" si="143"/>
        <v>22034.741000000027</v>
      </c>
      <c r="L1195" s="4">
        <f t="shared" si="140"/>
        <v>17.728539999999995</v>
      </c>
      <c r="M1195" s="4">
        <f>AVERAGE($H$1097:H1195)</f>
        <v>18.633020202020202</v>
      </c>
    </row>
    <row r="1196" spans="1:13" x14ac:dyDescent="0.2">
      <c r="A1196" s="5">
        <v>42834</v>
      </c>
      <c r="H1196" s="4">
        <v>16.315000000000001</v>
      </c>
      <c r="I1196" s="44">
        <f t="shared" si="141"/>
        <v>1</v>
      </c>
      <c r="J1196" s="44">
        <f t="shared" si="142"/>
        <v>1195</v>
      </c>
      <c r="K1196" s="45">
        <f t="shared" si="143"/>
        <v>22051.056000000026</v>
      </c>
      <c r="L1196" s="4">
        <f t="shared" si="140"/>
        <v>17.743859999999987</v>
      </c>
      <c r="M1196" s="4">
        <f>AVERAGE($H$1097:H1196)</f>
        <v>18.609840000000002</v>
      </c>
    </row>
    <row r="1197" spans="1:13" x14ac:dyDescent="0.2">
      <c r="A1197" s="5">
        <v>42835</v>
      </c>
      <c r="H1197" s="4">
        <v>16.114999999999998</v>
      </c>
      <c r="I1197" s="44">
        <f t="shared" si="141"/>
        <v>1</v>
      </c>
      <c r="J1197" s="44">
        <f t="shared" si="142"/>
        <v>1196</v>
      </c>
      <c r="K1197" s="45">
        <f t="shared" si="143"/>
        <v>22067.171000000028</v>
      </c>
      <c r="L1197" s="4">
        <f t="shared" ref="L1197:L1260" si="144">(K1197-K997)/(J1197-J997)</f>
        <v>17.756414999999997</v>
      </c>
      <c r="M1197" s="4">
        <f>AVERAGE($H$1097:H1197)</f>
        <v>18.585138613861389</v>
      </c>
    </row>
    <row r="1198" spans="1:13" x14ac:dyDescent="0.2">
      <c r="A1198" s="5">
        <v>42836</v>
      </c>
      <c r="H1198" s="4">
        <v>15.939</v>
      </c>
      <c r="I1198" s="44">
        <f t="shared" si="141"/>
        <v>1</v>
      </c>
      <c r="J1198" s="44">
        <f t="shared" si="142"/>
        <v>1197</v>
      </c>
      <c r="K1198" s="45">
        <f t="shared" si="143"/>
        <v>22083.110000000026</v>
      </c>
      <c r="L1198" s="4">
        <f t="shared" si="144"/>
        <v>17.769519999999993</v>
      </c>
      <c r="M1198" s="4">
        <f>AVERAGE($H$1097:H1198)</f>
        <v>18.559196078431373</v>
      </c>
    </row>
    <row r="1199" spans="1:13" x14ac:dyDescent="0.2">
      <c r="A1199" s="5">
        <v>42837</v>
      </c>
      <c r="H1199" s="4">
        <v>16.407</v>
      </c>
      <c r="I1199" s="44">
        <f t="shared" si="141"/>
        <v>1</v>
      </c>
      <c r="J1199" s="44">
        <f t="shared" si="142"/>
        <v>1198</v>
      </c>
      <c r="K1199" s="45">
        <f t="shared" si="143"/>
        <v>22099.517000000025</v>
      </c>
      <c r="L1199" s="4">
        <f t="shared" si="144"/>
        <v>17.785284999999984</v>
      </c>
      <c r="M1199" s="4">
        <f>AVERAGE($H$1097:H1199)</f>
        <v>18.538300970873788</v>
      </c>
    </row>
    <row r="1200" spans="1:13" x14ac:dyDescent="0.2">
      <c r="A1200" s="5">
        <v>42838</v>
      </c>
      <c r="H1200" s="4">
        <v>16.088999999999999</v>
      </c>
      <c r="I1200" s="44">
        <f t="shared" si="141"/>
        <v>1</v>
      </c>
      <c r="J1200" s="44">
        <f t="shared" si="142"/>
        <v>1199</v>
      </c>
      <c r="K1200" s="45">
        <f t="shared" si="143"/>
        <v>22115.606000000025</v>
      </c>
      <c r="L1200" s="4">
        <f t="shared" si="144"/>
        <v>17.797934999999981</v>
      </c>
      <c r="M1200" s="4">
        <f>AVERAGE($H$1097:H1200)</f>
        <v>18.514749999999999</v>
      </c>
    </row>
    <row r="1201" spans="1:13" x14ac:dyDescent="0.2">
      <c r="A1201" s="5">
        <v>42839</v>
      </c>
      <c r="H1201" s="4">
        <v>16.035</v>
      </c>
      <c r="I1201" s="44">
        <f t="shared" si="141"/>
        <v>1</v>
      </c>
      <c r="J1201" s="44">
        <f t="shared" si="142"/>
        <v>1200</v>
      </c>
      <c r="K1201" s="45">
        <f t="shared" si="143"/>
        <v>22131.641000000025</v>
      </c>
      <c r="L1201" s="4">
        <f t="shared" si="144"/>
        <v>17.809709999999978</v>
      </c>
      <c r="M1201" s="4">
        <f>AVERAGE($H$1097:H1201)</f>
        <v>18.491133333333334</v>
      </c>
    </row>
    <row r="1202" spans="1:13" x14ac:dyDescent="0.2">
      <c r="A1202" s="5">
        <v>42840</v>
      </c>
      <c r="H1202" s="4">
        <v>16.056000000000001</v>
      </c>
      <c r="I1202" s="44">
        <f t="shared" si="141"/>
        <v>1</v>
      </c>
      <c r="J1202" s="44">
        <f t="shared" si="142"/>
        <v>1201</v>
      </c>
      <c r="K1202" s="45">
        <f t="shared" si="143"/>
        <v>22147.697000000026</v>
      </c>
      <c r="L1202" s="4">
        <f t="shared" si="144"/>
        <v>17.824194999999982</v>
      </c>
      <c r="M1202" s="4">
        <f>AVERAGE($H$1097:H1202)</f>
        <v>18.468160377358494</v>
      </c>
    </row>
    <row r="1203" spans="1:13" x14ac:dyDescent="0.2">
      <c r="A1203" s="5">
        <v>42841</v>
      </c>
      <c r="H1203" s="4">
        <v>16.373999999999999</v>
      </c>
      <c r="I1203" s="44">
        <f t="shared" si="141"/>
        <v>1</v>
      </c>
      <c r="J1203" s="44">
        <f t="shared" si="142"/>
        <v>1202</v>
      </c>
      <c r="K1203" s="45">
        <f t="shared" si="143"/>
        <v>22164.071000000025</v>
      </c>
      <c r="L1203" s="4">
        <f t="shared" si="144"/>
        <v>17.839859999999973</v>
      </c>
      <c r="M1203" s="4">
        <f>AVERAGE($H$1097:H1203)</f>
        <v>18.448588785046731</v>
      </c>
    </row>
    <row r="1204" spans="1:13" x14ac:dyDescent="0.2">
      <c r="A1204" s="5">
        <v>42842</v>
      </c>
      <c r="H1204" s="4">
        <v>16.390999999999998</v>
      </c>
      <c r="I1204" s="44">
        <f t="shared" si="141"/>
        <v>1</v>
      </c>
      <c r="J1204" s="44">
        <f t="shared" si="142"/>
        <v>1203</v>
      </c>
      <c r="K1204" s="45">
        <f t="shared" si="143"/>
        <v>22180.462000000025</v>
      </c>
      <c r="L1204" s="4">
        <f t="shared" si="144"/>
        <v>17.854039999999969</v>
      </c>
      <c r="M1204" s="4">
        <f>AVERAGE($H$1097:H1204)</f>
        <v>18.42953703703704</v>
      </c>
    </row>
    <row r="1205" spans="1:13" x14ac:dyDescent="0.2">
      <c r="A1205" s="5">
        <v>42843</v>
      </c>
      <c r="H1205" s="4">
        <v>16.701000000000001</v>
      </c>
      <c r="I1205" s="44">
        <f t="shared" si="141"/>
        <v>1</v>
      </c>
      <c r="J1205" s="44">
        <f t="shared" si="142"/>
        <v>1204</v>
      </c>
      <c r="K1205" s="45">
        <f t="shared" si="143"/>
        <v>22197.163000000026</v>
      </c>
      <c r="L1205" s="4">
        <f t="shared" si="144"/>
        <v>17.872329999999966</v>
      </c>
      <c r="M1205" s="4">
        <f>AVERAGE($H$1097:H1205)</f>
        <v>18.413678899082573</v>
      </c>
    </row>
    <row r="1206" spans="1:13" x14ac:dyDescent="0.2">
      <c r="A1206" s="5">
        <v>42844</v>
      </c>
      <c r="H1206" s="4">
        <v>17.061</v>
      </c>
      <c r="I1206" s="44">
        <f t="shared" si="141"/>
        <v>1</v>
      </c>
      <c r="J1206" s="44">
        <f t="shared" si="142"/>
        <v>1205</v>
      </c>
      <c r="K1206" s="45">
        <f t="shared" si="143"/>
        <v>22214.224000000027</v>
      </c>
      <c r="L1206" s="4">
        <f t="shared" si="144"/>
        <v>17.892439999999969</v>
      </c>
      <c r="M1206" s="4">
        <f>AVERAGE($H$1097:H1206)</f>
        <v>18.401381818181822</v>
      </c>
    </row>
    <row r="1207" spans="1:13" x14ac:dyDescent="0.2">
      <c r="A1207" s="5">
        <v>42845</v>
      </c>
      <c r="H1207" s="4">
        <v>16.741</v>
      </c>
      <c r="I1207" s="44">
        <f t="shared" si="141"/>
        <v>1</v>
      </c>
      <c r="J1207" s="44">
        <f t="shared" si="142"/>
        <v>1206</v>
      </c>
      <c r="K1207" s="45">
        <f t="shared" si="143"/>
        <v>22230.965000000029</v>
      </c>
      <c r="L1207" s="4">
        <f t="shared" si="144"/>
        <v>17.909929999999985</v>
      </c>
      <c r="M1207" s="4">
        <f>AVERAGE($H$1097:H1207)</f>
        <v>18.386423423423427</v>
      </c>
    </row>
    <row r="1208" spans="1:13" x14ac:dyDescent="0.2">
      <c r="A1208" s="5">
        <v>42846</v>
      </c>
      <c r="H1208" s="4">
        <v>16.707999999999998</v>
      </c>
      <c r="I1208" s="44">
        <f t="shared" si="141"/>
        <v>1</v>
      </c>
      <c r="J1208" s="44">
        <f t="shared" si="142"/>
        <v>1207</v>
      </c>
      <c r="K1208" s="45">
        <f t="shared" si="143"/>
        <v>22247.673000000028</v>
      </c>
      <c r="L1208" s="4">
        <f t="shared" si="144"/>
        <v>17.926474999999972</v>
      </c>
      <c r="M1208" s="4">
        <f>AVERAGE($H$1097:H1208)</f>
        <v>18.371437500000003</v>
      </c>
    </row>
    <row r="1209" spans="1:13" x14ac:dyDescent="0.2">
      <c r="A1209" s="5">
        <v>42847</v>
      </c>
      <c r="H1209" s="4">
        <v>16.704000000000001</v>
      </c>
      <c r="I1209" s="44">
        <f t="shared" si="141"/>
        <v>1</v>
      </c>
      <c r="J1209" s="44">
        <f t="shared" si="142"/>
        <v>1208</v>
      </c>
      <c r="K1209" s="45">
        <f t="shared" si="143"/>
        <v>22264.37700000003</v>
      </c>
      <c r="L1209" s="4">
        <f t="shared" si="144"/>
        <v>17.942534999999989</v>
      </c>
      <c r="M1209" s="4">
        <f>AVERAGE($H$1097:H1209)</f>
        <v>18.356681415929206</v>
      </c>
    </row>
    <row r="1210" spans="1:13" x14ac:dyDescent="0.2">
      <c r="A1210" s="5">
        <v>42848</v>
      </c>
      <c r="H1210" s="4">
        <v>16.760000000000002</v>
      </c>
      <c r="I1210" s="44">
        <f t="shared" si="141"/>
        <v>1</v>
      </c>
      <c r="J1210" s="44">
        <f t="shared" si="142"/>
        <v>1209</v>
      </c>
      <c r="K1210" s="45">
        <f t="shared" si="143"/>
        <v>22281.137000000028</v>
      </c>
      <c r="L1210" s="4">
        <f t="shared" si="144"/>
        <v>17.952439999999989</v>
      </c>
      <c r="M1210" s="4">
        <f>AVERAGE($H$1097:H1210)</f>
        <v>18.342675438596494</v>
      </c>
    </row>
    <row r="1211" spans="1:13" x14ac:dyDescent="0.2">
      <c r="A1211" s="5">
        <v>42849</v>
      </c>
      <c r="H1211" s="4">
        <v>16.945</v>
      </c>
      <c r="I1211" s="44">
        <f t="shared" si="141"/>
        <v>1</v>
      </c>
      <c r="J1211" s="44">
        <f t="shared" si="142"/>
        <v>1210</v>
      </c>
      <c r="K1211" s="45">
        <f t="shared" si="143"/>
        <v>22298.082000000028</v>
      </c>
      <c r="L1211" s="4">
        <f t="shared" si="144"/>
        <v>17.958509999999986</v>
      </c>
      <c r="M1211" s="4">
        <f>AVERAGE($H$1097:H1211)</f>
        <v>18.33052173913044</v>
      </c>
    </row>
    <row r="1212" spans="1:13" x14ac:dyDescent="0.2">
      <c r="A1212" s="5">
        <v>42850</v>
      </c>
      <c r="H1212" s="4">
        <v>16.768999999999998</v>
      </c>
      <c r="I1212" s="44">
        <f t="shared" si="141"/>
        <v>1</v>
      </c>
      <c r="J1212" s="44">
        <f t="shared" si="142"/>
        <v>1211</v>
      </c>
      <c r="K1212" s="45">
        <f t="shared" si="143"/>
        <v>22314.851000000028</v>
      </c>
      <c r="L1212" s="4">
        <f t="shared" si="144"/>
        <v>17.964654999999983</v>
      </c>
      <c r="M1212" s="4">
        <f>AVERAGE($H$1097:H1212)</f>
        <v>18.317060344827588</v>
      </c>
    </row>
    <row r="1213" spans="1:13" x14ac:dyDescent="0.2">
      <c r="A1213" s="5">
        <v>42851</v>
      </c>
      <c r="H1213" s="4">
        <v>16.777000000000001</v>
      </c>
      <c r="I1213" s="44">
        <f t="shared" si="141"/>
        <v>1</v>
      </c>
      <c r="J1213" s="44">
        <f t="shared" si="142"/>
        <v>1212</v>
      </c>
      <c r="K1213" s="45">
        <f t="shared" si="143"/>
        <v>22331.628000000026</v>
      </c>
      <c r="L1213" s="4">
        <f t="shared" si="144"/>
        <v>17.97074999999997</v>
      </c>
      <c r="M1213" s="4">
        <f>AVERAGE($H$1097:H1213)</f>
        <v>18.30389743589744</v>
      </c>
    </row>
    <row r="1214" spans="1:13" x14ac:dyDescent="0.2">
      <c r="A1214" s="5">
        <v>42852</v>
      </c>
      <c r="H1214" s="4">
        <v>16.869</v>
      </c>
      <c r="I1214" s="44">
        <f t="shared" si="141"/>
        <v>1</v>
      </c>
      <c r="J1214" s="44">
        <f t="shared" si="142"/>
        <v>1213</v>
      </c>
      <c r="K1214" s="45">
        <f t="shared" si="143"/>
        <v>22348.497000000025</v>
      </c>
      <c r="L1214" s="4">
        <f t="shared" si="144"/>
        <v>17.975879999999961</v>
      </c>
      <c r="M1214" s="4">
        <f>AVERAGE($H$1097:H1214)</f>
        <v>18.2917372881356</v>
      </c>
    </row>
    <row r="1215" spans="1:13" x14ac:dyDescent="0.2">
      <c r="A1215" s="5">
        <v>42853</v>
      </c>
      <c r="H1215" s="4">
        <v>16.757000000000001</v>
      </c>
      <c r="I1215" s="44">
        <f t="shared" si="141"/>
        <v>1</v>
      </c>
      <c r="J1215" s="44">
        <f t="shared" si="142"/>
        <v>1214</v>
      </c>
      <c r="K1215" s="45">
        <f t="shared" si="143"/>
        <v>22365.254000000026</v>
      </c>
      <c r="L1215" s="4">
        <f t="shared" si="144"/>
        <v>17.981559999999973</v>
      </c>
      <c r="M1215" s="4">
        <f>AVERAGE($H$1097:H1215)</f>
        <v>18.278840336134461</v>
      </c>
    </row>
    <row r="1216" spans="1:13" x14ac:dyDescent="0.2">
      <c r="A1216" s="5">
        <v>42854</v>
      </c>
      <c r="H1216" s="4">
        <v>16.398</v>
      </c>
      <c r="I1216" s="44">
        <f t="shared" si="141"/>
        <v>1</v>
      </c>
      <c r="J1216" s="44">
        <f t="shared" si="142"/>
        <v>1215</v>
      </c>
      <c r="K1216" s="45">
        <f t="shared" si="143"/>
        <v>22381.652000000027</v>
      </c>
      <c r="L1216" s="4">
        <f t="shared" si="144"/>
        <v>17.985264999999981</v>
      </c>
      <c r="M1216" s="4">
        <f>AVERAGE($H$1097:H1216)</f>
        <v>18.263166666666674</v>
      </c>
    </row>
    <row r="1217" spans="1:13" x14ac:dyDescent="0.2">
      <c r="A1217" s="5">
        <v>42855</v>
      </c>
      <c r="H1217" s="4">
        <v>16.434999999999999</v>
      </c>
      <c r="I1217" s="44">
        <f t="shared" si="141"/>
        <v>1</v>
      </c>
      <c r="J1217" s="44">
        <f t="shared" si="142"/>
        <v>1216</v>
      </c>
      <c r="K1217" s="45">
        <f t="shared" si="143"/>
        <v>22398.087000000029</v>
      </c>
      <c r="L1217" s="4">
        <f t="shared" si="144"/>
        <v>17.988759999999985</v>
      </c>
      <c r="M1217" s="4">
        <f>AVERAGE($H$1097:H1217)</f>
        <v>18.248057851239675</v>
      </c>
    </row>
    <row r="1218" spans="1:13" x14ac:dyDescent="0.2">
      <c r="A1218" s="5">
        <v>42856</v>
      </c>
      <c r="H1218" s="4">
        <v>16.693000000000001</v>
      </c>
      <c r="I1218" s="44">
        <f t="shared" si="141"/>
        <v>1</v>
      </c>
      <c r="J1218" s="44">
        <f t="shared" si="142"/>
        <v>1217</v>
      </c>
      <c r="K1218" s="45">
        <f t="shared" si="143"/>
        <v>22414.780000000028</v>
      </c>
      <c r="L1218" s="4">
        <f t="shared" si="144"/>
        <v>17.993589999999987</v>
      </c>
      <c r="M1218" s="4">
        <f>AVERAGE($H$1097:H1218)</f>
        <v>18.235311475409844</v>
      </c>
    </row>
    <row r="1219" spans="1:13" x14ac:dyDescent="0.2">
      <c r="A1219" s="5">
        <v>42857</v>
      </c>
      <c r="H1219" s="4">
        <v>16.936</v>
      </c>
      <c r="I1219" s="44">
        <f t="shared" si="141"/>
        <v>1</v>
      </c>
      <c r="J1219" s="44">
        <f t="shared" si="142"/>
        <v>1218</v>
      </c>
      <c r="K1219" s="45">
        <f t="shared" si="143"/>
        <v>22431.716000000029</v>
      </c>
      <c r="L1219" s="4">
        <f t="shared" si="144"/>
        <v>18.000069999999997</v>
      </c>
      <c r="M1219" s="4">
        <f>AVERAGE($H$1097:H1219)</f>
        <v>18.224747967479683</v>
      </c>
    </row>
    <row r="1220" spans="1:13" x14ac:dyDescent="0.2">
      <c r="A1220" s="5">
        <v>42858</v>
      </c>
      <c r="H1220" s="4">
        <v>16.832000000000001</v>
      </c>
      <c r="I1220" s="44">
        <f t="shared" si="141"/>
        <v>1</v>
      </c>
      <c r="J1220" s="44">
        <f t="shared" si="142"/>
        <v>1219</v>
      </c>
      <c r="K1220" s="45">
        <f t="shared" si="143"/>
        <v>22448.548000000028</v>
      </c>
      <c r="L1220" s="4">
        <f t="shared" si="144"/>
        <v>18.006114999999991</v>
      </c>
      <c r="M1220" s="4">
        <f>AVERAGE($H$1097:H1220)</f>
        <v>18.213516129032268</v>
      </c>
    </row>
    <row r="1221" spans="1:13" x14ac:dyDescent="0.2">
      <c r="A1221" s="5">
        <v>42859</v>
      </c>
      <c r="H1221" s="4">
        <v>16.564</v>
      </c>
      <c r="I1221" s="44">
        <f t="shared" si="141"/>
        <v>1</v>
      </c>
      <c r="J1221" s="44">
        <f t="shared" si="142"/>
        <v>1220</v>
      </c>
      <c r="K1221" s="45">
        <f t="shared" si="143"/>
        <v>22465.112000000026</v>
      </c>
      <c r="L1221" s="4">
        <f t="shared" si="144"/>
        <v>18.009764999999987</v>
      </c>
      <c r="M1221" s="4">
        <f>AVERAGE($H$1097:H1221)</f>
        <v>18.200320000000008</v>
      </c>
    </row>
    <row r="1222" spans="1:13" x14ac:dyDescent="0.2">
      <c r="A1222" s="5">
        <v>42860</v>
      </c>
      <c r="H1222" s="4">
        <v>16.16</v>
      </c>
      <c r="I1222" s="44">
        <f t="shared" si="141"/>
        <v>1</v>
      </c>
      <c r="J1222" s="44">
        <f t="shared" si="142"/>
        <v>1221</v>
      </c>
      <c r="K1222" s="45">
        <f t="shared" si="143"/>
        <v>22481.272000000026</v>
      </c>
      <c r="L1222" s="4">
        <f t="shared" si="144"/>
        <v>18.009884999999993</v>
      </c>
      <c r="M1222" s="4">
        <f>AVERAGE($H$1097:H1222)</f>
        <v>18.184126984126991</v>
      </c>
    </row>
    <row r="1223" spans="1:13" x14ac:dyDescent="0.2">
      <c r="A1223" s="5">
        <v>42861</v>
      </c>
      <c r="H1223" s="4">
        <v>16.149000000000001</v>
      </c>
      <c r="I1223" s="44">
        <f t="shared" si="141"/>
        <v>1</v>
      </c>
      <c r="J1223" s="44">
        <f t="shared" si="142"/>
        <v>1222</v>
      </c>
      <c r="K1223" s="45">
        <f t="shared" si="143"/>
        <v>22497.421000000028</v>
      </c>
      <c r="L1223" s="4">
        <f t="shared" si="144"/>
        <v>18.007584999999999</v>
      </c>
      <c r="M1223" s="4">
        <f>AVERAGE($H$1097:H1223)</f>
        <v>18.168102362204728</v>
      </c>
    </row>
    <row r="1224" spans="1:13" x14ac:dyDescent="0.2">
      <c r="A1224" s="5">
        <v>42862</v>
      </c>
      <c r="H1224" s="4">
        <v>16.233000000000001</v>
      </c>
      <c r="I1224" s="44">
        <f t="shared" si="141"/>
        <v>1</v>
      </c>
      <c r="J1224" s="44">
        <f t="shared" si="142"/>
        <v>1223</v>
      </c>
      <c r="K1224" s="45">
        <f t="shared" si="143"/>
        <v>22513.654000000028</v>
      </c>
      <c r="L1224" s="4">
        <f t="shared" si="144"/>
        <v>18.004120000000004</v>
      </c>
      <c r="M1224" s="4">
        <f>AVERAGE($H$1097:H1224)</f>
        <v>18.152984375000006</v>
      </c>
    </row>
    <row r="1225" spans="1:13" x14ac:dyDescent="0.2">
      <c r="A1225" s="5">
        <v>42863</v>
      </c>
      <c r="H1225" s="4">
        <v>16.256</v>
      </c>
      <c r="I1225" s="44">
        <f t="shared" si="141"/>
        <v>1</v>
      </c>
      <c r="J1225" s="44">
        <f t="shared" si="142"/>
        <v>1224</v>
      </c>
      <c r="K1225" s="45">
        <f t="shared" si="143"/>
        <v>22529.910000000029</v>
      </c>
      <c r="L1225" s="4">
        <f t="shared" si="144"/>
        <v>17.999495000000007</v>
      </c>
      <c r="M1225" s="4">
        <f>AVERAGE($H$1097:H1225)</f>
        <v>18.138279069767446</v>
      </c>
    </row>
    <row r="1226" spans="1:13" x14ac:dyDescent="0.2">
      <c r="A1226" s="5">
        <v>42864</v>
      </c>
      <c r="H1226" s="4">
        <v>16.099</v>
      </c>
      <c r="I1226" s="44">
        <f t="shared" ref="I1226:I1289" si="145">IF(H1226&lt;&gt;0,1,0)</f>
        <v>1</v>
      </c>
      <c r="J1226" s="44">
        <f t="shared" ref="J1226:J1289" si="146">I1226+J1225</f>
        <v>1225</v>
      </c>
      <c r="K1226" s="45">
        <f t="shared" ref="K1226:K1289" si="147">IF(I1226=1,H1226+K1225,K1225)</f>
        <v>22546.009000000027</v>
      </c>
      <c r="L1226" s="4">
        <f t="shared" si="144"/>
        <v>17.996119999999991</v>
      </c>
      <c r="M1226" s="4">
        <f>AVERAGE($H$1097:H1226)</f>
        <v>18.122592307692315</v>
      </c>
    </row>
    <row r="1227" spans="1:13" x14ac:dyDescent="0.2">
      <c r="A1227" s="5">
        <v>42865</v>
      </c>
      <c r="H1227" s="4">
        <v>16.338999999999999</v>
      </c>
      <c r="I1227" s="44">
        <f t="shared" si="145"/>
        <v>1</v>
      </c>
      <c r="J1227" s="44">
        <f t="shared" si="146"/>
        <v>1226</v>
      </c>
      <c r="K1227" s="45">
        <f t="shared" si="147"/>
        <v>22562.348000000027</v>
      </c>
      <c r="L1227" s="4">
        <f t="shared" si="144"/>
        <v>17.993745000000001</v>
      </c>
      <c r="M1227" s="4">
        <f>AVERAGE($H$1097:H1227)</f>
        <v>18.108977099236647</v>
      </c>
    </row>
    <row r="1228" spans="1:13" x14ac:dyDescent="0.2">
      <c r="A1228" s="5">
        <v>42866</v>
      </c>
      <c r="H1228" s="4">
        <v>15.872</v>
      </c>
      <c r="I1228" s="44">
        <f t="shared" si="145"/>
        <v>1</v>
      </c>
      <c r="J1228" s="44">
        <f t="shared" si="146"/>
        <v>1227</v>
      </c>
      <c r="K1228" s="45">
        <f t="shared" si="147"/>
        <v>22578.220000000027</v>
      </c>
      <c r="L1228" s="4">
        <f t="shared" si="144"/>
        <v>17.988719999999994</v>
      </c>
      <c r="M1228" s="4">
        <f>AVERAGE($H$1097:H1228)</f>
        <v>18.092030303030306</v>
      </c>
    </row>
    <row r="1229" spans="1:13" x14ac:dyDescent="0.2">
      <c r="A1229" s="5">
        <v>42867</v>
      </c>
      <c r="H1229" s="4">
        <v>15.935</v>
      </c>
      <c r="I1229" s="44">
        <f t="shared" si="145"/>
        <v>1</v>
      </c>
      <c r="J1229" s="44">
        <f t="shared" si="146"/>
        <v>1228</v>
      </c>
      <c r="K1229" s="45">
        <f t="shared" si="147"/>
        <v>22594.155000000028</v>
      </c>
      <c r="L1229" s="4">
        <f t="shared" si="144"/>
        <v>17.981319999999997</v>
      </c>
      <c r="M1229" s="4">
        <f>AVERAGE($H$1097:H1229)</f>
        <v>18.075812030075191</v>
      </c>
    </row>
    <row r="1230" spans="1:13" x14ac:dyDescent="0.2">
      <c r="A1230" s="5">
        <v>42868</v>
      </c>
      <c r="H1230" s="4">
        <v>15.878</v>
      </c>
      <c r="I1230" s="44">
        <f t="shared" si="145"/>
        <v>1</v>
      </c>
      <c r="J1230" s="44">
        <f t="shared" si="146"/>
        <v>1229</v>
      </c>
      <c r="K1230" s="45">
        <f t="shared" si="147"/>
        <v>22610.033000000029</v>
      </c>
      <c r="L1230" s="4">
        <f t="shared" si="144"/>
        <v>17.972705000000005</v>
      </c>
      <c r="M1230" s="4">
        <f>AVERAGE($H$1097:H1230)</f>
        <v>18.059410447761199</v>
      </c>
    </row>
    <row r="1231" spans="1:13" x14ac:dyDescent="0.2">
      <c r="A1231" s="5">
        <v>42869</v>
      </c>
      <c r="H1231" s="4">
        <v>15.718</v>
      </c>
      <c r="I1231" s="44">
        <f t="shared" si="145"/>
        <v>1</v>
      </c>
      <c r="J1231" s="44">
        <f t="shared" si="146"/>
        <v>1230</v>
      </c>
      <c r="K1231" s="45">
        <f t="shared" si="147"/>
        <v>22625.751000000029</v>
      </c>
      <c r="L1231" s="4">
        <f t="shared" si="144"/>
        <v>17.963975000000008</v>
      </c>
      <c r="M1231" s="4">
        <f>AVERAGE($H$1097:H1231)</f>
        <v>18.04206666666667</v>
      </c>
    </row>
    <row r="1232" spans="1:13" x14ac:dyDescent="0.2">
      <c r="A1232" s="5">
        <v>42870</v>
      </c>
      <c r="H1232" s="4">
        <v>15.842000000000001</v>
      </c>
      <c r="I1232" s="44">
        <f t="shared" si="145"/>
        <v>1</v>
      </c>
      <c r="J1232" s="44">
        <f t="shared" si="146"/>
        <v>1231</v>
      </c>
      <c r="K1232" s="45">
        <f t="shared" si="147"/>
        <v>22641.59300000003</v>
      </c>
      <c r="L1232" s="4">
        <f t="shared" si="144"/>
        <v>17.955895000000019</v>
      </c>
      <c r="M1232" s="4">
        <f>AVERAGE($H$1097:H1232)</f>
        <v>18.025889705882356</v>
      </c>
    </row>
    <row r="1233" spans="1:13" x14ac:dyDescent="0.2">
      <c r="A1233" s="5">
        <v>42871</v>
      </c>
      <c r="H1233" s="4">
        <v>15.842000000000001</v>
      </c>
      <c r="I1233" s="44">
        <f t="shared" si="145"/>
        <v>1</v>
      </c>
      <c r="J1233" s="44">
        <f t="shared" si="146"/>
        <v>1232</v>
      </c>
      <c r="K1233" s="45">
        <f t="shared" si="147"/>
        <v>22657.43500000003</v>
      </c>
      <c r="L1233" s="4">
        <f t="shared" si="144"/>
        <v>17.951260000000019</v>
      </c>
      <c r="M1233" s="4">
        <f>AVERAGE($H$1097:H1233)</f>
        <v>18.009948905109493</v>
      </c>
    </row>
    <row r="1234" spans="1:13" x14ac:dyDescent="0.2">
      <c r="A1234" s="5">
        <v>42872</v>
      </c>
      <c r="H1234" s="4">
        <v>15.83</v>
      </c>
      <c r="I1234" s="44">
        <f t="shared" si="145"/>
        <v>1</v>
      </c>
      <c r="J1234" s="44">
        <f t="shared" si="146"/>
        <v>1233</v>
      </c>
      <c r="K1234" s="45">
        <f t="shared" si="147"/>
        <v>22673.265000000032</v>
      </c>
      <c r="L1234" s="4">
        <f t="shared" si="144"/>
        <v>17.946320000000032</v>
      </c>
      <c r="M1234" s="4">
        <f>AVERAGE($H$1097:H1234)</f>
        <v>17.994152173913047</v>
      </c>
    </row>
    <row r="1235" spans="1:13" x14ac:dyDescent="0.2">
      <c r="A1235" s="5">
        <v>42873</v>
      </c>
      <c r="H1235" s="4">
        <v>16.006</v>
      </c>
      <c r="I1235" s="44">
        <f t="shared" si="145"/>
        <v>1</v>
      </c>
      <c r="J1235" s="44">
        <f t="shared" si="146"/>
        <v>1234</v>
      </c>
      <c r="K1235" s="45">
        <f t="shared" si="147"/>
        <v>22689.271000000033</v>
      </c>
      <c r="L1235" s="4">
        <f t="shared" si="144"/>
        <v>17.94108500000004</v>
      </c>
      <c r="M1235" s="4">
        <f>AVERAGE($H$1097:H1235)</f>
        <v>17.979848920863311</v>
      </c>
    </row>
    <row r="1236" spans="1:13" x14ac:dyDescent="0.2">
      <c r="A1236" s="5">
        <v>42874</v>
      </c>
      <c r="H1236" s="4">
        <v>15.914999999999999</v>
      </c>
      <c r="I1236" s="44">
        <f t="shared" si="145"/>
        <v>1</v>
      </c>
      <c r="J1236" s="44">
        <f t="shared" si="146"/>
        <v>1235</v>
      </c>
      <c r="K1236" s="45">
        <f t="shared" si="147"/>
        <v>22705.186000000034</v>
      </c>
      <c r="L1236" s="4">
        <f t="shared" si="144"/>
        <v>17.93448000000004</v>
      </c>
      <c r="M1236" s="4">
        <f>AVERAGE($H$1097:H1236)</f>
        <v>17.965100000000003</v>
      </c>
    </row>
    <row r="1237" spans="1:13" x14ac:dyDescent="0.2">
      <c r="A1237" s="5">
        <v>42875</v>
      </c>
      <c r="H1237" s="4">
        <v>15.821</v>
      </c>
      <c r="I1237" s="44">
        <f t="shared" si="145"/>
        <v>1</v>
      </c>
      <c r="J1237" s="44">
        <f t="shared" si="146"/>
        <v>1236</v>
      </c>
      <c r="K1237" s="45">
        <f t="shared" si="147"/>
        <v>22721.007000000034</v>
      </c>
      <c r="L1237" s="4">
        <f t="shared" si="144"/>
        <v>17.922665000000034</v>
      </c>
      <c r="M1237" s="4">
        <f>AVERAGE($H$1097:H1237)</f>
        <v>17.949893617021278</v>
      </c>
    </row>
    <row r="1238" spans="1:13" x14ac:dyDescent="0.2">
      <c r="A1238" s="5">
        <v>42876</v>
      </c>
      <c r="H1238" s="4">
        <v>15.688000000000001</v>
      </c>
      <c r="I1238" s="44">
        <f t="shared" si="145"/>
        <v>1</v>
      </c>
      <c r="J1238" s="44">
        <f t="shared" si="146"/>
        <v>1237</v>
      </c>
      <c r="K1238" s="45">
        <f t="shared" si="147"/>
        <v>22736.695000000032</v>
      </c>
      <c r="L1238" s="4">
        <f t="shared" si="144"/>
        <v>17.907255000000024</v>
      </c>
      <c r="M1238" s="4">
        <f>AVERAGE($H$1097:H1238)</f>
        <v>17.933964788732396</v>
      </c>
    </row>
    <row r="1239" spans="1:13" x14ac:dyDescent="0.2">
      <c r="A1239" s="5">
        <v>42877</v>
      </c>
      <c r="H1239" s="4">
        <v>15.617000000000001</v>
      </c>
      <c r="I1239" s="44">
        <f t="shared" si="145"/>
        <v>1</v>
      </c>
      <c r="J1239" s="44">
        <f t="shared" si="146"/>
        <v>1238</v>
      </c>
      <c r="K1239" s="45">
        <f t="shared" si="147"/>
        <v>22752.312000000031</v>
      </c>
      <c r="L1239" s="4">
        <f t="shared" si="144"/>
        <v>17.88995000000001</v>
      </c>
      <c r="M1239" s="4">
        <f>AVERAGE($H$1097:H1239)</f>
        <v>17.917762237762243</v>
      </c>
    </row>
    <row r="1240" spans="1:13" x14ac:dyDescent="0.2">
      <c r="A1240" s="5">
        <v>42878</v>
      </c>
      <c r="H1240" s="4">
        <v>15.722</v>
      </c>
      <c r="I1240" s="44">
        <f t="shared" si="145"/>
        <v>1</v>
      </c>
      <c r="J1240" s="44">
        <f t="shared" si="146"/>
        <v>1239</v>
      </c>
      <c r="K1240" s="45">
        <f t="shared" si="147"/>
        <v>22768.034000000032</v>
      </c>
      <c r="L1240" s="4">
        <f t="shared" si="144"/>
        <v>17.877960000000019</v>
      </c>
      <c r="M1240" s="4">
        <f>AVERAGE($H$1097:H1240)</f>
        <v>17.902513888888894</v>
      </c>
    </row>
    <row r="1241" spans="1:13" x14ac:dyDescent="0.2">
      <c r="A1241" s="5">
        <v>42879</v>
      </c>
      <c r="H1241" s="4">
        <v>15.725</v>
      </c>
      <c r="I1241" s="44">
        <f t="shared" si="145"/>
        <v>1</v>
      </c>
      <c r="J1241" s="44">
        <f t="shared" si="146"/>
        <v>1240</v>
      </c>
      <c r="K1241" s="45">
        <f t="shared" si="147"/>
        <v>22783.759000000031</v>
      </c>
      <c r="L1241" s="4">
        <f t="shared" si="144"/>
        <v>17.865770000000012</v>
      </c>
      <c r="M1241" s="4">
        <f>AVERAGE($H$1097:H1241)</f>
        <v>17.887496551724144</v>
      </c>
    </row>
    <row r="1242" spans="1:13" x14ac:dyDescent="0.2">
      <c r="A1242" s="5">
        <v>42880</v>
      </c>
      <c r="H1242" s="4">
        <v>15.518000000000001</v>
      </c>
      <c r="I1242" s="44">
        <f t="shared" si="145"/>
        <v>1</v>
      </c>
      <c r="J1242" s="44">
        <f t="shared" si="146"/>
        <v>1241</v>
      </c>
      <c r="K1242" s="45">
        <f t="shared" si="147"/>
        <v>22799.277000000031</v>
      </c>
      <c r="L1242" s="4">
        <f t="shared" si="144"/>
        <v>17.851315000000014</v>
      </c>
      <c r="M1242" s="4">
        <f>AVERAGE($H$1097:H1242)</f>
        <v>17.871267123287677</v>
      </c>
    </row>
    <row r="1243" spans="1:13" x14ac:dyDescent="0.2">
      <c r="A1243" s="5">
        <v>42881</v>
      </c>
      <c r="H1243" s="4">
        <v>15.308</v>
      </c>
      <c r="I1243" s="44">
        <f t="shared" si="145"/>
        <v>1</v>
      </c>
      <c r="J1243" s="44">
        <f t="shared" si="146"/>
        <v>1242</v>
      </c>
      <c r="K1243" s="45">
        <f t="shared" si="147"/>
        <v>22814.585000000032</v>
      </c>
      <c r="L1243" s="4">
        <f t="shared" si="144"/>
        <v>17.835800000000017</v>
      </c>
      <c r="M1243" s="4">
        <f>AVERAGE($H$1097:H1243)</f>
        <v>17.853829931972793</v>
      </c>
    </row>
    <row r="1244" spans="1:13" x14ac:dyDescent="0.2">
      <c r="A1244" s="5">
        <v>42882</v>
      </c>
      <c r="H1244" s="4">
        <v>15.29</v>
      </c>
      <c r="I1244" s="44">
        <f t="shared" si="145"/>
        <v>1</v>
      </c>
      <c r="J1244" s="44">
        <f t="shared" si="146"/>
        <v>1243</v>
      </c>
      <c r="K1244" s="45">
        <f t="shared" si="147"/>
        <v>22829.875000000033</v>
      </c>
      <c r="L1244" s="4">
        <f t="shared" si="144"/>
        <v>17.823765000000023</v>
      </c>
      <c r="M1244" s="4">
        <f>AVERAGE($H$1097:H1244)</f>
        <v>17.836506756756762</v>
      </c>
    </row>
    <row r="1245" spans="1:13" x14ac:dyDescent="0.2">
      <c r="A1245" s="5">
        <v>42883</v>
      </c>
      <c r="H1245" s="4">
        <v>15.739000000000001</v>
      </c>
      <c r="I1245" s="44">
        <f t="shared" si="145"/>
        <v>1</v>
      </c>
      <c r="J1245" s="44">
        <f t="shared" si="146"/>
        <v>1244</v>
      </c>
      <c r="K1245" s="45">
        <f t="shared" si="147"/>
        <v>22845.614000000034</v>
      </c>
      <c r="L1245" s="4">
        <f t="shared" si="144"/>
        <v>17.812675000000034</v>
      </c>
      <c r="M1245" s="4">
        <f>AVERAGE($H$1097:H1245)</f>
        <v>17.822429530201347</v>
      </c>
    </row>
    <row r="1246" spans="1:13" x14ac:dyDescent="0.2">
      <c r="A1246" s="5">
        <v>42884</v>
      </c>
      <c r="H1246" s="4">
        <v>15.625999999999999</v>
      </c>
      <c r="I1246" s="44">
        <f t="shared" si="145"/>
        <v>1</v>
      </c>
      <c r="J1246" s="44">
        <f t="shared" si="146"/>
        <v>1245</v>
      </c>
      <c r="K1246" s="45">
        <f t="shared" si="147"/>
        <v>22861.240000000034</v>
      </c>
      <c r="L1246" s="4">
        <f t="shared" si="144"/>
        <v>17.799405000000043</v>
      </c>
      <c r="M1246" s="4">
        <f>AVERAGE($H$1097:H1246)</f>
        <v>17.807786666666672</v>
      </c>
    </row>
    <row r="1247" spans="1:13" x14ac:dyDescent="0.2">
      <c r="A1247" s="5">
        <v>42885</v>
      </c>
      <c r="H1247" s="4">
        <v>15.895</v>
      </c>
      <c r="I1247" s="44">
        <f t="shared" si="145"/>
        <v>1</v>
      </c>
      <c r="J1247" s="44">
        <f t="shared" si="146"/>
        <v>1246</v>
      </c>
      <c r="K1247" s="45">
        <f t="shared" si="147"/>
        <v>22877.135000000035</v>
      </c>
      <c r="L1247" s="4">
        <f t="shared" si="144"/>
        <v>17.787990000000047</v>
      </c>
      <c r="M1247" s="4">
        <f>AVERAGE($H$1097:H1247)</f>
        <v>17.795119205298018</v>
      </c>
    </row>
    <row r="1248" spans="1:13" x14ac:dyDescent="0.2">
      <c r="A1248" s="5">
        <v>42886</v>
      </c>
      <c r="H1248" s="4">
        <v>15.773999999999999</v>
      </c>
      <c r="I1248" s="44">
        <f t="shared" si="145"/>
        <v>1</v>
      </c>
      <c r="J1248" s="44">
        <f t="shared" si="146"/>
        <v>1247</v>
      </c>
      <c r="K1248" s="45">
        <f t="shared" si="147"/>
        <v>22892.909000000036</v>
      </c>
      <c r="L1248" s="4">
        <f t="shared" si="144"/>
        <v>17.775735000000058</v>
      </c>
      <c r="M1248" s="4">
        <f>AVERAGE($H$1097:H1248)</f>
        <v>17.781822368421057</v>
      </c>
    </row>
    <row r="1249" spans="1:13" x14ac:dyDescent="0.2">
      <c r="A1249" s="5">
        <v>42887</v>
      </c>
      <c r="H1249" s="4">
        <v>15.494</v>
      </c>
      <c r="I1249" s="44">
        <f t="shared" si="145"/>
        <v>1</v>
      </c>
      <c r="J1249" s="44">
        <f t="shared" si="146"/>
        <v>1248</v>
      </c>
      <c r="K1249" s="45">
        <f t="shared" si="147"/>
        <v>22908.403000000035</v>
      </c>
      <c r="L1249" s="4">
        <f t="shared" si="144"/>
        <v>17.762005000000045</v>
      </c>
      <c r="M1249" s="4">
        <f>AVERAGE($H$1097:H1249)</f>
        <v>17.766869281045757</v>
      </c>
    </row>
    <row r="1250" spans="1:13" x14ac:dyDescent="0.2">
      <c r="A1250" s="5">
        <v>42888</v>
      </c>
      <c r="H1250" s="4">
        <v>15.21</v>
      </c>
      <c r="I1250" s="44">
        <f t="shared" si="145"/>
        <v>1</v>
      </c>
      <c r="J1250" s="44">
        <f t="shared" si="146"/>
        <v>1249</v>
      </c>
      <c r="K1250" s="45">
        <f t="shared" si="147"/>
        <v>22923.613000000034</v>
      </c>
      <c r="L1250" s="4">
        <f t="shared" si="144"/>
        <v>17.748825000000032</v>
      </c>
      <c r="M1250" s="4">
        <f>AVERAGE($H$1097:H1250)</f>
        <v>17.75026623376624</v>
      </c>
    </row>
    <row r="1251" spans="1:13" x14ac:dyDescent="0.2">
      <c r="A1251" s="5">
        <v>42889</v>
      </c>
      <c r="H1251" s="4">
        <v>15.135999999999999</v>
      </c>
      <c r="I1251" s="44">
        <f t="shared" si="145"/>
        <v>1</v>
      </c>
      <c r="J1251" s="44">
        <f t="shared" si="146"/>
        <v>1250</v>
      </c>
      <c r="K1251" s="45">
        <f t="shared" si="147"/>
        <v>22938.749000000033</v>
      </c>
      <c r="L1251" s="4">
        <f t="shared" si="144"/>
        <v>17.734990000000035</v>
      </c>
      <c r="M1251" s="4">
        <f>AVERAGE($H$1097:H1251)</f>
        <v>17.733400000000007</v>
      </c>
    </row>
    <row r="1252" spans="1:13" x14ac:dyDescent="0.2">
      <c r="A1252" s="5">
        <v>42890</v>
      </c>
      <c r="H1252" s="4">
        <v>15.151999999999999</v>
      </c>
      <c r="I1252" s="44">
        <f t="shared" si="145"/>
        <v>1</v>
      </c>
      <c r="J1252" s="44">
        <f t="shared" si="146"/>
        <v>1251</v>
      </c>
      <c r="K1252" s="45">
        <f t="shared" si="147"/>
        <v>22953.901000000031</v>
      </c>
      <c r="L1252" s="4">
        <f t="shared" si="144"/>
        <v>17.721805000000021</v>
      </c>
      <c r="M1252" s="4">
        <f>AVERAGE($H$1097:H1252)</f>
        <v>17.71685256410257</v>
      </c>
    </row>
    <row r="1253" spans="1:13" x14ac:dyDescent="0.2">
      <c r="A1253" s="5">
        <v>42891</v>
      </c>
      <c r="H1253" s="4">
        <v>15.468</v>
      </c>
      <c r="I1253" s="44">
        <f t="shared" si="145"/>
        <v>1</v>
      </c>
      <c r="J1253" s="44">
        <f t="shared" si="146"/>
        <v>1252</v>
      </c>
      <c r="K1253" s="45">
        <f t="shared" si="147"/>
        <v>22969.369000000032</v>
      </c>
      <c r="L1253" s="4">
        <f t="shared" si="144"/>
        <v>17.711990000000025</v>
      </c>
      <c r="M1253" s="4">
        <f>AVERAGE($H$1097:H1253)</f>
        <v>17.702528662420388</v>
      </c>
    </row>
    <row r="1254" spans="1:13" x14ac:dyDescent="0.2">
      <c r="A1254" s="5">
        <v>42892</v>
      </c>
      <c r="H1254" s="4">
        <v>15.291</v>
      </c>
      <c r="I1254" s="44">
        <f t="shared" si="145"/>
        <v>1</v>
      </c>
      <c r="J1254" s="44">
        <f t="shared" si="146"/>
        <v>1253</v>
      </c>
      <c r="K1254" s="45">
        <f t="shared" si="147"/>
        <v>22984.660000000033</v>
      </c>
      <c r="L1254" s="4">
        <f t="shared" si="144"/>
        <v>17.700515000000031</v>
      </c>
      <c r="M1254" s="4">
        <f>AVERAGE($H$1097:H1254)</f>
        <v>17.687265822784816</v>
      </c>
    </row>
    <row r="1255" spans="1:13" x14ac:dyDescent="0.2">
      <c r="A1255" s="5">
        <v>42893</v>
      </c>
      <c r="H1255" s="4">
        <v>15.311999999999999</v>
      </c>
      <c r="I1255" s="44">
        <f t="shared" si="145"/>
        <v>1</v>
      </c>
      <c r="J1255" s="44">
        <f t="shared" si="146"/>
        <v>1254</v>
      </c>
      <c r="K1255" s="45">
        <f t="shared" si="147"/>
        <v>22999.972000000034</v>
      </c>
      <c r="L1255" s="4">
        <f t="shared" si="144"/>
        <v>17.689040000000041</v>
      </c>
      <c r="M1255" s="4">
        <f>AVERAGE($H$1097:H1255)</f>
        <v>17.672327044025163</v>
      </c>
    </row>
    <row r="1256" spans="1:13" x14ac:dyDescent="0.2">
      <c r="A1256" s="5">
        <v>42894</v>
      </c>
      <c r="H1256" s="4">
        <v>15.492000000000001</v>
      </c>
      <c r="I1256" s="44">
        <f t="shared" si="145"/>
        <v>1</v>
      </c>
      <c r="J1256" s="44">
        <f t="shared" si="146"/>
        <v>1255</v>
      </c>
      <c r="K1256" s="45">
        <f t="shared" si="147"/>
        <v>23015.464000000033</v>
      </c>
      <c r="L1256" s="4">
        <f t="shared" si="144"/>
        <v>17.677440000000026</v>
      </c>
      <c r="M1256" s="4">
        <f>AVERAGE($H$1097:H1256)</f>
        <v>17.658700000000007</v>
      </c>
    </row>
    <row r="1257" spans="1:13" x14ac:dyDescent="0.2">
      <c r="A1257" s="5">
        <v>42895</v>
      </c>
      <c r="H1257" s="4">
        <v>15.414999999999999</v>
      </c>
      <c r="I1257" s="44">
        <f t="shared" si="145"/>
        <v>1</v>
      </c>
      <c r="J1257" s="44">
        <f t="shared" si="146"/>
        <v>1256</v>
      </c>
      <c r="K1257" s="45">
        <f t="shared" si="147"/>
        <v>23030.879000000034</v>
      </c>
      <c r="L1257" s="4">
        <f t="shared" si="144"/>
        <v>17.667835000000032</v>
      </c>
      <c r="M1257" s="4">
        <f>AVERAGE($H$1097:H1257)</f>
        <v>17.644763975155286</v>
      </c>
    </row>
    <row r="1258" spans="1:13" x14ac:dyDescent="0.2">
      <c r="A1258" s="5">
        <v>42896</v>
      </c>
      <c r="H1258" s="4">
        <v>15.347</v>
      </c>
      <c r="I1258" s="44">
        <f t="shared" si="145"/>
        <v>1</v>
      </c>
      <c r="J1258" s="44">
        <f t="shared" si="146"/>
        <v>1257</v>
      </c>
      <c r="K1258" s="45">
        <f t="shared" si="147"/>
        <v>23046.226000000035</v>
      </c>
      <c r="L1258" s="4">
        <f t="shared" si="144"/>
        <v>17.657190000000046</v>
      </c>
      <c r="M1258" s="4">
        <f>AVERAGE($H$1097:H1258)</f>
        <v>17.630580246913588</v>
      </c>
    </row>
    <row r="1259" spans="1:13" x14ac:dyDescent="0.2">
      <c r="A1259" s="5">
        <v>42897</v>
      </c>
      <c r="H1259" s="4">
        <v>15.509</v>
      </c>
      <c r="I1259" s="44">
        <f t="shared" si="145"/>
        <v>1</v>
      </c>
      <c r="J1259" s="44">
        <f t="shared" si="146"/>
        <v>1258</v>
      </c>
      <c r="K1259" s="45">
        <f t="shared" si="147"/>
        <v>23061.735000000033</v>
      </c>
      <c r="L1259" s="4">
        <f t="shared" si="144"/>
        <v>17.646065000000036</v>
      </c>
      <c r="M1259" s="4">
        <f>AVERAGE($H$1097:H1259)</f>
        <v>17.617564417177924</v>
      </c>
    </row>
    <row r="1260" spans="1:13" x14ac:dyDescent="0.2">
      <c r="A1260" s="5">
        <v>42898</v>
      </c>
      <c r="H1260" s="4">
        <v>15.401999999999999</v>
      </c>
      <c r="I1260" s="44">
        <f t="shared" si="145"/>
        <v>1</v>
      </c>
      <c r="J1260" s="44">
        <f t="shared" si="146"/>
        <v>1259</v>
      </c>
      <c r="K1260" s="45">
        <f t="shared" si="147"/>
        <v>23077.137000000032</v>
      </c>
      <c r="L1260" s="4">
        <f t="shared" si="144"/>
        <v>17.634515000000029</v>
      </c>
      <c r="M1260" s="4">
        <f>AVERAGE($H$1097:H1260)</f>
        <v>17.604054878048789</v>
      </c>
    </row>
    <row r="1261" spans="1:13" x14ac:dyDescent="0.2">
      <c r="A1261" s="5">
        <v>42899</v>
      </c>
      <c r="H1261" s="4">
        <v>15.34</v>
      </c>
      <c r="I1261" s="44">
        <f t="shared" si="145"/>
        <v>1</v>
      </c>
      <c r="J1261" s="44">
        <f t="shared" si="146"/>
        <v>1260</v>
      </c>
      <c r="K1261" s="45">
        <f t="shared" si="147"/>
        <v>23092.477000000032</v>
      </c>
      <c r="L1261" s="4">
        <f t="shared" ref="L1261:L1324" si="148">(K1261-K1061)/(J1261-J1061)</f>
        <v>17.62255500000003</v>
      </c>
      <c r="M1261" s="4">
        <f>AVERAGE($H$1097:H1261)</f>
        <v>17.590333333333344</v>
      </c>
    </row>
    <row r="1262" spans="1:13" x14ac:dyDescent="0.2">
      <c r="A1262" s="5">
        <v>42900</v>
      </c>
      <c r="H1262" s="4">
        <v>15.518000000000001</v>
      </c>
      <c r="I1262" s="44">
        <f t="shared" si="145"/>
        <v>1</v>
      </c>
      <c r="J1262" s="44">
        <f t="shared" si="146"/>
        <v>1261</v>
      </c>
      <c r="K1262" s="45">
        <f t="shared" si="147"/>
        <v>23107.995000000032</v>
      </c>
      <c r="L1262" s="4">
        <f t="shared" si="148"/>
        <v>17.611160000000037</v>
      </c>
      <c r="M1262" s="4">
        <f>AVERAGE($H$1097:H1262)</f>
        <v>17.57784939759037</v>
      </c>
    </row>
    <row r="1263" spans="1:13" x14ac:dyDescent="0.2">
      <c r="A1263" s="5">
        <v>42901</v>
      </c>
      <c r="H1263" s="4">
        <v>15.162000000000001</v>
      </c>
      <c r="I1263" s="44">
        <f t="shared" si="145"/>
        <v>1</v>
      </c>
      <c r="J1263" s="44">
        <f t="shared" si="146"/>
        <v>1262</v>
      </c>
      <c r="K1263" s="45">
        <f t="shared" si="147"/>
        <v>23123.157000000032</v>
      </c>
      <c r="L1263" s="4">
        <f t="shared" si="148"/>
        <v>17.597915000000029</v>
      </c>
      <c r="M1263" s="4">
        <f>AVERAGE($H$1097:H1263)</f>
        <v>17.563383233532942</v>
      </c>
    </row>
    <row r="1264" spans="1:13" x14ac:dyDescent="0.2">
      <c r="A1264" s="5">
        <v>42902</v>
      </c>
      <c r="H1264" s="4">
        <v>15.221</v>
      </c>
      <c r="I1264" s="44">
        <f t="shared" si="145"/>
        <v>1</v>
      </c>
      <c r="J1264" s="44">
        <f t="shared" si="146"/>
        <v>1263</v>
      </c>
      <c r="K1264" s="45">
        <f t="shared" si="147"/>
        <v>23138.378000000033</v>
      </c>
      <c r="L1264" s="4">
        <f t="shared" si="148"/>
        <v>17.58362500000003</v>
      </c>
      <c r="M1264" s="4">
        <f>AVERAGE($H$1097:H1264)</f>
        <v>17.549440476190483</v>
      </c>
    </row>
    <row r="1265" spans="1:13" x14ac:dyDescent="0.2">
      <c r="A1265" s="5">
        <v>42903</v>
      </c>
      <c r="H1265" s="4">
        <v>15.254</v>
      </c>
      <c r="I1265" s="44">
        <f t="shared" si="145"/>
        <v>1</v>
      </c>
      <c r="J1265" s="44">
        <f t="shared" si="146"/>
        <v>1264</v>
      </c>
      <c r="K1265" s="45">
        <f t="shared" si="147"/>
        <v>23153.632000000034</v>
      </c>
      <c r="L1265" s="4">
        <f t="shared" si="148"/>
        <v>17.568340000000024</v>
      </c>
      <c r="M1265" s="4">
        <f>AVERAGE($H$1097:H1265)</f>
        <v>17.535857988165688</v>
      </c>
    </row>
    <row r="1266" spans="1:13" x14ac:dyDescent="0.2">
      <c r="A1266" s="5">
        <v>42904</v>
      </c>
      <c r="H1266" s="4">
        <v>15.42</v>
      </c>
      <c r="I1266" s="44">
        <f t="shared" si="145"/>
        <v>1</v>
      </c>
      <c r="J1266" s="44">
        <f t="shared" si="146"/>
        <v>1265</v>
      </c>
      <c r="K1266" s="45">
        <f t="shared" si="147"/>
        <v>23169.052000000032</v>
      </c>
      <c r="L1266" s="4">
        <f t="shared" si="148"/>
        <v>17.554385000000021</v>
      </c>
      <c r="M1266" s="4">
        <f>AVERAGE($H$1097:H1266)</f>
        <v>17.523411764705891</v>
      </c>
    </row>
    <row r="1267" spans="1:13" x14ac:dyDescent="0.2">
      <c r="A1267" s="5">
        <v>42905</v>
      </c>
      <c r="H1267" s="4">
        <v>15.641</v>
      </c>
      <c r="I1267" s="44">
        <f t="shared" si="145"/>
        <v>1</v>
      </c>
      <c r="J1267" s="44">
        <f t="shared" si="146"/>
        <v>1266</v>
      </c>
      <c r="K1267" s="45">
        <f t="shared" si="147"/>
        <v>23184.693000000032</v>
      </c>
      <c r="L1267" s="4">
        <f t="shared" si="148"/>
        <v>17.541560000000025</v>
      </c>
      <c r="M1267" s="4">
        <f>AVERAGE($H$1097:H1267)</f>
        <v>17.512403508771939</v>
      </c>
    </row>
    <row r="1268" spans="1:13" x14ac:dyDescent="0.2">
      <c r="A1268" s="5">
        <v>42906</v>
      </c>
      <c r="H1268" s="4">
        <v>15.722</v>
      </c>
      <c r="I1268" s="44">
        <f t="shared" si="145"/>
        <v>1</v>
      </c>
      <c r="J1268" s="44">
        <f t="shared" si="146"/>
        <v>1267</v>
      </c>
      <c r="K1268" s="45">
        <f t="shared" si="147"/>
        <v>23200.415000000034</v>
      </c>
      <c r="L1268" s="4">
        <f t="shared" si="148"/>
        <v>17.53149000000003</v>
      </c>
      <c r="M1268" s="4">
        <f>AVERAGE($H$1097:H1268)</f>
        <v>17.50199418604652</v>
      </c>
    </row>
    <row r="1269" spans="1:13" x14ac:dyDescent="0.2">
      <c r="A1269" s="5">
        <v>42907</v>
      </c>
      <c r="H1269" s="4">
        <v>15.682</v>
      </c>
      <c r="I1269" s="44">
        <f t="shared" si="145"/>
        <v>1</v>
      </c>
      <c r="J1269" s="44">
        <f t="shared" si="146"/>
        <v>1268</v>
      </c>
      <c r="K1269" s="45">
        <f t="shared" si="147"/>
        <v>23216.097000000034</v>
      </c>
      <c r="L1269" s="4">
        <f t="shared" si="148"/>
        <v>17.521210000000028</v>
      </c>
      <c r="M1269" s="4">
        <f>AVERAGE($H$1097:H1269)</f>
        <v>17.491473988439314</v>
      </c>
    </row>
    <row r="1270" spans="1:13" x14ac:dyDescent="0.2">
      <c r="A1270" s="5">
        <v>42908</v>
      </c>
      <c r="H1270" s="4">
        <v>15.416</v>
      </c>
      <c r="I1270" s="44">
        <f t="shared" si="145"/>
        <v>1</v>
      </c>
      <c r="J1270" s="44">
        <f t="shared" si="146"/>
        <v>1269</v>
      </c>
      <c r="K1270" s="45">
        <f t="shared" si="147"/>
        <v>23231.513000000035</v>
      </c>
      <c r="L1270" s="4">
        <f t="shared" si="148"/>
        <v>17.508460000000031</v>
      </c>
      <c r="M1270" s="4">
        <f>AVERAGE($H$1097:H1270)</f>
        <v>17.479545977011504</v>
      </c>
    </row>
    <row r="1271" spans="1:13" x14ac:dyDescent="0.2">
      <c r="A1271" s="5">
        <v>42909</v>
      </c>
      <c r="H1271" s="4">
        <v>15.101000000000001</v>
      </c>
      <c r="I1271" s="44">
        <f t="shared" si="145"/>
        <v>1</v>
      </c>
      <c r="J1271" s="44">
        <f t="shared" si="146"/>
        <v>1270</v>
      </c>
      <c r="K1271" s="45">
        <f t="shared" si="147"/>
        <v>23246.614000000034</v>
      </c>
      <c r="L1271" s="4">
        <f t="shared" si="148"/>
        <v>17.496820000000024</v>
      </c>
      <c r="M1271" s="4">
        <f>AVERAGE($H$1097:H1271)</f>
        <v>17.465954285714297</v>
      </c>
    </row>
    <row r="1272" spans="1:13" x14ac:dyDescent="0.2">
      <c r="A1272" s="5">
        <v>42910</v>
      </c>
      <c r="H1272" s="4">
        <v>15.084</v>
      </c>
      <c r="I1272" s="44">
        <f t="shared" si="145"/>
        <v>1</v>
      </c>
      <c r="J1272" s="44">
        <f t="shared" si="146"/>
        <v>1271</v>
      </c>
      <c r="K1272" s="45">
        <f t="shared" si="147"/>
        <v>23261.698000000033</v>
      </c>
      <c r="L1272" s="4">
        <f t="shared" si="148"/>
        <v>17.488450000000011</v>
      </c>
      <c r="M1272" s="4">
        <f>AVERAGE($H$1097:H1272)</f>
        <v>17.452420454545464</v>
      </c>
    </row>
    <row r="1273" spans="1:13" x14ac:dyDescent="0.2">
      <c r="A1273" s="5">
        <v>42911</v>
      </c>
      <c r="H1273" s="4">
        <v>15.353999999999999</v>
      </c>
      <c r="I1273" s="44">
        <f t="shared" si="145"/>
        <v>1</v>
      </c>
      <c r="J1273" s="44">
        <f t="shared" si="146"/>
        <v>1272</v>
      </c>
      <c r="K1273" s="45">
        <f t="shared" si="147"/>
        <v>23277.052000000032</v>
      </c>
      <c r="L1273" s="4">
        <f t="shared" si="148"/>
        <v>17.482385000000011</v>
      </c>
      <c r="M1273" s="4">
        <f>AVERAGE($H$1097:H1273)</f>
        <v>17.440564971751421</v>
      </c>
    </row>
    <row r="1274" spans="1:13" x14ac:dyDescent="0.2">
      <c r="A1274" s="5">
        <v>42912</v>
      </c>
      <c r="H1274" s="4">
        <v>15.531000000000001</v>
      </c>
      <c r="I1274" s="44">
        <f t="shared" si="145"/>
        <v>1</v>
      </c>
      <c r="J1274" s="44">
        <f t="shared" si="146"/>
        <v>1273</v>
      </c>
      <c r="K1274" s="45">
        <f t="shared" si="147"/>
        <v>23292.583000000031</v>
      </c>
      <c r="L1274" s="4">
        <f t="shared" si="148"/>
        <v>17.477695000000004</v>
      </c>
      <c r="M1274" s="4">
        <f>AVERAGE($H$1097:H1274)</f>
        <v>17.429837078651694</v>
      </c>
    </row>
    <row r="1275" spans="1:13" x14ac:dyDescent="0.2">
      <c r="A1275" s="5">
        <v>42913</v>
      </c>
      <c r="H1275" s="4">
        <v>15.579000000000001</v>
      </c>
      <c r="I1275" s="44">
        <f t="shared" si="145"/>
        <v>1</v>
      </c>
      <c r="J1275" s="44">
        <f t="shared" si="146"/>
        <v>1274</v>
      </c>
      <c r="K1275" s="45">
        <f t="shared" si="147"/>
        <v>23308.162000000033</v>
      </c>
      <c r="L1275" s="4">
        <f t="shared" si="148"/>
        <v>17.471615000000021</v>
      </c>
      <c r="M1275" s="4">
        <f>AVERAGE($H$1097:H1275)</f>
        <v>17.41949720670392</v>
      </c>
    </row>
    <row r="1276" spans="1:13" x14ac:dyDescent="0.2">
      <c r="A1276" s="5">
        <v>42914</v>
      </c>
      <c r="H1276" s="4">
        <v>15.657</v>
      </c>
      <c r="I1276" s="44">
        <f t="shared" si="145"/>
        <v>1</v>
      </c>
      <c r="J1276" s="44">
        <f t="shared" si="146"/>
        <v>1275</v>
      </c>
      <c r="K1276" s="45">
        <f t="shared" si="147"/>
        <v>23323.819000000032</v>
      </c>
      <c r="L1276" s="4">
        <f t="shared" si="148"/>
        <v>17.466095000000024</v>
      </c>
      <c r="M1276" s="4">
        <f>AVERAGE($H$1097:H1276)</f>
        <v>17.409705555555565</v>
      </c>
    </row>
    <row r="1277" spans="1:13" x14ac:dyDescent="0.2">
      <c r="A1277" s="5">
        <v>42915</v>
      </c>
      <c r="H1277" s="4">
        <v>15.574999999999999</v>
      </c>
      <c r="I1277" s="44">
        <f t="shared" si="145"/>
        <v>1</v>
      </c>
      <c r="J1277" s="44">
        <f t="shared" si="146"/>
        <v>1276</v>
      </c>
      <c r="K1277" s="45">
        <f t="shared" si="147"/>
        <v>23339.394000000033</v>
      </c>
      <c r="L1277" s="4">
        <f t="shared" si="148"/>
        <v>17.459490000000024</v>
      </c>
      <c r="M1277" s="4">
        <f>AVERAGE($H$1097:H1277)</f>
        <v>17.399569060773487</v>
      </c>
    </row>
    <row r="1278" spans="1:13" x14ac:dyDescent="0.2">
      <c r="A1278" s="5">
        <v>42916</v>
      </c>
      <c r="H1278" s="4">
        <v>15.285</v>
      </c>
      <c r="I1278" s="44">
        <f t="shared" si="145"/>
        <v>1</v>
      </c>
      <c r="J1278" s="44">
        <f t="shared" si="146"/>
        <v>1277</v>
      </c>
      <c r="K1278" s="45">
        <f t="shared" si="147"/>
        <v>23354.679000000033</v>
      </c>
      <c r="L1278" s="4">
        <f t="shared" si="148"/>
        <v>17.448950000000021</v>
      </c>
      <c r="M1278" s="4">
        <f>AVERAGE($H$1097:H1278)</f>
        <v>17.387950549450558</v>
      </c>
    </row>
    <row r="1279" spans="1:13" x14ac:dyDescent="0.2">
      <c r="A1279" s="5">
        <v>42917</v>
      </c>
      <c r="H1279" s="4">
        <v>15.288</v>
      </c>
      <c r="I1279" s="44">
        <f t="shared" si="145"/>
        <v>1</v>
      </c>
      <c r="J1279" s="44">
        <f t="shared" si="146"/>
        <v>1278</v>
      </c>
      <c r="K1279" s="45">
        <f t="shared" si="147"/>
        <v>23369.967000000033</v>
      </c>
      <c r="L1279" s="4">
        <f t="shared" si="148"/>
        <v>17.438085000000029</v>
      </c>
      <c r="M1279" s="4">
        <f>AVERAGE($H$1097:H1279)</f>
        <v>17.376475409836072</v>
      </c>
    </row>
    <row r="1280" spans="1:13" x14ac:dyDescent="0.2">
      <c r="A1280" s="5">
        <v>42918</v>
      </c>
      <c r="H1280" s="4">
        <v>15.372</v>
      </c>
      <c r="I1280" s="44">
        <f t="shared" si="145"/>
        <v>1</v>
      </c>
      <c r="J1280" s="44">
        <f t="shared" si="146"/>
        <v>1279</v>
      </c>
      <c r="K1280" s="45">
        <f t="shared" si="147"/>
        <v>23385.339000000033</v>
      </c>
      <c r="L1280" s="4">
        <f t="shared" si="148"/>
        <v>17.428110000000032</v>
      </c>
      <c r="M1280" s="4">
        <f>AVERAGE($H$1097:H1280)</f>
        <v>17.365581521739138</v>
      </c>
    </row>
    <row r="1281" spans="1:13" x14ac:dyDescent="0.2">
      <c r="A1281" s="5">
        <v>42919</v>
      </c>
      <c r="H1281" s="4">
        <v>15.522</v>
      </c>
      <c r="I1281" s="44">
        <f t="shared" si="145"/>
        <v>1</v>
      </c>
      <c r="J1281" s="44">
        <f t="shared" si="146"/>
        <v>1280</v>
      </c>
      <c r="K1281" s="45">
        <f t="shared" si="147"/>
        <v>23400.861000000034</v>
      </c>
      <c r="L1281" s="4">
        <f t="shared" si="148"/>
        <v>17.417505000000038</v>
      </c>
      <c r="M1281" s="4">
        <f>AVERAGE($H$1097:H1281)</f>
        <v>17.355616216216223</v>
      </c>
    </row>
    <row r="1282" spans="1:13" x14ac:dyDescent="0.2">
      <c r="A1282" s="5">
        <v>42920</v>
      </c>
      <c r="H1282" s="4">
        <v>15.555999999999999</v>
      </c>
      <c r="I1282" s="44">
        <f t="shared" si="145"/>
        <v>1</v>
      </c>
      <c r="J1282" s="44">
        <f t="shared" si="146"/>
        <v>1281</v>
      </c>
      <c r="K1282" s="45">
        <f t="shared" si="147"/>
        <v>23416.417000000034</v>
      </c>
      <c r="L1282" s="4">
        <f t="shared" si="148"/>
        <v>17.407540000000044</v>
      </c>
      <c r="M1282" s="4">
        <f>AVERAGE($H$1097:H1282)</f>
        <v>17.345940860215059</v>
      </c>
    </row>
    <row r="1283" spans="1:13" x14ac:dyDescent="0.2">
      <c r="A1283" s="5">
        <v>42921</v>
      </c>
      <c r="H1283" s="4">
        <v>15.49</v>
      </c>
      <c r="I1283" s="44">
        <f t="shared" si="145"/>
        <v>1</v>
      </c>
      <c r="J1283" s="44">
        <f t="shared" si="146"/>
        <v>1282</v>
      </c>
      <c r="K1283" s="45">
        <f t="shared" si="147"/>
        <v>23431.907000000036</v>
      </c>
      <c r="L1283" s="4">
        <f t="shared" si="148"/>
        <v>17.397290000000048</v>
      </c>
      <c r="M1283" s="4">
        <f>AVERAGE($H$1097:H1283)</f>
        <v>17.336016042780752</v>
      </c>
    </row>
    <row r="1284" spans="1:13" x14ac:dyDescent="0.2">
      <c r="A1284" s="5">
        <v>42922</v>
      </c>
      <c r="H1284" s="4">
        <v>15.481</v>
      </c>
      <c r="I1284" s="44">
        <f t="shared" si="145"/>
        <v>1</v>
      </c>
      <c r="J1284" s="44">
        <f t="shared" si="146"/>
        <v>1283</v>
      </c>
      <c r="K1284" s="45">
        <f t="shared" si="147"/>
        <v>23447.388000000035</v>
      </c>
      <c r="L1284" s="4">
        <f t="shared" si="148"/>
        <v>17.385640000000038</v>
      </c>
      <c r="M1284" s="4">
        <f>AVERAGE($H$1097:H1284)</f>
        <v>17.32614893617022</v>
      </c>
    </row>
    <row r="1285" spans="1:13" x14ac:dyDescent="0.2">
      <c r="A1285" s="5">
        <v>42923</v>
      </c>
      <c r="H1285" s="4">
        <v>15.209</v>
      </c>
      <c r="I1285" s="44">
        <f t="shared" si="145"/>
        <v>1</v>
      </c>
      <c r="J1285" s="44">
        <f t="shared" si="146"/>
        <v>1284</v>
      </c>
      <c r="K1285" s="45">
        <f t="shared" si="147"/>
        <v>23462.597000000034</v>
      </c>
      <c r="L1285" s="4">
        <f t="shared" si="148"/>
        <v>17.372365000000027</v>
      </c>
      <c r="M1285" s="4">
        <f>AVERAGE($H$1097:H1285)</f>
        <v>17.314947089947097</v>
      </c>
    </row>
    <row r="1286" spans="1:13" x14ac:dyDescent="0.2">
      <c r="A1286" s="5">
        <v>42924</v>
      </c>
      <c r="H1286" s="4">
        <v>15.246</v>
      </c>
      <c r="I1286" s="44">
        <f t="shared" si="145"/>
        <v>1</v>
      </c>
      <c r="J1286" s="44">
        <f t="shared" si="146"/>
        <v>1285</v>
      </c>
      <c r="K1286" s="45">
        <f t="shared" si="147"/>
        <v>23477.843000000033</v>
      </c>
      <c r="L1286" s="4">
        <f t="shared" si="148"/>
        <v>17.358420000000024</v>
      </c>
      <c r="M1286" s="4">
        <f>AVERAGE($H$1097:H1286)</f>
        <v>17.304057894736847</v>
      </c>
    </row>
    <row r="1287" spans="1:13" x14ac:dyDescent="0.2">
      <c r="A1287" s="5">
        <v>42925</v>
      </c>
      <c r="H1287" s="4">
        <v>15.28</v>
      </c>
      <c r="I1287" s="44">
        <f t="shared" si="145"/>
        <v>1</v>
      </c>
      <c r="J1287" s="44">
        <f t="shared" si="146"/>
        <v>1286</v>
      </c>
      <c r="K1287" s="45">
        <f t="shared" si="147"/>
        <v>23493.123000000032</v>
      </c>
      <c r="L1287" s="4">
        <f t="shared" si="148"/>
        <v>17.344840000000023</v>
      </c>
      <c r="M1287" s="4">
        <f>AVERAGE($H$1097:H1287)</f>
        <v>17.2934607329843</v>
      </c>
    </row>
    <row r="1288" spans="1:13" x14ac:dyDescent="0.2">
      <c r="A1288" s="5">
        <v>42926</v>
      </c>
      <c r="H1288" s="4">
        <v>15.151</v>
      </c>
      <c r="I1288" s="44">
        <f t="shared" si="145"/>
        <v>1</v>
      </c>
      <c r="J1288" s="44">
        <f t="shared" si="146"/>
        <v>1287</v>
      </c>
      <c r="K1288" s="45">
        <f t="shared" si="147"/>
        <v>23508.274000000034</v>
      </c>
      <c r="L1288" s="4">
        <f t="shared" si="148"/>
        <v>17.32953000000003</v>
      </c>
      <c r="M1288" s="4">
        <f>AVERAGE($H$1097:H1288)</f>
        <v>17.282302083333338</v>
      </c>
    </row>
    <row r="1289" spans="1:13" x14ac:dyDescent="0.2">
      <c r="A1289" s="5">
        <v>42927</v>
      </c>
      <c r="H1289" s="4">
        <v>15.045999999999999</v>
      </c>
      <c r="I1289" s="44">
        <f t="shared" si="145"/>
        <v>1</v>
      </c>
      <c r="J1289" s="44">
        <f t="shared" si="146"/>
        <v>1288</v>
      </c>
      <c r="K1289" s="45">
        <f t="shared" si="147"/>
        <v>23523.320000000032</v>
      </c>
      <c r="L1289" s="4">
        <f t="shared" si="148"/>
        <v>17.31483500000002</v>
      </c>
      <c r="M1289" s="4">
        <f>AVERAGE($H$1097:H1289)</f>
        <v>17.270715025906739</v>
      </c>
    </row>
    <row r="1290" spans="1:13" x14ac:dyDescent="0.2">
      <c r="A1290" s="5">
        <v>42928</v>
      </c>
      <c r="H1290" s="4">
        <v>15.032</v>
      </c>
      <c r="I1290" s="44">
        <f t="shared" ref="I1290:I1353" si="149">IF(H1290&lt;&gt;0,1,0)</f>
        <v>1</v>
      </c>
      <c r="J1290" s="44">
        <f t="shared" ref="J1290:J1353" si="150">I1290+J1289</f>
        <v>1289</v>
      </c>
      <c r="K1290" s="45">
        <f t="shared" ref="K1290:K1353" si="151">IF(I1290=1,H1290+K1289,K1289)</f>
        <v>23538.352000000032</v>
      </c>
      <c r="L1290" s="4">
        <f t="shared" si="148"/>
        <v>17.300730000000023</v>
      </c>
      <c r="M1290" s="4">
        <f>AVERAGE($H$1097:H1290)</f>
        <v>17.259175257731965</v>
      </c>
    </row>
    <row r="1291" spans="1:13" x14ac:dyDescent="0.2">
      <c r="A1291" s="5">
        <v>42929</v>
      </c>
      <c r="H1291" s="4">
        <v>15.057</v>
      </c>
      <c r="I1291" s="44">
        <f t="shared" si="149"/>
        <v>1</v>
      </c>
      <c r="J1291" s="44">
        <f t="shared" si="150"/>
        <v>1290</v>
      </c>
      <c r="K1291" s="45">
        <f t="shared" si="151"/>
        <v>23553.409000000032</v>
      </c>
      <c r="L1291" s="4">
        <f t="shared" si="148"/>
        <v>17.28705500000002</v>
      </c>
      <c r="M1291" s="4">
        <f>AVERAGE($H$1097:H1291)</f>
        <v>17.247882051282055</v>
      </c>
    </row>
    <row r="1292" spans="1:13" x14ac:dyDescent="0.2">
      <c r="A1292" s="5">
        <v>42930</v>
      </c>
      <c r="H1292" s="4">
        <v>15.041</v>
      </c>
      <c r="I1292" s="44">
        <f t="shared" si="149"/>
        <v>1</v>
      </c>
      <c r="J1292" s="44">
        <f t="shared" si="150"/>
        <v>1291</v>
      </c>
      <c r="K1292" s="45">
        <f t="shared" si="151"/>
        <v>23568.450000000033</v>
      </c>
      <c r="L1292" s="4">
        <f t="shared" si="148"/>
        <v>17.272130000000015</v>
      </c>
      <c r="M1292" s="4">
        <f>AVERAGE($H$1097:H1292)</f>
        <v>17.236622448979599</v>
      </c>
    </row>
    <row r="1293" spans="1:13" x14ac:dyDescent="0.2">
      <c r="A1293" s="5">
        <v>42931</v>
      </c>
      <c r="H1293" s="4">
        <v>15.037000000000001</v>
      </c>
      <c r="I1293" s="44">
        <f t="shared" si="149"/>
        <v>1</v>
      </c>
      <c r="J1293" s="44">
        <f t="shared" si="150"/>
        <v>1292</v>
      </c>
      <c r="K1293" s="45">
        <f t="shared" si="151"/>
        <v>23583.487000000034</v>
      </c>
      <c r="L1293" s="4">
        <f t="shared" si="148"/>
        <v>17.255475000000025</v>
      </c>
      <c r="M1293" s="4">
        <f>AVERAGE($H$1097:H1293)</f>
        <v>17.225456852791883</v>
      </c>
    </row>
    <row r="1294" spans="1:13" x14ac:dyDescent="0.2">
      <c r="A1294" s="5">
        <v>42932</v>
      </c>
      <c r="H1294" s="4">
        <v>14.958</v>
      </c>
      <c r="I1294" s="44">
        <f t="shared" si="149"/>
        <v>1</v>
      </c>
      <c r="J1294" s="44">
        <f t="shared" si="150"/>
        <v>1293</v>
      </c>
      <c r="K1294" s="45">
        <f t="shared" si="151"/>
        <v>23598.445000000032</v>
      </c>
      <c r="L1294" s="4">
        <f t="shared" si="148"/>
        <v>17.236330000000017</v>
      </c>
      <c r="M1294" s="4">
        <f>AVERAGE($H$1097:H1294)</f>
        <v>17.214005050505055</v>
      </c>
    </row>
    <row r="1295" spans="1:13" x14ac:dyDescent="0.2">
      <c r="A1295" s="5">
        <v>42933</v>
      </c>
      <c r="H1295" s="4">
        <v>15.081</v>
      </c>
      <c r="I1295" s="44">
        <f t="shared" si="149"/>
        <v>1</v>
      </c>
      <c r="J1295" s="44">
        <f t="shared" si="150"/>
        <v>1294</v>
      </c>
      <c r="K1295" s="45">
        <f t="shared" si="151"/>
        <v>23613.526000000031</v>
      </c>
      <c r="L1295" s="4">
        <f t="shared" si="148"/>
        <v>17.215080000000015</v>
      </c>
      <c r="M1295" s="4">
        <f>AVERAGE($H$1097:H1295)</f>
        <v>17.203286432160809</v>
      </c>
    </row>
    <row r="1296" spans="1:13" x14ac:dyDescent="0.2">
      <c r="A1296" s="5">
        <v>42934</v>
      </c>
      <c r="H1296" s="4">
        <v>15.192</v>
      </c>
      <c r="I1296" s="44">
        <f t="shared" si="149"/>
        <v>1</v>
      </c>
      <c r="J1296" s="44">
        <f t="shared" si="150"/>
        <v>1295</v>
      </c>
      <c r="K1296" s="45">
        <f t="shared" si="151"/>
        <v>23628.71800000003</v>
      </c>
      <c r="L1296" s="4">
        <f t="shared" si="148"/>
        <v>17.193230000000003</v>
      </c>
      <c r="M1296" s="4">
        <f>AVERAGE($H$1097:H1296)</f>
        <v>17.193230000000007</v>
      </c>
    </row>
    <row r="1297" spans="1:13" x14ac:dyDescent="0.2">
      <c r="A1297" s="5">
        <v>42935</v>
      </c>
      <c r="H1297" s="4">
        <v>15.275</v>
      </c>
      <c r="I1297" s="44">
        <f t="shared" si="149"/>
        <v>1</v>
      </c>
      <c r="J1297" s="44">
        <f t="shared" si="150"/>
        <v>1296</v>
      </c>
      <c r="K1297" s="45">
        <f t="shared" si="151"/>
        <v>23643.993000000031</v>
      </c>
      <c r="L1297" s="4">
        <f t="shared" si="148"/>
        <v>17.171440000000004</v>
      </c>
      <c r="M1297" s="4">
        <f>AVERAGE($H$1097:H1297)</f>
        <v>17.183686567164184</v>
      </c>
    </row>
    <row r="1298" spans="1:13" x14ac:dyDescent="0.2">
      <c r="A1298" s="5">
        <v>42936</v>
      </c>
      <c r="H1298" s="4">
        <v>15.363</v>
      </c>
      <c r="I1298" s="44">
        <f t="shared" si="149"/>
        <v>1</v>
      </c>
      <c r="J1298" s="44">
        <f t="shared" si="150"/>
        <v>1297</v>
      </c>
      <c r="K1298" s="45">
        <f t="shared" si="151"/>
        <v>23659.356000000033</v>
      </c>
      <c r="L1298" s="4">
        <f t="shared" si="148"/>
        <v>17.146230000000013</v>
      </c>
      <c r="M1298" s="4">
        <f>AVERAGE($H$1097:H1298)</f>
        <v>17.174673267326739</v>
      </c>
    </row>
    <row r="1299" spans="1:13" x14ac:dyDescent="0.2">
      <c r="A1299" s="5">
        <v>42937</v>
      </c>
      <c r="H1299" s="4">
        <v>15.096</v>
      </c>
      <c r="I1299" s="44">
        <f t="shared" si="149"/>
        <v>1</v>
      </c>
      <c r="J1299" s="44">
        <f t="shared" si="150"/>
        <v>1298</v>
      </c>
      <c r="K1299" s="45">
        <f t="shared" si="151"/>
        <v>23674.452000000034</v>
      </c>
      <c r="L1299" s="4">
        <f t="shared" si="148"/>
        <v>17.123800000000028</v>
      </c>
      <c r="M1299" s="4">
        <f>AVERAGE($H$1097:H1299)</f>
        <v>17.164433497536951</v>
      </c>
    </row>
    <row r="1300" spans="1:13" x14ac:dyDescent="0.2">
      <c r="A1300" s="5">
        <v>42938</v>
      </c>
      <c r="H1300" s="4">
        <v>15.163</v>
      </c>
      <c r="I1300" s="44">
        <f t="shared" si="149"/>
        <v>1</v>
      </c>
      <c r="J1300" s="44">
        <f t="shared" si="150"/>
        <v>1299</v>
      </c>
      <c r="K1300" s="45">
        <f t="shared" si="151"/>
        <v>23689.615000000034</v>
      </c>
      <c r="L1300" s="4">
        <f t="shared" si="148"/>
        <v>17.104905000000034</v>
      </c>
      <c r="M1300" s="4">
        <f>AVERAGE($H$1097:H1300)</f>
        <v>17.154622549019614</v>
      </c>
    </row>
    <row r="1301" spans="1:13" x14ac:dyDescent="0.2">
      <c r="A1301" s="5">
        <v>42939</v>
      </c>
      <c r="H1301" s="4">
        <v>15.315</v>
      </c>
      <c r="I1301" s="44">
        <f t="shared" si="149"/>
        <v>1</v>
      </c>
      <c r="J1301" s="44">
        <f t="shared" si="150"/>
        <v>1300</v>
      </c>
      <c r="K1301" s="45">
        <f t="shared" si="151"/>
        <v>23704.930000000033</v>
      </c>
      <c r="L1301" s="4">
        <f t="shared" si="148"/>
        <v>17.086305000000028</v>
      </c>
      <c r="M1301" s="4">
        <f>AVERAGE($H$1097:H1301)</f>
        <v>17.145648780487811</v>
      </c>
    </row>
    <row r="1302" spans="1:13" x14ac:dyDescent="0.2">
      <c r="A1302" s="5">
        <v>42940</v>
      </c>
      <c r="H1302" s="4">
        <v>15.108000000000001</v>
      </c>
      <c r="I1302" s="44">
        <f t="shared" si="149"/>
        <v>1</v>
      </c>
      <c r="J1302" s="44">
        <f t="shared" si="150"/>
        <v>1301</v>
      </c>
      <c r="K1302" s="45">
        <f t="shared" si="151"/>
        <v>23720.038000000033</v>
      </c>
      <c r="L1302" s="4">
        <f t="shared" si="148"/>
        <v>17.065360000000037</v>
      </c>
      <c r="M1302" s="4">
        <f>AVERAGE($H$1097:H1302)</f>
        <v>17.135757281553403</v>
      </c>
    </row>
    <row r="1303" spans="1:13" x14ac:dyDescent="0.2">
      <c r="A1303" s="5">
        <v>42941</v>
      </c>
      <c r="H1303" s="4">
        <v>15.122</v>
      </c>
      <c r="I1303" s="44">
        <f t="shared" si="149"/>
        <v>1</v>
      </c>
      <c r="J1303" s="44">
        <f t="shared" si="150"/>
        <v>1302</v>
      </c>
      <c r="K1303" s="45">
        <f t="shared" si="151"/>
        <v>23735.160000000033</v>
      </c>
      <c r="L1303" s="4">
        <f t="shared" si="148"/>
        <v>17.045665000000028</v>
      </c>
      <c r="M1303" s="4">
        <f>AVERAGE($H$1097:H1303)</f>
        <v>17.126028985507251</v>
      </c>
    </row>
    <row r="1304" spans="1:13" x14ac:dyDescent="0.2">
      <c r="A1304" s="5">
        <v>42942</v>
      </c>
      <c r="H1304" s="4">
        <v>15.388</v>
      </c>
      <c r="I1304" s="44">
        <f t="shared" si="149"/>
        <v>1</v>
      </c>
      <c r="J1304" s="44">
        <f t="shared" si="150"/>
        <v>1303</v>
      </c>
      <c r="K1304" s="45">
        <f t="shared" si="151"/>
        <v>23750.548000000032</v>
      </c>
      <c r="L1304" s="4">
        <f t="shared" si="148"/>
        <v>17.027375000000028</v>
      </c>
      <c r="M1304" s="4">
        <f>AVERAGE($H$1097:H1304)</f>
        <v>17.117673076923083</v>
      </c>
    </row>
    <row r="1305" spans="1:13" x14ac:dyDescent="0.2">
      <c r="A1305" s="5">
        <v>42943</v>
      </c>
      <c r="H1305" s="4">
        <v>15.349</v>
      </c>
      <c r="I1305" s="44">
        <f t="shared" si="149"/>
        <v>1</v>
      </c>
      <c r="J1305" s="44">
        <f t="shared" si="150"/>
        <v>1304</v>
      </c>
      <c r="K1305" s="45">
        <f t="shared" si="151"/>
        <v>23765.89700000003</v>
      </c>
      <c r="L1305" s="4">
        <f t="shared" si="148"/>
        <v>17.008375000000015</v>
      </c>
      <c r="M1305" s="4">
        <f>AVERAGE($H$1097:H1305)</f>
        <v>17.109210526315795</v>
      </c>
    </row>
    <row r="1306" spans="1:13" x14ac:dyDescent="0.2">
      <c r="A1306" s="5">
        <v>42944</v>
      </c>
      <c r="H1306" s="4">
        <v>15.162000000000001</v>
      </c>
      <c r="I1306" s="44">
        <f t="shared" si="149"/>
        <v>1</v>
      </c>
      <c r="J1306" s="44">
        <f t="shared" si="150"/>
        <v>1305</v>
      </c>
      <c r="K1306" s="45">
        <f t="shared" si="151"/>
        <v>23781.05900000003</v>
      </c>
      <c r="L1306" s="4">
        <f t="shared" si="148"/>
        <v>16.987085000000025</v>
      </c>
      <c r="M1306" s="4">
        <f>AVERAGE($H$1097:H1306)</f>
        <v>17.099938095238102</v>
      </c>
    </row>
    <row r="1307" spans="1:13" x14ac:dyDescent="0.2">
      <c r="A1307" s="5">
        <v>42945</v>
      </c>
      <c r="H1307" s="4">
        <v>15.151</v>
      </c>
      <c r="I1307" s="44">
        <f t="shared" si="149"/>
        <v>1</v>
      </c>
      <c r="J1307" s="44">
        <f t="shared" si="150"/>
        <v>1306</v>
      </c>
      <c r="K1307" s="45">
        <f t="shared" si="151"/>
        <v>23796.210000000032</v>
      </c>
      <c r="L1307" s="4">
        <f t="shared" si="148"/>
        <v>16.961735000000026</v>
      </c>
      <c r="M1307" s="4">
        <f>AVERAGE($H$1097:H1307)</f>
        <v>17.090701421800951</v>
      </c>
    </row>
    <row r="1308" spans="1:13" x14ac:dyDescent="0.2">
      <c r="A1308" s="5">
        <v>42946</v>
      </c>
      <c r="H1308" s="4">
        <v>15.221</v>
      </c>
      <c r="I1308" s="44">
        <f t="shared" si="149"/>
        <v>1</v>
      </c>
      <c r="J1308" s="44">
        <f t="shared" si="150"/>
        <v>1307</v>
      </c>
      <c r="K1308" s="45">
        <f t="shared" si="151"/>
        <v>23811.431000000033</v>
      </c>
      <c r="L1308" s="4">
        <f t="shared" si="148"/>
        <v>16.934855000000024</v>
      </c>
      <c r="M1308" s="4">
        <f>AVERAGE($H$1097:H1308)</f>
        <v>17.081882075471704</v>
      </c>
    </row>
    <row r="1309" spans="1:13" x14ac:dyDescent="0.2">
      <c r="A1309" s="5">
        <v>42947</v>
      </c>
      <c r="H1309" s="4">
        <v>15.32</v>
      </c>
      <c r="I1309" s="44">
        <f t="shared" si="149"/>
        <v>1</v>
      </c>
      <c r="J1309" s="44">
        <f t="shared" si="150"/>
        <v>1308</v>
      </c>
      <c r="K1309" s="45">
        <f t="shared" si="151"/>
        <v>23826.751000000033</v>
      </c>
      <c r="L1309" s="4">
        <f t="shared" si="148"/>
        <v>16.906010000000023</v>
      </c>
      <c r="M1309" s="4">
        <f>AVERAGE($H$1097:H1309)</f>
        <v>17.073610328638502</v>
      </c>
    </row>
    <row r="1310" spans="1:13" x14ac:dyDescent="0.2">
      <c r="A1310" s="5">
        <v>42948</v>
      </c>
      <c r="H1310" s="4">
        <v>15.128</v>
      </c>
      <c r="I1310" s="44">
        <f t="shared" si="149"/>
        <v>1</v>
      </c>
      <c r="J1310" s="44">
        <f t="shared" si="150"/>
        <v>1309</v>
      </c>
      <c r="K1310" s="45">
        <f t="shared" si="151"/>
        <v>23841.879000000034</v>
      </c>
      <c r="L1310" s="4">
        <f t="shared" si="148"/>
        <v>16.878985000000029</v>
      </c>
      <c r="M1310" s="4">
        <f>AVERAGE($H$1097:H1310)</f>
        <v>17.064518691588791</v>
      </c>
    </row>
    <row r="1311" spans="1:13" x14ac:dyDescent="0.2">
      <c r="A1311" s="5">
        <v>42949</v>
      </c>
      <c r="H1311" s="4">
        <v>15.042999999999999</v>
      </c>
      <c r="I1311" s="44">
        <f t="shared" si="149"/>
        <v>1</v>
      </c>
      <c r="J1311" s="44">
        <f t="shared" si="150"/>
        <v>1310</v>
      </c>
      <c r="K1311" s="45">
        <f t="shared" si="151"/>
        <v>23856.922000000035</v>
      </c>
      <c r="L1311" s="4">
        <f t="shared" si="148"/>
        <v>16.851495000000032</v>
      </c>
      <c r="M1311" s="4">
        <f>AVERAGE($H$1097:H1311)</f>
        <v>17.055116279069772</v>
      </c>
    </row>
    <row r="1312" spans="1:13" x14ac:dyDescent="0.2">
      <c r="A1312" s="5">
        <v>42950</v>
      </c>
      <c r="H1312" s="4">
        <v>15.179</v>
      </c>
      <c r="I1312" s="44">
        <f t="shared" si="149"/>
        <v>1</v>
      </c>
      <c r="J1312" s="44">
        <f t="shared" si="150"/>
        <v>1311</v>
      </c>
      <c r="K1312" s="45">
        <f t="shared" si="151"/>
        <v>23872.101000000035</v>
      </c>
      <c r="L1312" s="4">
        <f t="shared" si="148"/>
        <v>16.823525000000028</v>
      </c>
      <c r="M1312" s="4">
        <f>AVERAGE($H$1097:H1312)</f>
        <v>17.046430555555563</v>
      </c>
    </row>
    <row r="1313" spans="1:13" x14ac:dyDescent="0.2">
      <c r="A1313" s="5">
        <v>42951</v>
      </c>
      <c r="H1313" s="4">
        <v>15.202</v>
      </c>
      <c r="I1313" s="44">
        <f t="shared" si="149"/>
        <v>1</v>
      </c>
      <c r="J1313" s="44">
        <f t="shared" si="150"/>
        <v>1312</v>
      </c>
      <c r="K1313" s="45">
        <f t="shared" si="151"/>
        <v>23887.303000000036</v>
      </c>
      <c r="L1313" s="4">
        <f t="shared" si="148"/>
        <v>16.800945000000027</v>
      </c>
      <c r="M1313" s="4">
        <f>AVERAGE($H$1097:H1313)</f>
        <v>17.037930875576045</v>
      </c>
    </row>
    <row r="1314" spans="1:13" x14ac:dyDescent="0.2">
      <c r="A1314" s="5">
        <v>42952</v>
      </c>
      <c r="H1314" s="4">
        <v>15.212999999999999</v>
      </c>
      <c r="I1314" s="44">
        <f t="shared" si="149"/>
        <v>1</v>
      </c>
      <c r="J1314" s="44">
        <f t="shared" si="150"/>
        <v>1313</v>
      </c>
      <c r="K1314" s="45">
        <f t="shared" si="151"/>
        <v>23902.516000000036</v>
      </c>
      <c r="L1314" s="4">
        <f t="shared" si="148"/>
        <v>16.776645000000027</v>
      </c>
      <c r="M1314" s="4">
        <f>AVERAGE($H$1097:H1314)</f>
        <v>17.029559633027532</v>
      </c>
    </row>
    <row r="1315" spans="1:13" x14ac:dyDescent="0.2">
      <c r="A1315" s="5">
        <v>42953</v>
      </c>
      <c r="H1315" s="4">
        <v>15.244</v>
      </c>
      <c r="I1315" s="44">
        <f t="shared" si="149"/>
        <v>1</v>
      </c>
      <c r="J1315" s="44">
        <f t="shared" si="150"/>
        <v>1314</v>
      </c>
      <c r="K1315" s="45">
        <f t="shared" si="151"/>
        <v>23917.760000000035</v>
      </c>
      <c r="L1315" s="4">
        <f t="shared" si="148"/>
        <v>16.750380000000021</v>
      </c>
      <c r="M1315" s="4">
        <f>AVERAGE($H$1097:H1315)</f>
        <v>17.021406392694072</v>
      </c>
    </row>
    <row r="1316" spans="1:13" x14ac:dyDescent="0.2">
      <c r="A1316" s="5">
        <v>42954</v>
      </c>
      <c r="H1316" s="4">
        <v>15.634</v>
      </c>
      <c r="I1316" s="44">
        <f t="shared" si="149"/>
        <v>1</v>
      </c>
      <c r="J1316" s="44">
        <f t="shared" si="150"/>
        <v>1315</v>
      </c>
      <c r="K1316" s="45">
        <f t="shared" si="151"/>
        <v>23933.394000000033</v>
      </c>
      <c r="L1316" s="4">
        <f t="shared" si="148"/>
        <v>16.724410000000006</v>
      </c>
      <c r="M1316" s="4">
        <f>AVERAGE($H$1097:H1316)</f>
        <v>17.015100000000007</v>
      </c>
    </row>
    <row r="1317" spans="1:13" x14ac:dyDescent="0.2">
      <c r="A1317" s="5">
        <v>42955</v>
      </c>
      <c r="H1317" s="4">
        <v>15.537000000000001</v>
      </c>
      <c r="I1317" s="44">
        <f t="shared" si="149"/>
        <v>1</v>
      </c>
      <c r="J1317" s="44">
        <f t="shared" si="150"/>
        <v>1316</v>
      </c>
      <c r="K1317" s="45">
        <f t="shared" si="151"/>
        <v>23948.931000000033</v>
      </c>
      <c r="L1317" s="4">
        <f t="shared" si="148"/>
        <v>16.696555000000007</v>
      </c>
      <c r="M1317" s="4">
        <f>AVERAGE($H$1097:H1317)</f>
        <v>17.00841176470589</v>
      </c>
    </row>
    <row r="1318" spans="1:13" x14ac:dyDescent="0.2">
      <c r="A1318" s="5">
        <v>42956</v>
      </c>
      <c r="H1318" s="4">
        <v>15.901</v>
      </c>
      <c r="I1318" s="44">
        <f t="shared" si="149"/>
        <v>1</v>
      </c>
      <c r="J1318" s="44">
        <f t="shared" si="150"/>
        <v>1317</v>
      </c>
      <c r="K1318" s="45">
        <f t="shared" si="151"/>
        <v>23964.832000000035</v>
      </c>
      <c r="L1318" s="4">
        <f t="shared" si="148"/>
        <v>16.670535000000019</v>
      </c>
      <c r="M1318" s="4">
        <f>AVERAGE($H$1097:H1318)</f>
        <v>17.003423423423431</v>
      </c>
    </row>
    <row r="1319" spans="1:13" x14ac:dyDescent="0.2">
      <c r="A1319" s="5">
        <v>42957</v>
      </c>
      <c r="H1319" s="4">
        <v>16.198</v>
      </c>
      <c r="I1319" s="44">
        <f t="shared" si="149"/>
        <v>1</v>
      </c>
      <c r="J1319" s="44">
        <f t="shared" si="150"/>
        <v>1318</v>
      </c>
      <c r="K1319" s="45">
        <f t="shared" si="151"/>
        <v>23981.030000000035</v>
      </c>
      <c r="L1319" s="4">
        <f t="shared" si="148"/>
        <v>16.645330000000012</v>
      </c>
      <c r="M1319" s="4">
        <f>AVERAGE($H$1097:H1319)</f>
        <v>16.999811659192833</v>
      </c>
    </row>
    <row r="1320" spans="1:13" x14ac:dyDescent="0.2">
      <c r="A1320" s="5">
        <v>42958</v>
      </c>
      <c r="H1320" s="4">
        <v>16.154</v>
      </c>
      <c r="I1320" s="44">
        <f t="shared" si="149"/>
        <v>1</v>
      </c>
      <c r="J1320" s="44">
        <f t="shared" si="150"/>
        <v>1319</v>
      </c>
      <c r="K1320" s="45">
        <f t="shared" si="151"/>
        <v>23997.184000000034</v>
      </c>
      <c r="L1320" s="4">
        <f t="shared" si="148"/>
        <v>16.616200000000006</v>
      </c>
      <c r="M1320" s="4">
        <f>AVERAGE($H$1097:H1320)</f>
        <v>16.996035714285721</v>
      </c>
    </row>
    <row r="1321" spans="1:13" x14ac:dyDescent="0.2">
      <c r="A1321" s="5">
        <v>42959</v>
      </c>
      <c r="H1321" s="4">
        <v>16.149000000000001</v>
      </c>
      <c r="I1321" s="44">
        <f t="shared" si="149"/>
        <v>1</v>
      </c>
      <c r="J1321" s="44">
        <f t="shared" si="150"/>
        <v>1320</v>
      </c>
      <c r="K1321" s="45">
        <f t="shared" si="151"/>
        <v>24013.333000000035</v>
      </c>
      <c r="L1321" s="4">
        <f t="shared" si="148"/>
        <v>16.586820000000007</v>
      </c>
      <c r="M1321" s="4">
        <f>AVERAGE($H$1097:H1321)</f>
        <v>16.992271111111116</v>
      </c>
    </row>
    <row r="1322" spans="1:13" x14ac:dyDescent="0.2">
      <c r="A1322" s="5">
        <v>42960</v>
      </c>
      <c r="H1322" s="4">
        <v>16.183</v>
      </c>
      <c r="I1322" s="44">
        <f t="shared" si="149"/>
        <v>1</v>
      </c>
      <c r="J1322" s="44">
        <f t="shared" si="150"/>
        <v>1321</v>
      </c>
      <c r="K1322" s="45">
        <f t="shared" si="151"/>
        <v>24029.516000000036</v>
      </c>
      <c r="L1322" s="4">
        <f t="shared" si="148"/>
        <v>16.561440000000019</v>
      </c>
      <c r="M1322" s="4">
        <f>AVERAGE($H$1097:H1322)</f>
        <v>16.988690265486731</v>
      </c>
    </row>
    <row r="1323" spans="1:13" x14ac:dyDescent="0.2">
      <c r="A1323" s="5">
        <v>42961</v>
      </c>
      <c r="H1323" s="4">
        <v>16.05</v>
      </c>
      <c r="I1323" s="44">
        <f t="shared" si="149"/>
        <v>1</v>
      </c>
      <c r="J1323" s="44">
        <f t="shared" si="150"/>
        <v>1322</v>
      </c>
      <c r="K1323" s="45">
        <f t="shared" si="151"/>
        <v>24045.566000000035</v>
      </c>
      <c r="L1323" s="4">
        <f t="shared" si="148"/>
        <v>16.538090000000011</v>
      </c>
      <c r="M1323" s="4">
        <f>AVERAGE($H$1097:H1323)</f>
        <v>16.984555066079302</v>
      </c>
    </row>
    <row r="1324" spans="1:13" x14ac:dyDescent="0.2">
      <c r="A1324" s="5">
        <v>42962</v>
      </c>
      <c r="H1324" s="4">
        <v>15.862</v>
      </c>
      <c r="I1324" s="44">
        <f t="shared" si="149"/>
        <v>1</v>
      </c>
      <c r="J1324" s="44">
        <f t="shared" si="150"/>
        <v>1323</v>
      </c>
      <c r="K1324" s="45">
        <f t="shared" si="151"/>
        <v>24061.428000000036</v>
      </c>
      <c r="L1324" s="4">
        <f t="shared" si="148"/>
        <v>16.517775000000018</v>
      </c>
      <c r="M1324" s="4">
        <f>AVERAGE($H$1097:H1324)</f>
        <v>16.979631578947377</v>
      </c>
    </row>
    <row r="1325" spans="1:13" x14ac:dyDescent="0.2">
      <c r="A1325" s="5">
        <v>42963</v>
      </c>
      <c r="H1325" s="4">
        <v>16.123000000000001</v>
      </c>
      <c r="I1325" s="44">
        <f t="shared" si="149"/>
        <v>1</v>
      </c>
      <c r="J1325" s="44">
        <f t="shared" si="150"/>
        <v>1324</v>
      </c>
      <c r="K1325" s="45">
        <f t="shared" si="151"/>
        <v>24077.551000000036</v>
      </c>
      <c r="L1325" s="4">
        <f t="shared" ref="L1325:L1388" si="152">(K1325-K1125)/(J1325-J1125)</f>
        <v>16.498985000000012</v>
      </c>
      <c r="M1325" s="4">
        <f>AVERAGE($H$1097:H1325)</f>
        <v>16.975890829694329</v>
      </c>
    </row>
    <row r="1326" spans="1:13" x14ac:dyDescent="0.2">
      <c r="A1326" s="5">
        <v>42964</v>
      </c>
      <c r="H1326" s="4">
        <v>16.268999999999998</v>
      </c>
      <c r="I1326" s="44">
        <f t="shared" si="149"/>
        <v>1</v>
      </c>
      <c r="J1326" s="44">
        <f t="shared" si="150"/>
        <v>1325</v>
      </c>
      <c r="K1326" s="45">
        <f t="shared" si="151"/>
        <v>24093.820000000036</v>
      </c>
      <c r="L1326" s="4">
        <f t="shared" si="152"/>
        <v>16.480560000000004</v>
      </c>
      <c r="M1326" s="4">
        <f>AVERAGE($H$1097:H1326)</f>
        <v>16.972817391304353</v>
      </c>
    </row>
    <row r="1327" spans="1:13" x14ac:dyDescent="0.2">
      <c r="A1327" s="5">
        <v>42965</v>
      </c>
      <c r="H1327" s="4">
        <v>16.254999999999999</v>
      </c>
      <c r="I1327" s="44">
        <f t="shared" si="149"/>
        <v>1</v>
      </c>
      <c r="J1327" s="44">
        <f t="shared" si="150"/>
        <v>1326</v>
      </c>
      <c r="K1327" s="45">
        <f t="shared" si="151"/>
        <v>24110.075000000037</v>
      </c>
      <c r="L1327" s="4">
        <f t="shared" si="152"/>
        <v>16.458380000000016</v>
      </c>
      <c r="M1327" s="4">
        <f>AVERAGE($H$1097:H1327)</f>
        <v>16.969709956709963</v>
      </c>
    </row>
    <row r="1328" spans="1:13" x14ac:dyDescent="0.2">
      <c r="A1328" s="5">
        <v>42966</v>
      </c>
      <c r="H1328" s="4">
        <v>16.271999999999998</v>
      </c>
      <c r="I1328" s="44">
        <f t="shared" si="149"/>
        <v>1</v>
      </c>
      <c r="J1328" s="44">
        <f t="shared" si="150"/>
        <v>1327</v>
      </c>
      <c r="K1328" s="45">
        <f t="shared" si="151"/>
        <v>24126.347000000038</v>
      </c>
      <c r="L1328" s="4">
        <f t="shared" si="152"/>
        <v>16.430475000000023</v>
      </c>
      <c r="M1328" s="4">
        <f>AVERAGE($H$1097:H1328)</f>
        <v>16.966702586206903</v>
      </c>
    </row>
    <row r="1329" spans="1:13" x14ac:dyDescent="0.2">
      <c r="A1329" s="5">
        <v>42967</v>
      </c>
      <c r="H1329" s="4">
        <v>16.356999999999999</v>
      </c>
      <c r="I1329" s="44">
        <f t="shared" si="149"/>
        <v>1</v>
      </c>
      <c r="J1329" s="44">
        <f t="shared" si="150"/>
        <v>1328</v>
      </c>
      <c r="K1329" s="45">
        <f t="shared" si="151"/>
        <v>24142.704000000038</v>
      </c>
      <c r="L1329" s="4">
        <f t="shared" si="152"/>
        <v>16.399930000000023</v>
      </c>
      <c r="M1329" s="4">
        <f>AVERAGE($H$1097:H1329)</f>
        <v>16.964085836909877</v>
      </c>
    </row>
    <row r="1330" spans="1:13" x14ac:dyDescent="0.2">
      <c r="A1330" s="5">
        <v>42968</v>
      </c>
      <c r="H1330" s="4">
        <v>16.457999999999998</v>
      </c>
      <c r="I1330" s="44">
        <f t="shared" si="149"/>
        <v>1</v>
      </c>
      <c r="J1330" s="44">
        <f t="shared" si="150"/>
        <v>1329</v>
      </c>
      <c r="K1330" s="45">
        <f t="shared" si="151"/>
        <v>24159.162000000037</v>
      </c>
      <c r="L1330" s="4">
        <f t="shared" si="152"/>
        <v>16.368515000000006</v>
      </c>
      <c r="M1330" s="4">
        <f>AVERAGE($H$1097:H1330)</f>
        <v>16.961923076923082</v>
      </c>
    </row>
    <row r="1331" spans="1:13" x14ac:dyDescent="0.2">
      <c r="A1331" s="5">
        <v>42969</v>
      </c>
      <c r="H1331" s="4">
        <v>16.298999999999999</v>
      </c>
      <c r="I1331" s="44">
        <f t="shared" si="149"/>
        <v>1</v>
      </c>
      <c r="J1331" s="44">
        <f t="shared" si="150"/>
        <v>1330</v>
      </c>
      <c r="K1331" s="45">
        <f t="shared" si="151"/>
        <v>24175.461000000036</v>
      </c>
      <c r="L1331" s="4">
        <f t="shared" si="152"/>
        <v>16.337049999999998</v>
      </c>
      <c r="M1331" s="4">
        <f>AVERAGE($H$1097:H1331)</f>
        <v>16.95910212765958</v>
      </c>
    </row>
    <row r="1332" spans="1:13" x14ac:dyDescent="0.2">
      <c r="A1332" s="5">
        <v>42970</v>
      </c>
      <c r="H1332" s="4">
        <v>16.456</v>
      </c>
      <c r="I1332" s="44">
        <f t="shared" si="149"/>
        <v>1</v>
      </c>
      <c r="J1332" s="44">
        <f t="shared" si="150"/>
        <v>1331</v>
      </c>
      <c r="K1332" s="45">
        <f t="shared" si="151"/>
        <v>24191.917000000034</v>
      </c>
      <c r="L1332" s="4">
        <f t="shared" si="152"/>
        <v>16.306174999999985</v>
      </c>
      <c r="M1332" s="4">
        <f>AVERAGE($H$1097:H1332)</f>
        <v>16.956970338983059</v>
      </c>
    </row>
    <row r="1333" spans="1:13" x14ac:dyDescent="0.2">
      <c r="A1333" s="5">
        <v>42971</v>
      </c>
      <c r="H1333" s="4">
        <v>16.548999999999999</v>
      </c>
      <c r="I1333" s="44">
        <f t="shared" si="149"/>
        <v>1</v>
      </c>
      <c r="J1333" s="44">
        <f t="shared" si="150"/>
        <v>1332</v>
      </c>
      <c r="K1333" s="45">
        <f t="shared" si="151"/>
        <v>24208.466000000033</v>
      </c>
      <c r="L1333" s="4">
        <f t="shared" si="152"/>
        <v>16.273634999999977</v>
      </c>
      <c r="M1333" s="4">
        <f>AVERAGE($H$1097:H1333)</f>
        <v>16.955248945147687</v>
      </c>
    </row>
    <row r="1334" spans="1:13" x14ac:dyDescent="0.2">
      <c r="A1334" s="5">
        <v>42972</v>
      </c>
      <c r="H1334" s="4">
        <v>16.300999999999998</v>
      </c>
      <c r="I1334" s="44">
        <f t="shared" si="149"/>
        <v>1</v>
      </c>
      <c r="J1334" s="44">
        <f t="shared" si="150"/>
        <v>1333</v>
      </c>
      <c r="K1334" s="45">
        <f t="shared" si="151"/>
        <v>24224.767000000033</v>
      </c>
      <c r="L1334" s="4">
        <f t="shared" si="152"/>
        <v>16.240909999999968</v>
      </c>
      <c r="M1334" s="4">
        <f>AVERAGE($H$1097:H1334)</f>
        <v>16.952500000000008</v>
      </c>
    </row>
    <row r="1335" spans="1:13" x14ac:dyDescent="0.2">
      <c r="A1335" s="5">
        <v>42973</v>
      </c>
      <c r="H1335" s="4">
        <v>16.280999999999999</v>
      </c>
      <c r="I1335" s="44">
        <f t="shared" si="149"/>
        <v>1</v>
      </c>
      <c r="J1335" s="44">
        <f t="shared" si="150"/>
        <v>1334</v>
      </c>
      <c r="K1335" s="45">
        <f t="shared" si="151"/>
        <v>24241.048000000032</v>
      </c>
      <c r="L1335" s="4">
        <f t="shared" si="152"/>
        <v>16.210749999999972</v>
      </c>
      <c r="M1335" s="4">
        <f>AVERAGE($H$1097:H1335)</f>
        <v>16.949690376569045</v>
      </c>
    </row>
    <row r="1336" spans="1:13" x14ac:dyDescent="0.2">
      <c r="A1336" s="5">
        <v>42974</v>
      </c>
      <c r="H1336" s="4">
        <v>16.588999999999999</v>
      </c>
      <c r="I1336" s="44">
        <f t="shared" si="149"/>
        <v>1</v>
      </c>
      <c r="J1336" s="44">
        <f t="shared" si="150"/>
        <v>1335</v>
      </c>
      <c r="K1336" s="45">
        <f t="shared" si="151"/>
        <v>24257.637000000032</v>
      </c>
      <c r="L1336" s="4">
        <f t="shared" si="152"/>
        <v>16.188299999999963</v>
      </c>
      <c r="M1336" s="4">
        <f>AVERAGE($H$1097:H1336)</f>
        <v>16.948187500000007</v>
      </c>
    </row>
    <row r="1337" spans="1:13" x14ac:dyDescent="0.2">
      <c r="A1337" s="5">
        <v>42975</v>
      </c>
      <c r="H1337" s="4">
        <v>16.475999999999999</v>
      </c>
      <c r="I1337" s="44">
        <f t="shared" si="149"/>
        <v>1</v>
      </c>
      <c r="J1337" s="44">
        <f t="shared" si="150"/>
        <v>1336</v>
      </c>
      <c r="K1337" s="45">
        <f t="shared" si="151"/>
        <v>24274.11300000003</v>
      </c>
      <c r="L1337" s="4">
        <f t="shared" si="152"/>
        <v>16.16573999999995</v>
      </c>
      <c r="M1337" s="4">
        <f>AVERAGE($H$1097:H1337)</f>
        <v>16.94622821576764</v>
      </c>
    </row>
    <row r="1338" spans="1:13" x14ac:dyDescent="0.2">
      <c r="A1338" s="5">
        <v>42976</v>
      </c>
      <c r="H1338" s="4">
        <v>16.524999999999999</v>
      </c>
      <c r="I1338" s="44">
        <f t="shared" si="149"/>
        <v>1</v>
      </c>
      <c r="J1338" s="44">
        <f t="shared" si="150"/>
        <v>1337</v>
      </c>
      <c r="K1338" s="45">
        <f t="shared" si="151"/>
        <v>24290.638000000032</v>
      </c>
      <c r="L1338" s="4">
        <f t="shared" si="152"/>
        <v>16.146929999999955</v>
      </c>
      <c r="M1338" s="4">
        <f>AVERAGE($H$1097:H1338)</f>
        <v>16.944487603305792</v>
      </c>
    </row>
    <row r="1339" spans="1:13" x14ac:dyDescent="0.2">
      <c r="A1339" s="5">
        <v>42977</v>
      </c>
      <c r="H1339" s="4">
        <v>16.766999999999999</v>
      </c>
      <c r="I1339" s="44">
        <f t="shared" si="149"/>
        <v>1</v>
      </c>
      <c r="J1339" s="44">
        <f t="shared" si="150"/>
        <v>1338</v>
      </c>
      <c r="K1339" s="45">
        <f t="shared" si="151"/>
        <v>24307.405000000032</v>
      </c>
      <c r="L1339" s="4">
        <f t="shared" si="152"/>
        <v>16.129384999999946</v>
      </c>
      <c r="M1339" s="4">
        <f>AVERAGE($H$1097:H1339)</f>
        <v>16.943757201646097</v>
      </c>
    </row>
    <row r="1340" spans="1:13" x14ac:dyDescent="0.2">
      <c r="A1340" s="5">
        <v>42978</v>
      </c>
      <c r="H1340" s="4">
        <v>16.588000000000001</v>
      </c>
      <c r="I1340" s="44">
        <f t="shared" si="149"/>
        <v>1</v>
      </c>
      <c r="J1340" s="44">
        <f t="shared" si="150"/>
        <v>1339</v>
      </c>
      <c r="K1340" s="45">
        <f t="shared" si="151"/>
        <v>24323.993000000031</v>
      </c>
      <c r="L1340" s="4">
        <f t="shared" si="152"/>
        <v>16.110419999999941</v>
      </c>
      <c r="M1340" s="4">
        <f>AVERAGE($H$1097:H1340)</f>
        <v>16.942299180327872</v>
      </c>
    </row>
    <row r="1341" spans="1:13" x14ac:dyDescent="0.2">
      <c r="A1341" s="5">
        <v>42979</v>
      </c>
      <c r="H1341" s="4">
        <v>16.425999999999998</v>
      </c>
      <c r="I1341" s="44">
        <f t="shared" si="149"/>
        <v>1</v>
      </c>
      <c r="J1341" s="44">
        <f t="shared" si="150"/>
        <v>1340</v>
      </c>
      <c r="K1341" s="45">
        <f t="shared" si="151"/>
        <v>24340.419000000031</v>
      </c>
      <c r="L1341" s="4">
        <f t="shared" si="152"/>
        <v>16.092559999999938</v>
      </c>
      <c r="M1341" s="4">
        <f>AVERAGE($H$1097:H1341)</f>
        <v>16.940191836734702</v>
      </c>
    </row>
    <row r="1342" spans="1:13" x14ac:dyDescent="0.2">
      <c r="A1342" s="5">
        <v>42980</v>
      </c>
      <c r="H1342" s="4">
        <v>16.431999999999999</v>
      </c>
      <c r="I1342" s="44">
        <f t="shared" si="149"/>
        <v>1</v>
      </c>
      <c r="J1342" s="44">
        <f t="shared" si="150"/>
        <v>1341</v>
      </c>
      <c r="K1342" s="45">
        <f t="shared" si="151"/>
        <v>24356.851000000031</v>
      </c>
      <c r="L1342" s="4">
        <f t="shared" si="152"/>
        <v>16.077259999999953</v>
      </c>
      <c r="M1342" s="4">
        <f>AVERAGE($H$1097:H1342)</f>
        <v>16.938126016260167</v>
      </c>
    </row>
    <row r="1343" spans="1:13" x14ac:dyDescent="0.2">
      <c r="A1343" s="5">
        <v>42981</v>
      </c>
      <c r="H1343" s="4">
        <v>16.539000000000001</v>
      </c>
      <c r="I1343" s="44">
        <f t="shared" si="149"/>
        <v>1</v>
      </c>
      <c r="J1343" s="44">
        <f t="shared" si="150"/>
        <v>1342</v>
      </c>
      <c r="K1343" s="45">
        <f t="shared" si="151"/>
        <v>24373.390000000032</v>
      </c>
      <c r="L1343" s="4">
        <f t="shared" si="152"/>
        <v>16.063199999999959</v>
      </c>
      <c r="M1343" s="4">
        <f>AVERAGE($H$1097:H1343)</f>
        <v>16.936510121457495</v>
      </c>
    </row>
    <row r="1344" spans="1:13" x14ac:dyDescent="0.2">
      <c r="A1344" s="5">
        <v>42982</v>
      </c>
      <c r="H1344" s="4">
        <v>16.446000000000002</v>
      </c>
      <c r="I1344" s="44">
        <f t="shared" si="149"/>
        <v>1</v>
      </c>
      <c r="J1344" s="44">
        <f t="shared" si="150"/>
        <v>1343</v>
      </c>
      <c r="K1344" s="45">
        <f t="shared" si="151"/>
        <v>24389.836000000032</v>
      </c>
      <c r="L1344" s="4">
        <f t="shared" si="152"/>
        <v>16.048039999999965</v>
      </c>
      <c r="M1344" s="4">
        <f>AVERAGE($H$1097:H1344)</f>
        <v>16.934532258064522</v>
      </c>
    </row>
    <row r="1345" spans="1:13" x14ac:dyDescent="0.2">
      <c r="A1345" s="5">
        <v>42983</v>
      </c>
      <c r="H1345" s="4">
        <v>16.832000000000001</v>
      </c>
      <c r="I1345" s="44">
        <f t="shared" si="149"/>
        <v>1</v>
      </c>
      <c r="J1345" s="44">
        <f t="shared" si="150"/>
        <v>1344</v>
      </c>
      <c r="K1345" s="45">
        <f t="shared" si="151"/>
        <v>24406.668000000031</v>
      </c>
      <c r="L1345" s="4">
        <f t="shared" si="152"/>
        <v>16.038814999999957</v>
      </c>
      <c r="M1345" s="4">
        <f>AVERAGE($H$1097:H1345)</f>
        <v>16.934120481927717</v>
      </c>
    </row>
    <row r="1346" spans="1:13" x14ac:dyDescent="0.2">
      <c r="A1346" s="5">
        <v>42984</v>
      </c>
      <c r="H1346" s="4">
        <v>16.933</v>
      </c>
      <c r="I1346" s="44">
        <f t="shared" si="149"/>
        <v>1</v>
      </c>
      <c r="J1346" s="44">
        <f t="shared" si="150"/>
        <v>1345</v>
      </c>
      <c r="K1346" s="45">
        <f t="shared" si="151"/>
        <v>24423.601000000031</v>
      </c>
      <c r="L1346" s="4">
        <f t="shared" si="152"/>
        <v>16.030134999999955</v>
      </c>
      <c r="M1346" s="4">
        <f>AVERAGE($H$1097:H1346)</f>
        <v>16.934116000000007</v>
      </c>
    </row>
    <row r="1347" spans="1:13" x14ac:dyDescent="0.2">
      <c r="A1347" s="5">
        <v>42985</v>
      </c>
      <c r="H1347" s="4">
        <v>16.855</v>
      </c>
      <c r="I1347" s="44">
        <f t="shared" si="149"/>
        <v>1</v>
      </c>
      <c r="J1347" s="44">
        <f t="shared" si="150"/>
        <v>1346</v>
      </c>
      <c r="K1347" s="45">
        <f t="shared" si="151"/>
        <v>24440.456000000031</v>
      </c>
      <c r="L1347" s="4">
        <f t="shared" si="152"/>
        <v>16.020699999999962</v>
      </c>
      <c r="M1347" s="4">
        <f>AVERAGE($H$1097:H1347)</f>
        <v>16.933800796812754</v>
      </c>
    </row>
    <row r="1348" spans="1:13" x14ac:dyDescent="0.2">
      <c r="A1348" s="5">
        <v>42986</v>
      </c>
      <c r="H1348" s="4">
        <v>16.751999999999999</v>
      </c>
      <c r="I1348" s="44">
        <f t="shared" si="149"/>
        <v>1</v>
      </c>
      <c r="J1348" s="44">
        <f t="shared" si="150"/>
        <v>1347</v>
      </c>
      <c r="K1348" s="45">
        <f t="shared" si="151"/>
        <v>24457.208000000031</v>
      </c>
      <c r="L1348" s="4">
        <f t="shared" si="152"/>
        <v>16.01105499999996</v>
      </c>
      <c r="M1348" s="4">
        <f>AVERAGE($H$1097:H1348)</f>
        <v>16.933079365079369</v>
      </c>
    </row>
    <row r="1349" spans="1:13" x14ac:dyDescent="0.2">
      <c r="A1349" s="5">
        <v>42987</v>
      </c>
      <c r="H1349" s="4">
        <v>16.754999999999999</v>
      </c>
      <c r="I1349" s="44">
        <f t="shared" si="149"/>
        <v>1</v>
      </c>
      <c r="J1349" s="44">
        <f t="shared" si="150"/>
        <v>1348</v>
      </c>
      <c r="K1349" s="45">
        <f t="shared" si="151"/>
        <v>24473.963000000032</v>
      </c>
      <c r="L1349" s="4">
        <f t="shared" si="152"/>
        <v>16.003184999999959</v>
      </c>
      <c r="M1349" s="4">
        <f>AVERAGE($H$1097:H1349)</f>
        <v>16.932375494071152</v>
      </c>
    </row>
    <row r="1350" spans="1:13" x14ac:dyDescent="0.2">
      <c r="A1350" s="5">
        <v>42988</v>
      </c>
      <c r="H1350" s="4">
        <v>17.103999999999999</v>
      </c>
      <c r="I1350" s="44">
        <f t="shared" si="149"/>
        <v>1</v>
      </c>
      <c r="J1350" s="44">
        <f t="shared" si="150"/>
        <v>1349</v>
      </c>
      <c r="K1350" s="45">
        <f t="shared" si="151"/>
        <v>24491.067000000032</v>
      </c>
      <c r="L1350" s="4">
        <f t="shared" si="152"/>
        <v>15.998439999999954</v>
      </c>
      <c r="M1350" s="4">
        <f>AVERAGE($H$1097:H1350)</f>
        <v>16.933051181102368</v>
      </c>
    </row>
    <row r="1351" spans="1:13" x14ac:dyDescent="0.2">
      <c r="A1351" s="5">
        <v>42989</v>
      </c>
      <c r="H1351" s="4">
        <v>17.324000000000002</v>
      </c>
      <c r="I1351" s="44">
        <f t="shared" si="149"/>
        <v>1</v>
      </c>
      <c r="J1351" s="44">
        <f t="shared" si="150"/>
        <v>1350</v>
      </c>
      <c r="K1351" s="45">
        <f t="shared" si="151"/>
        <v>24508.391000000032</v>
      </c>
      <c r="L1351" s="4">
        <f t="shared" si="152"/>
        <v>15.992049999999963</v>
      </c>
      <c r="M1351" s="4">
        <f>AVERAGE($H$1097:H1351)</f>
        <v>16.934584313725495</v>
      </c>
    </row>
    <row r="1352" spans="1:13" x14ac:dyDescent="0.2">
      <c r="A1352" s="5">
        <v>42990</v>
      </c>
      <c r="H1352" s="4">
        <v>17.324999999999999</v>
      </c>
      <c r="I1352" s="44">
        <f t="shared" si="149"/>
        <v>1</v>
      </c>
      <c r="J1352" s="44">
        <f t="shared" si="150"/>
        <v>1351</v>
      </c>
      <c r="K1352" s="45">
        <f t="shared" si="151"/>
        <v>24525.716000000033</v>
      </c>
      <c r="L1352" s="4">
        <f t="shared" si="152"/>
        <v>15.987399999999962</v>
      </c>
      <c r="M1352" s="4">
        <f>AVERAGE($H$1097:H1352)</f>
        <v>16.936109375000004</v>
      </c>
    </row>
    <row r="1353" spans="1:13" x14ac:dyDescent="0.2">
      <c r="A1353" s="5">
        <v>42991</v>
      </c>
      <c r="H1353" s="4">
        <v>17.443999999999999</v>
      </c>
      <c r="I1353" s="44">
        <f t="shared" si="149"/>
        <v>1</v>
      </c>
      <c r="J1353" s="44">
        <f t="shared" si="150"/>
        <v>1352</v>
      </c>
      <c r="K1353" s="45">
        <f t="shared" si="151"/>
        <v>24543.160000000033</v>
      </c>
      <c r="L1353" s="4">
        <f t="shared" si="152"/>
        <v>15.983679999999968</v>
      </c>
      <c r="M1353" s="4">
        <f>AVERAGE($H$1097:H1353)</f>
        <v>16.938085603112846</v>
      </c>
    </row>
    <row r="1354" spans="1:13" x14ac:dyDescent="0.2">
      <c r="A1354" s="5">
        <v>42992</v>
      </c>
      <c r="H1354" s="4">
        <v>17.850999999999999</v>
      </c>
      <c r="I1354" s="44">
        <f t="shared" ref="I1354:I1417" si="153">IF(H1354&lt;&gt;0,1,0)</f>
        <v>1</v>
      </c>
      <c r="J1354" s="44">
        <f t="shared" ref="J1354:J1417" si="154">I1354+J1353</f>
        <v>1353</v>
      </c>
      <c r="K1354" s="45">
        <f t="shared" ref="K1354:K1417" si="155">IF(I1354=1,H1354+K1353,K1353)</f>
        <v>24561.011000000031</v>
      </c>
      <c r="L1354" s="4">
        <f t="shared" si="152"/>
        <v>15.982119999999959</v>
      </c>
      <c r="M1354" s="4">
        <f>AVERAGE($H$1097:H1354)</f>
        <v>16.941624031007755</v>
      </c>
    </row>
    <row r="1355" spans="1:13" x14ac:dyDescent="0.2">
      <c r="A1355" s="5">
        <v>42993</v>
      </c>
      <c r="H1355" s="4">
        <v>17.474</v>
      </c>
      <c r="I1355" s="44">
        <f t="shared" si="153"/>
        <v>1</v>
      </c>
      <c r="J1355" s="44">
        <f t="shared" si="154"/>
        <v>1354</v>
      </c>
      <c r="K1355" s="45">
        <f t="shared" si="155"/>
        <v>24578.48500000003</v>
      </c>
      <c r="L1355" s="4">
        <f t="shared" si="152"/>
        <v>15.980304999999953</v>
      </c>
      <c r="M1355" s="4">
        <f>AVERAGE($H$1097:H1355)</f>
        <v>16.943679536679543</v>
      </c>
    </row>
    <row r="1356" spans="1:13" x14ac:dyDescent="0.2">
      <c r="A1356" s="5">
        <v>42994</v>
      </c>
      <c r="H1356" s="4">
        <v>17.481000000000002</v>
      </c>
      <c r="I1356" s="44">
        <f t="shared" si="153"/>
        <v>1</v>
      </c>
      <c r="J1356" s="44">
        <f t="shared" si="154"/>
        <v>1355</v>
      </c>
      <c r="K1356" s="45">
        <f t="shared" si="155"/>
        <v>24595.966000000029</v>
      </c>
      <c r="L1356" s="4">
        <f t="shared" si="152"/>
        <v>15.979044999999951</v>
      </c>
      <c r="M1356" s="4">
        <f>AVERAGE($H$1097:H1356)</f>
        <v>16.945746153846159</v>
      </c>
    </row>
    <row r="1357" spans="1:13" x14ac:dyDescent="0.2">
      <c r="A1357" s="5">
        <v>42995</v>
      </c>
      <c r="H1357" s="4">
        <v>17.702000000000002</v>
      </c>
      <c r="I1357" s="44">
        <f t="shared" si="153"/>
        <v>1</v>
      </c>
      <c r="J1357" s="44">
        <f t="shared" si="154"/>
        <v>1356</v>
      </c>
      <c r="K1357" s="45">
        <f t="shared" si="155"/>
        <v>24613.668000000031</v>
      </c>
      <c r="L1357" s="4">
        <f t="shared" si="152"/>
        <v>15.980329999999958</v>
      </c>
      <c r="M1357" s="4">
        <f>AVERAGE($H$1097:H1357)</f>
        <v>16.948643678160924</v>
      </c>
    </row>
    <row r="1358" spans="1:13" x14ac:dyDescent="0.2">
      <c r="A1358" s="5">
        <v>42996</v>
      </c>
      <c r="H1358" s="4">
        <v>17.824999999999999</v>
      </c>
      <c r="I1358" s="44">
        <f t="shared" si="153"/>
        <v>1</v>
      </c>
      <c r="J1358" s="44">
        <f t="shared" si="154"/>
        <v>1357</v>
      </c>
      <c r="K1358" s="45">
        <f t="shared" si="155"/>
        <v>24631.493000000031</v>
      </c>
      <c r="L1358" s="4">
        <f t="shared" si="152"/>
        <v>15.982084999999969</v>
      </c>
      <c r="M1358" s="4">
        <f>AVERAGE($H$1097:H1358)</f>
        <v>16.951988549618324</v>
      </c>
    </row>
    <row r="1359" spans="1:13" x14ac:dyDescent="0.2">
      <c r="A1359" s="5">
        <v>42997</v>
      </c>
      <c r="H1359" s="4">
        <v>17.648</v>
      </c>
      <c r="I1359" s="44">
        <f t="shared" si="153"/>
        <v>1</v>
      </c>
      <c r="J1359" s="44">
        <f t="shared" si="154"/>
        <v>1358</v>
      </c>
      <c r="K1359" s="45">
        <f t="shared" si="155"/>
        <v>24649.141000000032</v>
      </c>
      <c r="L1359" s="4">
        <f t="shared" si="152"/>
        <v>15.985534999999981</v>
      </c>
      <c r="M1359" s="4">
        <f>AVERAGE($H$1097:H1359)</f>
        <v>16.954634980988597</v>
      </c>
    </row>
    <row r="1360" spans="1:13" x14ac:dyDescent="0.2">
      <c r="A1360" s="5">
        <v>42998</v>
      </c>
      <c r="H1360" s="4">
        <v>17.559999999999999</v>
      </c>
      <c r="I1360" s="44">
        <f t="shared" si="153"/>
        <v>1</v>
      </c>
      <c r="J1360" s="44">
        <f t="shared" si="154"/>
        <v>1359</v>
      </c>
      <c r="K1360" s="45">
        <f t="shared" si="155"/>
        <v>24666.701000000034</v>
      </c>
      <c r="L1360" s="4">
        <f t="shared" si="152"/>
        <v>15.988694999999989</v>
      </c>
      <c r="M1360" s="4">
        <f>AVERAGE($H$1097:H1360)</f>
        <v>16.956928030303036</v>
      </c>
    </row>
    <row r="1361" spans="1:13" x14ac:dyDescent="0.2">
      <c r="A1361" s="5">
        <v>42999</v>
      </c>
      <c r="H1361" s="4">
        <v>17.239999999999998</v>
      </c>
      <c r="I1361" s="44">
        <f t="shared" si="153"/>
        <v>1</v>
      </c>
      <c r="J1361" s="44">
        <f t="shared" si="154"/>
        <v>1360</v>
      </c>
      <c r="K1361" s="45">
        <f t="shared" si="155"/>
        <v>24683.941000000035</v>
      </c>
      <c r="L1361" s="4">
        <f t="shared" si="152"/>
        <v>15.989004999999997</v>
      </c>
      <c r="M1361" s="4">
        <f>AVERAGE($H$1097:H1361)</f>
        <v>16.957996226415101</v>
      </c>
    </row>
    <row r="1362" spans="1:13" x14ac:dyDescent="0.2">
      <c r="A1362" s="5">
        <v>43000</v>
      </c>
      <c r="H1362" s="4">
        <v>16.885000000000002</v>
      </c>
      <c r="I1362" s="44">
        <f t="shared" si="153"/>
        <v>1</v>
      </c>
      <c r="J1362" s="44">
        <f t="shared" si="154"/>
        <v>1361</v>
      </c>
      <c r="K1362" s="45">
        <f t="shared" si="155"/>
        <v>24700.826000000034</v>
      </c>
      <c r="L1362" s="4">
        <f t="shared" si="152"/>
        <v>15.987824999999994</v>
      </c>
      <c r="M1362" s="4">
        <f>AVERAGE($H$1097:H1362)</f>
        <v>16.957721804511284</v>
      </c>
    </row>
    <row r="1363" spans="1:13" x14ac:dyDescent="0.2">
      <c r="A1363" s="5">
        <v>43001</v>
      </c>
      <c r="H1363" s="4">
        <v>16.888999999999999</v>
      </c>
      <c r="I1363" s="44">
        <f t="shared" si="153"/>
        <v>1</v>
      </c>
      <c r="J1363" s="44">
        <f t="shared" si="154"/>
        <v>1362</v>
      </c>
      <c r="K1363" s="45">
        <f t="shared" si="155"/>
        <v>24717.715000000033</v>
      </c>
      <c r="L1363" s="4">
        <f t="shared" si="152"/>
        <v>15.986149999999999</v>
      </c>
      <c r="M1363" s="4">
        <f>AVERAGE($H$1097:H1363)</f>
        <v>16.957464419475663</v>
      </c>
    </row>
    <row r="1364" spans="1:13" x14ac:dyDescent="0.2">
      <c r="A1364" s="5">
        <v>43002</v>
      </c>
      <c r="H1364" s="4">
        <v>16.998000000000001</v>
      </c>
      <c r="I1364" s="44">
        <f t="shared" si="153"/>
        <v>1</v>
      </c>
      <c r="J1364" s="44">
        <f t="shared" si="154"/>
        <v>1363</v>
      </c>
      <c r="K1364" s="45">
        <f t="shared" si="155"/>
        <v>24734.713000000032</v>
      </c>
      <c r="L1364" s="4">
        <f t="shared" si="152"/>
        <v>15.987430000000003</v>
      </c>
      <c r="M1364" s="4">
        <f>AVERAGE($H$1097:H1364)</f>
        <v>16.957615671641797</v>
      </c>
    </row>
    <row r="1365" spans="1:13" x14ac:dyDescent="0.2">
      <c r="A1365" s="5">
        <v>43003</v>
      </c>
      <c r="H1365" s="4">
        <v>17.495999999999999</v>
      </c>
      <c r="I1365" s="44">
        <f t="shared" si="153"/>
        <v>1</v>
      </c>
      <c r="J1365" s="44">
        <f t="shared" si="154"/>
        <v>1364</v>
      </c>
      <c r="K1365" s="45">
        <f t="shared" si="155"/>
        <v>24752.209000000032</v>
      </c>
      <c r="L1365" s="4">
        <f t="shared" si="152"/>
        <v>15.991980000000003</v>
      </c>
      <c r="M1365" s="4">
        <f>AVERAGE($H$1097:H1365)</f>
        <v>16.959617100371752</v>
      </c>
    </row>
    <row r="1366" spans="1:13" x14ac:dyDescent="0.2">
      <c r="A1366" s="5">
        <v>43004</v>
      </c>
      <c r="H1366" s="4">
        <v>17.738</v>
      </c>
      <c r="I1366" s="44">
        <f t="shared" si="153"/>
        <v>1</v>
      </c>
      <c r="J1366" s="44">
        <f t="shared" si="154"/>
        <v>1365</v>
      </c>
      <c r="K1366" s="45">
        <f t="shared" si="155"/>
        <v>24769.947000000033</v>
      </c>
      <c r="L1366" s="4">
        <f t="shared" si="152"/>
        <v>15.998395</v>
      </c>
      <c r="M1366" s="4">
        <f>AVERAGE($H$1097:H1366)</f>
        <v>16.962500000000006</v>
      </c>
    </row>
    <row r="1367" spans="1:13" x14ac:dyDescent="0.2">
      <c r="A1367" s="5">
        <v>43005</v>
      </c>
      <c r="H1367" s="4">
        <v>17.582999999999998</v>
      </c>
      <c r="I1367" s="44">
        <f t="shared" si="153"/>
        <v>1</v>
      </c>
      <c r="J1367" s="44">
        <f t="shared" si="154"/>
        <v>1366</v>
      </c>
      <c r="K1367" s="45">
        <f t="shared" si="155"/>
        <v>24787.530000000032</v>
      </c>
      <c r="L1367" s="4">
        <f t="shared" si="152"/>
        <v>16.004210000000004</v>
      </c>
      <c r="M1367" s="4">
        <f>AVERAGE($H$1097:H1367)</f>
        <v>16.964789667896685</v>
      </c>
    </row>
    <row r="1368" spans="1:13" x14ac:dyDescent="0.2">
      <c r="A1368" s="5">
        <v>43006</v>
      </c>
      <c r="H1368" s="4">
        <v>17.728999999999999</v>
      </c>
      <c r="I1368" s="44">
        <f t="shared" si="153"/>
        <v>1</v>
      </c>
      <c r="J1368" s="44">
        <f t="shared" si="154"/>
        <v>1367</v>
      </c>
      <c r="K1368" s="45">
        <f t="shared" si="155"/>
        <v>24805.259000000031</v>
      </c>
      <c r="L1368" s="4">
        <f t="shared" si="152"/>
        <v>16.009524999999993</v>
      </c>
      <c r="M1368" s="4">
        <f>AVERAGE($H$1097:H1368)</f>
        <v>16.967599264705889</v>
      </c>
    </row>
    <row r="1369" spans="1:13" x14ac:dyDescent="0.2">
      <c r="A1369" s="5">
        <v>43007</v>
      </c>
      <c r="H1369" s="4">
        <v>16.946999999999999</v>
      </c>
      <c r="I1369" s="44">
        <f t="shared" si="153"/>
        <v>1</v>
      </c>
      <c r="J1369" s="44">
        <f t="shared" si="154"/>
        <v>1368</v>
      </c>
      <c r="K1369" s="45">
        <f t="shared" si="155"/>
        <v>24822.206000000031</v>
      </c>
      <c r="L1369" s="4">
        <f t="shared" si="152"/>
        <v>16.012814999999993</v>
      </c>
      <c r="M1369" s="4">
        <f>AVERAGE($H$1097:H1369)</f>
        <v>16.967523809523815</v>
      </c>
    </row>
    <row r="1370" spans="1:13" x14ac:dyDescent="0.2">
      <c r="A1370" s="5">
        <v>43008</v>
      </c>
      <c r="H1370" s="4">
        <v>16.709</v>
      </c>
      <c r="I1370" s="44">
        <f t="shared" si="153"/>
        <v>1</v>
      </c>
      <c r="J1370" s="44">
        <f t="shared" si="154"/>
        <v>1369</v>
      </c>
      <c r="K1370" s="45">
        <f t="shared" si="155"/>
        <v>24838.91500000003</v>
      </c>
      <c r="L1370" s="4">
        <f t="shared" si="152"/>
        <v>16.014344999999995</v>
      </c>
      <c r="M1370" s="4">
        <f>AVERAGE($H$1097:H1370)</f>
        <v>16.966580291970811</v>
      </c>
    </row>
    <row r="1371" spans="1:13" x14ac:dyDescent="0.2">
      <c r="A1371" s="5">
        <v>43009</v>
      </c>
      <c r="H1371" s="4">
        <v>16.818999999999999</v>
      </c>
      <c r="I1371" s="44">
        <f t="shared" si="153"/>
        <v>1</v>
      </c>
      <c r="J1371" s="44">
        <f t="shared" si="154"/>
        <v>1370</v>
      </c>
      <c r="K1371" s="45">
        <f t="shared" si="155"/>
        <v>24855.734000000029</v>
      </c>
      <c r="L1371" s="4">
        <f t="shared" si="152"/>
        <v>16.015719999999984</v>
      </c>
      <c r="M1371" s="4">
        <f>AVERAGE($H$1097:H1371)</f>
        <v>16.966043636363644</v>
      </c>
    </row>
    <row r="1372" spans="1:13" x14ac:dyDescent="0.2">
      <c r="A1372" s="5">
        <v>43010</v>
      </c>
      <c r="H1372" s="4">
        <v>16.832000000000001</v>
      </c>
      <c r="I1372" s="44">
        <f t="shared" si="153"/>
        <v>1</v>
      </c>
      <c r="J1372" s="44">
        <f t="shared" si="154"/>
        <v>1371</v>
      </c>
      <c r="K1372" s="45">
        <f t="shared" si="155"/>
        <v>24872.566000000028</v>
      </c>
      <c r="L1372" s="4">
        <f t="shared" si="152"/>
        <v>16.018409999999967</v>
      </c>
      <c r="M1372" s="4">
        <f>AVERAGE($H$1097:H1372)</f>
        <v>16.965557971014501</v>
      </c>
    </row>
    <row r="1373" spans="1:13" x14ac:dyDescent="0.2">
      <c r="A1373" s="5">
        <v>43011</v>
      </c>
      <c r="H1373" s="4">
        <v>17.106999999999999</v>
      </c>
      <c r="I1373" s="44">
        <f t="shared" si="153"/>
        <v>1</v>
      </c>
      <c r="J1373" s="44">
        <f t="shared" si="154"/>
        <v>1372</v>
      </c>
      <c r="K1373" s="45">
        <f t="shared" si="155"/>
        <v>24889.673000000028</v>
      </c>
      <c r="L1373" s="4">
        <f t="shared" si="152"/>
        <v>16.023464999999959</v>
      </c>
      <c r="M1373" s="4">
        <f>AVERAGE($H$1097:H1373)</f>
        <v>16.96606859205777</v>
      </c>
    </row>
    <row r="1374" spans="1:13" x14ac:dyDescent="0.2">
      <c r="A1374" s="5">
        <v>43012</v>
      </c>
      <c r="H1374" s="4">
        <v>17.635999999999999</v>
      </c>
      <c r="I1374" s="44">
        <f t="shared" si="153"/>
        <v>1</v>
      </c>
      <c r="J1374" s="44">
        <f t="shared" si="154"/>
        <v>1373</v>
      </c>
      <c r="K1374" s="45">
        <f t="shared" si="155"/>
        <v>24907.309000000027</v>
      </c>
      <c r="L1374" s="4">
        <f t="shared" si="152"/>
        <v>16.031379999999952</v>
      </c>
      <c r="M1374" s="4">
        <f>AVERAGE($H$1097:H1374)</f>
        <v>16.968478417266198</v>
      </c>
    </row>
    <row r="1375" spans="1:13" x14ac:dyDescent="0.2">
      <c r="A1375" s="5">
        <v>43013</v>
      </c>
      <c r="H1375" s="4">
        <v>17.896999999999998</v>
      </c>
      <c r="I1375" s="44">
        <f t="shared" si="153"/>
        <v>1</v>
      </c>
      <c r="J1375" s="44">
        <f t="shared" si="154"/>
        <v>1374</v>
      </c>
      <c r="K1375" s="45">
        <f t="shared" si="155"/>
        <v>24925.206000000027</v>
      </c>
      <c r="L1375" s="4">
        <f t="shared" si="152"/>
        <v>16.040264999999962</v>
      </c>
      <c r="M1375" s="4">
        <f>AVERAGE($H$1097:H1375)</f>
        <v>16.971806451612913</v>
      </c>
    </row>
    <row r="1376" spans="1:13" x14ac:dyDescent="0.2">
      <c r="A1376" s="5">
        <v>43014</v>
      </c>
      <c r="H1376" s="4">
        <v>17.68</v>
      </c>
      <c r="I1376" s="44">
        <f t="shared" si="153"/>
        <v>1</v>
      </c>
      <c r="J1376" s="44">
        <f t="shared" si="154"/>
        <v>1375</v>
      </c>
      <c r="K1376" s="45">
        <f t="shared" si="155"/>
        <v>24942.886000000028</v>
      </c>
      <c r="L1376" s="4">
        <f t="shared" si="152"/>
        <v>16.048234999999966</v>
      </c>
      <c r="M1376" s="4">
        <f>AVERAGE($H$1097:H1376)</f>
        <v>16.974335714285726</v>
      </c>
    </row>
    <row r="1377" spans="1:13" x14ac:dyDescent="0.2">
      <c r="A1377" s="5">
        <v>43015</v>
      </c>
      <c r="H1377" s="4">
        <v>17.698</v>
      </c>
      <c r="I1377" s="44">
        <f t="shared" si="153"/>
        <v>1</v>
      </c>
      <c r="J1377" s="44">
        <f t="shared" si="154"/>
        <v>1376</v>
      </c>
      <c r="K1377" s="45">
        <f t="shared" si="155"/>
        <v>24960.584000000028</v>
      </c>
      <c r="L1377" s="4">
        <f t="shared" si="152"/>
        <v>16.056399999999975</v>
      </c>
      <c r="M1377" s="4">
        <f>AVERAGE($H$1097:H1377)</f>
        <v>16.976911032028482</v>
      </c>
    </row>
    <row r="1378" spans="1:13" x14ac:dyDescent="0.2">
      <c r="A1378" s="5">
        <v>43016</v>
      </c>
      <c r="H1378" s="4">
        <v>17.89</v>
      </c>
      <c r="I1378" s="44">
        <f t="shared" si="153"/>
        <v>1</v>
      </c>
      <c r="J1378" s="44">
        <f t="shared" si="154"/>
        <v>1377</v>
      </c>
      <c r="K1378" s="45">
        <f t="shared" si="155"/>
        <v>24978.474000000027</v>
      </c>
      <c r="L1378" s="4">
        <f t="shared" si="152"/>
        <v>16.066584999999979</v>
      </c>
      <c r="M1378" s="4">
        <f>AVERAGE($H$1097:H1378)</f>
        <v>16.980148936170227</v>
      </c>
    </row>
    <row r="1379" spans="1:13" x14ac:dyDescent="0.2">
      <c r="A1379" s="5">
        <v>43017</v>
      </c>
      <c r="H1379" s="4">
        <v>18.295000000000002</v>
      </c>
      <c r="I1379" s="44">
        <f t="shared" si="153"/>
        <v>1</v>
      </c>
      <c r="J1379" s="44">
        <f t="shared" si="154"/>
        <v>1378</v>
      </c>
      <c r="K1379" s="45">
        <f t="shared" si="155"/>
        <v>24996.769000000026</v>
      </c>
      <c r="L1379" s="4">
        <f t="shared" si="152"/>
        <v>16.078724999999977</v>
      </c>
      <c r="M1379" s="4">
        <f>AVERAGE($H$1097:H1379)</f>
        <v>16.984795053003548</v>
      </c>
    </row>
    <row r="1380" spans="1:13" x14ac:dyDescent="0.2">
      <c r="A1380" s="5">
        <v>43018</v>
      </c>
      <c r="H1380" s="4">
        <v>17.849</v>
      </c>
      <c r="I1380" s="44">
        <f t="shared" si="153"/>
        <v>1</v>
      </c>
      <c r="J1380" s="44">
        <f t="shared" si="154"/>
        <v>1379</v>
      </c>
      <c r="K1380" s="45">
        <f t="shared" si="155"/>
        <v>25014.618000000024</v>
      </c>
      <c r="L1380" s="4">
        <f t="shared" si="152"/>
        <v>16.090339999999959</v>
      </c>
      <c r="M1380" s="4">
        <f>AVERAGE($H$1097:H1380)</f>
        <v>16.987838028169026</v>
      </c>
    </row>
    <row r="1381" spans="1:13" x14ac:dyDescent="0.2">
      <c r="A1381" s="5">
        <v>43019</v>
      </c>
      <c r="H1381" s="4">
        <v>17.495999999999999</v>
      </c>
      <c r="I1381" s="44">
        <f t="shared" si="153"/>
        <v>1</v>
      </c>
      <c r="J1381" s="44">
        <f t="shared" si="154"/>
        <v>1380</v>
      </c>
      <c r="K1381" s="45">
        <f t="shared" si="155"/>
        <v>25032.114000000023</v>
      </c>
      <c r="L1381" s="4">
        <f t="shared" si="152"/>
        <v>16.100419999999957</v>
      </c>
      <c r="M1381" s="4">
        <f>AVERAGE($H$1097:H1381)</f>
        <v>16.989621052631595</v>
      </c>
    </row>
    <row r="1382" spans="1:13" x14ac:dyDescent="0.2">
      <c r="A1382" s="5">
        <v>43020</v>
      </c>
      <c r="H1382" s="4">
        <v>17.238</v>
      </c>
      <c r="I1382" s="44">
        <f t="shared" si="153"/>
        <v>1</v>
      </c>
      <c r="J1382" s="44">
        <f t="shared" si="154"/>
        <v>1381</v>
      </c>
      <c r="K1382" s="45">
        <f t="shared" si="155"/>
        <v>25049.352000000024</v>
      </c>
      <c r="L1382" s="4">
        <f t="shared" si="152"/>
        <v>16.108604999999969</v>
      </c>
      <c r="M1382" s="4">
        <f>AVERAGE($H$1097:H1382)</f>
        <v>16.990489510489525</v>
      </c>
    </row>
    <row r="1383" spans="1:13" x14ac:dyDescent="0.2">
      <c r="A1383" s="5">
        <v>43021</v>
      </c>
      <c r="H1383" s="4">
        <v>16.989999999999998</v>
      </c>
      <c r="I1383" s="44">
        <f t="shared" si="153"/>
        <v>1</v>
      </c>
      <c r="J1383" s="44">
        <f t="shared" si="154"/>
        <v>1382</v>
      </c>
      <c r="K1383" s="45">
        <f t="shared" si="155"/>
        <v>25066.342000000026</v>
      </c>
      <c r="L1383" s="4">
        <f t="shared" si="152"/>
        <v>16.117579999999979</v>
      </c>
      <c r="M1383" s="4">
        <f>AVERAGE($H$1097:H1383)</f>
        <v>16.990487804878065</v>
      </c>
    </row>
    <row r="1384" spans="1:13" x14ac:dyDescent="0.2">
      <c r="A1384" s="5">
        <v>43022</v>
      </c>
      <c r="H1384" s="4">
        <v>16.914999999999999</v>
      </c>
      <c r="I1384" s="44">
        <f t="shared" si="153"/>
        <v>1</v>
      </c>
      <c r="J1384" s="44">
        <f t="shared" si="154"/>
        <v>1383</v>
      </c>
      <c r="K1384" s="45">
        <f t="shared" si="155"/>
        <v>25083.257000000027</v>
      </c>
      <c r="L1384" s="4">
        <f t="shared" si="152"/>
        <v>16.12642499999998</v>
      </c>
      <c r="M1384" s="4">
        <f>AVERAGE($H$1097:H1384)</f>
        <v>16.990225694444458</v>
      </c>
    </row>
    <row r="1385" spans="1:13" x14ac:dyDescent="0.2">
      <c r="A1385" s="5">
        <v>43023</v>
      </c>
      <c r="H1385" s="4">
        <v>16.957000000000001</v>
      </c>
      <c r="I1385" s="44">
        <f t="shared" si="153"/>
        <v>1</v>
      </c>
      <c r="J1385" s="44">
        <f t="shared" si="154"/>
        <v>1384</v>
      </c>
      <c r="K1385" s="45">
        <f t="shared" si="155"/>
        <v>25100.214000000025</v>
      </c>
      <c r="L1385" s="4">
        <f t="shared" si="152"/>
        <v>16.133514999999971</v>
      </c>
      <c r="M1385" s="4">
        <f>AVERAGE($H$1097:H1385)</f>
        <v>16.990110726643614</v>
      </c>
    </row>
    <row r="1386" spans="1:13" x14ac:dyDescent="0.2">
      <c r="A1386" s="5">
        <v>43024</v>
      </c>
      <c r="H1386" s="4">
        <v>16.948</v>
      </c>
      <c r="I1386" s="44">
        <f t="shared" si="153"/>
        <v>1</v>
      </c>
      <c r="J1386" s="44">
        <f t="shared" si="154"/>
        <v>1385</v>
      </c>
      <c r="K1386" s="45">
        <f t="shared" si="155"/>
        <v>25117.162000000026</v>
      </c>
      <c r="L1386" s="4">
        <f t="shared" si="152"/>
        <v>16.140059999999977</v>
      </c>
      <c r="M1386" s="4">
        <f>AVERAGE($H$1097:H1386)</f>
        <v>16.989965517241394</v>
      </c>
    </row>
    <row r="1387" spans="1:13" x14ac:dyDescent="0.2">
      <c r="A1387" s="5">
        <v>43025</v>
      </c>
      <c r="H1387" s="4">
        <v>16.876000000000001</v>
      </c>
      <c r="I1387" s="44">
        <f t="shared" si="153"/>
        <v>1</v>
      </c>
      <c r="J1387" s="44">
        <f t="shared" si="154"/>
        <v>1386</v>
      </c>
      <c r="K1387" s="45">
        <f t="shared" si="155"/>
        <v>25134.038000000026</v>
      </c>
      <c r="L1387" s="4">
        <f t="shared" si="152"/>
        <v>16.147589999999983</v>
      </c>
      <c r="M1387" s="4">
        <f>AVERAGE($H$1097:H1387)</f>
        <v>16.98957388316153</v>
      </c>
    </row>
    <row r="1388" spans="1:13" x14ac:dyDescent="0.2">
      <c r="A1388" s="5">
        <v>43026</v>
      </c>
      <c r="H1388" s="4">
        <v>17.21</v>
      </c>
      <c r="I1388" s="44">
        <f t="shared" si="153"/>
        <v>1</v>
      </c>
      <c r="J1388" s="44">
        <f t="shared" si="154"/>
        <v>1387</v>
      </c>
      <c r="K1388" s="45">
        <f t="shared" si="155"/>
        <v>25151.248000000025</v>
      </c>
      <c r="L1388" s="4">
        <f t="shared" si="152"/>
        <v>16.154219999999988</v>
      </c>
      <c r="M1388" s="4">
        <f>AVERAGE($H$1097:H1388)</f>
        <v>16.990328767123305</v>
      </c>
    </row>
    <row r="1389" spans="1:13" x14ac:dyDescent="0.2">
      <c r="A1389" s="5">
        <v>43027</v>
      </c>
      <c r="H1389" s="4">
        <v>17.012</v>
      </c>
      <c r="I1389" s="44">
        <f t="shared" si="153"/>
        <v>1</v>
      </c>
      <c r="J1389" s="44">
        <f t="shared" si="154"/>
        <v>1388</v>
      </c>
      <c r="K1389" s="45">
        <f t="shared" si="155"/>
        <v>25168.260000000024</v>
      </c>
      <c r="L1389" s="4">
        <f t="shared" ref="L1389:L1452" si="156">(K1389-K1189)/(J1389-J1189)</f>
        <v>16.158454999999975</v>
      </c>
      <c r="M1389" s="4">
        <f>AVERAGE($H$1097:H1389)</f>
        <v>16.990402730375443</v>
      </c>
    </row>
    <row r="1390" spans="1:13" x14ac:dyDescent="0.2">
      <c r="A1390" s="5">
        <v>43028</v>
      </c>
      <c r="H1390" s="4">
        <v>16.748999999999999</v>
      </c>
      <c r="I1390" s="44">
        <f t="shared" si="153"/>
        <v>1</v>
      </c>
      <c r="J1390" s="44">
        <f t="shared" si="154"/>
        <v>1389</v>
      </c>
      <c r="K1390" s="45">
        <f t="shared" si="155"/>
        <v>25185.009000000024</v>
      </c>
      <c r="L1390" s="4">
        <f t="shared" si="156"/>
        <v>16.15972499999998</v>
      </c>
      <c r="M1390" s="4">
        <f>AVERAGE($H$1097:H1390)</f>
        <v>16.989581632653078</v>
      </c>
    </row>
    <row r="1391" spans="1:13" x14ac:dyDescent="0.2">
      <c r="A1391" s="5">
        <v>43029</v>
      </c>
      <c r="H1391" s="4">
        <v>16.803000000000001</v>
      </c>
      <c r="I1391" s="44">
        <f t="shared" si="153"/>
        <v>1</v>
      </c>
      <c r="J1391" s="44">
        <f t="shared" si="154"/>
        <v>1390</v>
      </c>
      <c r="K1391" s="45">
        <f t="shared" si="155"/>
        <v>25201.812000000024</v>
      </c>
      <c r="L1391" s="4">
        <f t="shared" si="156"/>
        <v>16.16293499999998</v>
      </c>
      <c r="M1391" s="4">
        <f>AVERAGE($H$1097:H1391)</f>
        <v>16.988949152542389</v>
      </c>
    </row>
    <row r="1392" spans="1:13" x14ac:dyDescent="0.2">
      <c r="A1392" s="5">
        <v>43030</v>
      </c>
      <c r="H1392" s="4">
        <v>17.28</v>
      </c>
      <c r="I1392" s="44">
        <f t="shared" si="153"/>
        <v>1</v>
      </c>
      <c r="J1392" s="44">
        <f t="shared" si="154"/>
        <v>1391</v>
      </c>
      <c r="K1392" s="45">
        <f t="shared" si="155"/>
        <v>25219.092000000022</v>
      </c>
      <c r="L1392" s="4">
        <f t="shared" si="156"/>
        <v>16.166604999999983</v>
      </c>
      <c r="M1392" s="4">
        <f>AVERAGE($H$1097:H1392)</f>
        <v>16.989932432432447</v>
      </c>
    </row>
    <row r="1393" spans="1:13" x14ac:dyDescent="0.2">
      <c r="A1393" s="5">
        <v>43031</v>
      </c>
      <c r="H1393" s="4">
        <v>17.134</v>
      </c>
      <c r="I1393" s="44">
        <f t="shared" si="153"/>
        <v>1</v>
      </c>
      <c r="J1393" s="44">
        <f t="shared" si="154"/>
        <v>1392</v>
      </c>
      <c r="K1393" s="45">
        <f t="shared" si="155"/>
        <v>25236.226000000021</v>
      </c>
      <c r="L1393" s="4">
        <f t="shared" si="156"/>
        <v>16.169664999999966</v>
      </c>
      <c r="M1393" s="4">
        <f>AVERAGE($H$1097:H1393)</f>
        <v>16.990417508417522</v>
      </c>
    </row>
    <row r="1394" spans="1:13" x14ac:dyDescent="0.2">
      <c r="A1394" s="5">
        <v>43032</v>
      </c>
      <c r="H1394" s="4">
        <v>17.126000000000001</v>
      </c>
      <c r="I1394" s="44">
        <f t="shared" si="153"/>
        <v>1</v>
      </c>
      <c r="J1394" s="44">
        <f t="shared" si="154"/>
        <v>1393</v>
      </c>
      <c r="K1394" s="45">
        <f t="shared" si="155"/>
        <v>25253.352000000021</v>
      </c>
      <c r="L1394" s="4">
        <f t="shared" si="156"/>
        <v>16.173509999999968</v>
      </c>
      <c r="M1394" s="4">
        <f>AVERAGE($H$1097:H1394)</f>
        <v>16.990872483221491</v>
      </c>
    </row>
    <row r="1395" spans="1:13" x14ac:dyDescent="0.2">
      <c r="A1395" s="5">
        <v>43033</v>
      </c>
      <c r="H1395" s="4">
        <v>17.297000000000001</v>
      </c>
      <c r="I1395" s="44">
        <f t="shared" si="153"/>
        <v>1</v>
      </c>
      <c r="J1395" s="44">
        <f t="shared" si="154"/>
        <v>1394</v>
      </c>
      <c r="K1395" s="45">
        <f t="shared" si="155"/>
        <v>25270.649000000019</v>
      </c>
      <c r="L1395" s="4">
        <f t="shared" si="156"/>
        <v>16.17953999999996</v>
      </c>
      <c r="M1395" s="4">
        <f>AVERAGE($H$1097:H1395)</f>
        <v>16.991896321070247</v>
      </c>
    </row>
    <row r="1396" spans="1:13" x14ac:dyDescent="0.2">
      <c r="A1396" s="5">
        <v>43034</v>
      </c>
      <c r="H1396" s="4">
        <v>17.259</v>
      </c>
      <c r="I1396" s="44">
        <f t="shared" si="153"/>
        <v>1</v>
      </c>
      <c r="J1396" s="44">
        <f t="shared" si="154"/>
        <v>1395</v>
      </c>
      <c r="K1396" s="45">
        <f t="shared" si="155"/>
        <v>25287.908000000018</v>
      </c>
      <c r="L1396" s="4">
        <f t="shared" si="156"/>
        <v>16.184259999999959</v>
      </c>
      <c r="M1396" s="4">
        <f>AVERAGE($H$1097:H1396)</f>
        <v>16.992786666666678</v>
      </c>
    </row>
    <row r="1397" spans="1:13" x14ac:dyDescent="0.2">
      <c r="A1397" s="5">
        <v>43035</v>
      </c>
      <c r="H1397" s="4">
        <v>17.012</v>
      </c>
      <c r="I1397" s="44">
        <f t="shared" si="153"/>
        <v>1</v>
      </c>
      <c r="J1397" s="44">
        <f t="shared" si="154"/>
        <v>1396</v>
      </c>
      <c r="K1397" s="45">
        <f t="shared" si="155"/>
        <v>25304.920000000016</v>
      </c>
      <c r="L1397" s="4">
        <f t="shared" si="156"/>
        <v>16.188744999999944</v>
      </c>
      <c r="M1397" s="4">
        <f>AVERAGE($H$1097:H1397)</f>
        <v>16.992850498338882</v>
      </c>
    </row>
    <row r="1398" spans="1:13" x14ac:dyDescent="0.2">
      <c r="A1398" s="5">
        <v>43036</v>
      </c>
      <c r="H1398" s="4">
        <v>17.268999999999998</v>
      </c>
      <c r="I1398" s="44">
        <f t="shared" si="153"/>
        <v>1</v>
      </c>
      <c r="J1398" s="44">
        <f t="shared" si="154"/>
        <v>1397</v>
      </c>
      <c r="K1398" s="45">
        <f t="shared" si="155"/>
        <v>25322.189000000017</v>
      </c>
      <c r="L1398" s="4">
        <f t="shared" si="156"/>
        <v>16.195394999999952</v>
      </c>
      <c r="M1398" s="4">
        <f>AVERAGE($H$1097:H1398)</f>
        <v>16.993764900662264</v>
      </c>
    </row>
    <row r="1399" spans="1:13" x14ac:dyDescent="0.2">
      <c r="A1399" s="5">
        <v>43037</v>
      </c>
      <c r="H1399" s="4">
        <v>17.585000000000001</v>
      </c>
      <c r="I1399" s="44">
        <f t="shared" si="153"/>
        <v>1</v>
      </c>
      <c r="J1399" s="44">
        <f t="shared" si="154"/>
        <v>1398</v>
      </c>
      <c r="K1399" s="45">
        <f t="shared" si="155"/>
        <v>25339.774000000016</v>
      </c>
      <c r="L1399" s="4">
        <f t="shared" si="156"/>
        <v>16.201284999999952</v>
      </c>
      <c r="M1399" s="4">
        <f>AVERAGE($H$1097:H1399)</f>
        <v>16.995716171617175</v>
      </c>
    </row>
    <row r="1400" spans="1:13" x14ac:dyDescent="0.2">
      <c r="A1400" s="5">
        <v>43038</v>
      </c>
      <c r="H1400" s="4">
        <v>18.058</v>
      </c>
      <c r="I1400" s="44">
        <f t="shared" si="153"/>
        <v>1</v>
      </c>
      <c r="J1400" s="44">
        <f t="shared" si="154"/>
        <v>1399</v>
      </c>
      <c r="K1400" s="45">
        <f t="shared" si="155"/>
        <v>25357.832000000017</v>
      </c>
      <c r="L1400" s="4">
        <f t="shared" si="156"/>
        <v>16.211129999999958</v>
      </c>
      <c r="M1400" s="4">
        <f>AVERAGE($H$1097:H1400)</f>
        <v>16.999210526315803</v>
      </c>
    </row>
    <row r="1401" spans="1:13" x14ac:dyDescent="0.2">
      <c r="A1401" s="5">
        <v>43039</v>
      </c>
      <c r="H1401" s="4">
        <v>18.062000000000001</v>
      </c>
      <c r="I1401" s="44">
        <f t="shared" si="153"/>
        <v>1</v>
      </c>
      <c r="J1401" s="44">
        <f t="shared" si="154"/>
        <v>1400</v>
      </c>
      <c r="K1401" s="45">
        <f t="shared" si="155"/>
        <v>25375.894000000018</v>
      </c>
      <c r="L1401" s="4">
        <f t="shared" si="156"/>
        <v>16.221264999999967</v>
      </c>
      <c r="M1401" s="4">
        <f>AVERAGE($H$1097:H1401)</f>
        <v>17.002695081967225</v>
      </c>
    </row>
    <row r="1402" spans="1:13" x14ac:dyDescent="0.2">
      <c r="A1402" s="5">
        <v>43040</v>
      </c>
      <c r="H1402" s="4">
        <v>18.161999999999999</v>
      </c>
      <c r="I1402" s="44">
        <f t="shared" si="153"/>
        <v>1</v>
      </c>
      <c r="J1402" s="44">
        <f t="shared" si="154"/>
        <v>1401</v>
      </c>
      <c r="K1402" s="45">
        <f t="shared" si="155"/>
        <v>25394.056000000019</v>
      </c>
      <c r="L1402" s="4">
        <f t="shared" si="156"/>
        <v>16.231794999999966</v>
      </c>
      <c r="M1402" s="4">
        <f>AVERAGE($H$1097:H1402)</f>
        <v>17.006483660130733</v>
      </c>
    </row>
    <row r="1403" spans="1:13" x14ac:dyDescent="0.2">
      <c r="A1403" s="5">
        <v>43041</v>
      </c>
      <c r="H1403" s="4">
        <v>18.236999999999998</v>
      </c>
      <c r="I1403" s="44">
        <f t="shared" si="153"/>
        <v>1</v>
      </c>
      <c r="J1403" s="44">
        <f t="shared" si="154"/>
        <v>1402</v>
      </c>
      <c r="K1403" s="45">
        <f t="shared" si="155"/>
        <v>25412.29300000002</v>
      </c>
      <c r="L1403" s="4">
        <f t="shared" si="156"/>
        <v>16.241109999999971</v>
      </c>
      <c r="M1403" s="4">
        <f>AVERAGE($H$1097:H1403)</f>
        <v>17.010491856677536</v>
      </c>
    </row>
    <row r="1404" spans="1:13" x14ac:dyDescent="0.2">
      <c r="A1404" s="5">
        <v>43042</v>
      </c>
      <c r="H1404" s="4">
        <v>17.82</v>
      </c>
      <c r="I1404" s="44">
        <f t="shared" si="153"/>
        <v>1</v>
      </c>
      <c r="J1404" s="44">
        <f t="shared" si="154"/>
        <v>1403</v>
      </c>
      <c r="K1404" s="45">
        <f t="shared" si="155"/>
        <v>25430.113000000019</v>
      </c>
      <c r="L1404" s="4">
        <f t="shared" si="156"/>
        <v>16.248254999999972</v>
      </c>
      <c r="M1404" s="4">
        <f>AVERAGE($H$1097:H1404)</f>
        <v>17.013120129870142</v>
      </c>
    </row>
    <row r="1405" spans="1:13" x14ac:dyDescent="0.2">
      <c r="A1405" s="5">
        <v>43043</v>
      </c>
      <c r="H1405" s="4">
        <v>17.913</v>
      </c>
      <c r="I1405" s="44">
        <f t="shared" si="153"/>
        <v>1</v>
      </c>
      <c r="J1405" s="44">
        <f t="shared" si="154"/>
        <v>1404</v>
      </c>
      <c r="K1405" s="45">
        <f t="shared" si="155"/>
        <v>25448.02600000002</v>
      </c>
      <c r="L1405" s="4">
        <f t="shared" si="156"/>
        <v>16.25431499999997</v>
      </c>
      <c r="M1405" s="4">
        <f>AVERAGE($H$1097:H1405)</f>
        <v>17.016032362459558</v>
      </c>
    </row>
    <row r="1406" spans="1:13" x14ac:dyDescent="0.2">
      <c r="A1406" s="5">
        <v>43044</v>
      </c>
      <c r="H1406" s="4">
        <v>18.215</v>
      </c>
      <c r="I1406" s="44">
        <f t="shared" si="153"/>
        <v>1</v>
      </c>
      <c r="J1406" s="44">
        <f t="shared" si="154"/>
        <v>1405</v>
      </c>
      <c r="K1406" s="45">
        <f t="shared" si="155"/>
        <v>25466.24100000002</v>
      </c>
      <c r="L1406" s="4">
        <f t="shared" si="156"/>
        <v>16.260084999999961</v>
      </c>
      <c r="M1406" s="4">
        <f>AVERAGE($H$1097:H1406)</f>
        <v>17.01990000000001</v>
      </c>
    </row>
    <row r="1407" spans="1:13" x14ac:dyDescent="0.2">
      <c r="A1407" s="5">
        <v>43045</v>
      </c>
      <c r="H1407" s="4">
        <v>19.05</v>
      </c>
      <c r="I1407" s="44">
        <f t="shared" si="153"/>
        <v>1</v>
      </c>
      <c r="J1407" s="44">
        <f t="shared" si="154"/>
        <v>1406</v>
      </c>
      <c r="K1407" s="45">
        <f t="shared" si="155"/>
        <v>25485.291000000019</v>
      </c>
      <c r="L1407" s="4">
        <f t="shared" si="156"/>
        <v>16.271629999999949</v>
      </c>
      <c r="M1407" s="4">
        <f>AVERAGE($H$1097:H1407)</f>
        <v>17.02642765273313</v>
      </c>
    </row>
    <row r="1408" spans="1:13" x14ac:dyDescent="0.2">
      <c r="A1408" s="5">
        <v>43046</v>
      </c>
      <c r="H1408" s="4">
        <v>19.34</v>
      </c>
      <c r="I1408" s="44">
        <f t="shared" si="153"/>
        <v>1</v>
      </c>
      <c r="J1408" s="44">
        <f t="shared" si="154"/>
        <v>1407</v>
      </c>
      <c r="K1408" s="45">
        <f t="shared" si="155"/>
        <v>25504.631000000019</v>
      </c>
      <c r="L1408" s="4">
        <f t="shared" si="156"/>
        <v>16.284789999999958</v>
      </c>
      <c r="M1408" s="4">
        <f>AVERAGE($H$1097:H1408)</f>
        <v>17.033842948717961</v>
      </c>
    </row>
    <row r="1409" spans="1:13" x14ac:dyDescent="0.2">
      <c r="A1409" s="5">
        <v>43047</v>
      </c>
      <c r="H1409" s="4">
        <v>19.376999999999999</v>
      </c>
      <c r="I1409" s="44">
        <f t="shared" si="153"/>
        <v>1</v>
      </c>
      <c r="J1409" s="44">
        <f t="shared" si="154"/>
        <v>1408</v>
      </c>
      <c r="K1409" s="45">
        <f t="shared" si="155"/>
        <v>25524.00800000002</v>
      </c>
      <c r="L1409" s="4">
        <f t="shared" si="156"/>
        <v>16.298154999999952</v>
      </c>
      <c r="M1409" s="4">
        <f>AVERAGE($H$1097:H1409)</f>
        <v>17.041329073482441</v>
      </c>
    </row>
    <row r="1410" spans="1:13" x14ac:dyDescent="0.2">
      <c r="A1410" s="5">
        <v>43048</v>
      </c>
      <c r="H1410" s="4">
        <v>19.481999999999999</v>
      </c>
      <c r="I1410" s="44">
        <f t="shared" si="153"/>
        <v>1</v>
      </c>
      <c r="J1410" s="44">
        <f t="shared" si="154"/>
        <v>1409</v>
      </c>
      <c r="K1410" s="45">
        <f t="shared" si="155"/>
        <v>25543.49000000002</v>
      </c>
      <c r="L1410" s="4">
        <f t="shared" si="156"/>
        <v>16.311764999999959</v>
      </c>
      <c r="M1410" s="4">
        <f>AVERAGE($H$1097:H1410)</f>
        <v>17.049101910828039</v>
      </c>
    </row>
    <row r="1411" spans="1:13" x14ac:dyDescent="0.2">
      <c r="A1411" s="5">
        <v>43049</v>
      </c>
      <c r="H1411" s="4">
        <v>19.475999999999999</v>
      </c>
      <c r="I1411" s="44">
        <f t="shared" si="153"/>
        <v>1</v>
      </c>
      <c r="J1411" s="44">
        <f t="shared" si="154"/>
        <v>1410</v>
      </c>
      <c r="K1411" s="45">
        <f t="shared" si="155"/>
        <v>25562.966000000019</v>
      </c>
      <c r="L1411" s="4">
        <f t="shared" si="156"/>
        <v>16.324419999999954</v>
      </c>
      <c r="M1411" s="4">
        <f>AVERAGE($H$1097:H1411)</f>
        <v>17.056806349206362</v>
      </c>
    </row>
    <row r="1412" spans="1:13" x14ac:dyDescent="0.2">
      <c r="A1412" s="5">
        <v>43050</v>
      </c>
      <c r="H1412" s="4">
        <v>19.704000000000001</v>
      </c>
      <c r="I1412" s="44">
        <f t="shared" si="153"/>
        <v>1</v>
      </c>
      <c r="J1412" s="44">
        <f t="shared" si="154"/>
        <v>1411</v>
      </c>
      <c r="K1412" s="45">
        <f t="shared" si="155"/>
        <v>25582.67000000002</v>
      </c>
      <c r="L1412" s="4">
        <f t="shared" si="156"/>
        <v>16.339094999999961</v>
      </c>
      <c r="M1412" s="4">
        <f>AVERAGE($H$1097:H1412)</f>
        <v>17.06518354430381</v>
      </c>
    </row>
    <row r="1413" spans="1:13" x14ac:dyDescent="0.2">
      <c r="A1413" s="5">
        <v>43051</v>
      </c>
      <c r="H1413" s="4">
        <v>19.893999999999998</v>
      </c>
      <c r="I1413" s="44">
        <f t="shared" si="153"/>
        <v>1</v>
      </c>
      <c r="J1413" s="44">
        <f t="shared" si="154"/>
        <v>1412</v>
      </c>
      <c r="K1413" s="45">
        <f t="shared" si="155"/>
        <v>25602.56400000002</v>
      </c>
      <c r="L1413" s="4">
        <f t="shared" si="156"/>
        <v>16.35467999999997</v>
      </c>
      <c r="M1413" s="4">
        <f>AVERAGE($H$1097:H1413)</f>
        <v>17.074107255520516</v>
      </c>
    </row>
    <row r="1414" spans="1:13" x14ac:dyDescent="0.2">
      <c r="A1414" s="5">
        <v>43052</v>
      </c>
      <c r="H1414" s="4">
        <v>20.048999999999999</v>
      </c>
      <c r="I1414" s="44">
        <f t="shared" si="153"/>
        <v>1</v>
      </c>
      <c r="J1414" s="44">
        <f t="shared" si="154"/>
        <v>1413</v>
      </c>
      <c r="K1414" s="45">
        <f t="shared" si="155"/>
        <v>25622.613000000019</v>
      </c>
      <c r="L1414" s="4">
        <f t="shared" si="156"/>
        <v>16.370579999999972</v>
      </c>
      <c r="M1414" s="4">
        <f>AVERAGE($H$1097:H1414)</f>
        <v>17.083462264150956</v>
      </c>
    </row>
    <row r="1415" spans="1:13" x14ac:dyDescent="0.2">
      <c r="A1415" s="5">
        <v>43053</v>
      </c>
      <c r="H1415" s="4">
        <v>19.681000000000001</v>
      </c>
      <c r="I1415" s="44">
        <f t="shared" si="153"/>
        <v>1</v>
      </c>
      <c r="J1415" s="44">
        <f t="shared" si="154"/>
        <v>1414</v>
      </c>
      <c r="K1415" s="45">
        <f t="shared" si="155"/>
        <v>25642.29400000002</v>
      </c>
      <c r="L1415" s="4">
        <f t="shared" si="156"/>
        <v>16.385199999999969</v>
      </c>
      <c r="M1415" s="4">
        <f>AVERAGE($H$1097:H1415)</f>
        <v>17.091605015673991</v>
      </c>
    </row>
    <row r="1416" spans="1:13" x14ac:dyDescent="0.2">
      <c r="A1416" s="5">
        <v>43054</v>
      </c>
      <c r="H1416" s="4">
        <v>19.210999999999999</v>
      </c>
      <c r="I1416" s="44">
        <f t="shared" si="153"/>
        <v>1</v>
      </c>
      <c r="J1416" s="44">
        <f t="shared" si="154"/>
        <v>1415</v>
      </c>
      <c r="K1416" s="45">
        <f t="shared" si="155"/>
        <v>25661.505000000019</v>
      </c>
      <c r="L1416" s="4">
        <f t="shared" si="156"/>
        <v>16.399264999999961</v>
      </c>
      <c r="M1416" s="4">
        <f>AVERAGE($H$1097:H1416)</f>
        <v>17.098228125000013</v>
      </c>
    </row>
    <row r="1417" spans="1:13" x14ac:dyDescent="0.2">
      <c r="A1417" s="5">
        <v>43055</v>
      </c>
      <c r="H1417" s="4">
        <v>19.417999999999999</v>
      </c>
      <c r="I1417" s="44">
        <f t="shared" si="153"/>
        <v>1</v>
      </c>
      <c r="J1417" s="44">
        <f t="shared" si="154"/>
        <v>1416</v>
      </c>
      <c r="K1417" s="45">
        <f t="shared" si="155"/>
        <v>25680.923000000021</v>
      </c>
      <c r="L1417" s="4">
        <f t="shared" si="156"/>
        <v>16.414179999999959</v>
      </c>
      <c r="M1417" s="4">
        <f>AVERAGE($H$1097:H1417)</f>
        <v>17.105454828660445</v>
      </c>
    </row>
    <row r="1418" spans="1:13" x14ac:dyDescent="0.2">
      <c r="A1418" s="5">
        <v>43056</v>
      </c>
      <c r="H1418" s="4">
        <v>19.148</v>
      </c>
      <c r="I1418" s="44">
        <f t="shared" ref="I1418:I1462" si="157">IF(H1418&lt;&gt;0,1,0)</f>
        <v>1</v>
      </c>
      <c r="J1418" s="44">
        <f t="shared" ref="J1418:J1462" si="158">I1418+J1417</f>
        <v>1417</v>
      </c>
      <c r="K1418" s="45">
        <f t="shared" ref="K1418:K1462" si="159">IF(I1418=1,H1418+K1417,K1417)</f>
        <v>25700.071000000022</v>
      </c>
      <c r="L1418" s="4">
        <f t="shared" si="156"/>
        <v>16.426454999999969</v>
      </c>
      <c r="M1418" s="4">
        <f>AVERAGE($H$1097:H1418)</f>
        <v>17.111798136645973</v>
      </c>
    </row>
    <row r="1419" spans="1:13" x14ac:dyDescent="0.2">
      <c r="A1419" s="5">
        <v>43057</v>
      </c>
      <c r="H1419" s="4">
        <v>19.137</v>
      </c>
      <c r="I1419" s="44">
        <f t="shared" si="157"/>
        <v>1</v>
      </c>
      <c r="J1419" s="44">
        <f t="shared" si="158"/>
        <v>1418</v>
      </c>
      <c r="K1419" s="45">
        <f t="shared" si="159"/>
        <v>25719.208000000021</v>
      </c>
      <c r="L1419" s="4">
        <f t="shared" si="156"/>
        <v>16.437459999999955</v>
      </c>
      <c r="M1419" s="4">
        <f>AVERAGE($H$1097:H1419)</f>
        <v>17.11806811145512</v>
      </c>
    </row>
    <row r="1420" spans="1:13" x14ac:dyDescent="0.2">
      <c r="A1420" s="5">
        <v>43058</v>
      </c>
      <c r="H1420" s="4">
        <v>19.222999999999999</v>
      </c>
      <c r="I1420" s="44">
        <f t="shared" si="157"/>
        <v>1</v>
      </c>
      <c r="J1420" s="44">
        <f t="shared" si="158"/>
        <v>1419</v>
      </c>
      <c r="K1420" s="45">
        <f t="shared" si="159"/>
        <v>25738.431000000022</v>
      </c>
      <c r="L1420" s="4">
        <f t="shared" si="156"/>
        <v>16.449414999999973</v>
      </c>
      <c r="M1420" s="4">
        <f>AVERAGE($H$1097:H1420)</f>
        <v>17.124564814814825</v>
      </c>
    </row>
    <row r="1421" spans="1:13" x14ac:dyDescent="0.2">
      <c r="A1421" s="5">
        <v>43059</v>
      </c>
      <c r="H1421" s="4">
        <v>19.645</v>
      </c>
      <c r="I1421" s="44">
        <f t="shared" si="157"/>
        <v>1</v>
      </c>
      <c r="J1421" s="44">
        <f t="shared" si="158"/>
        <v>1420</v>
      </c>
      <c r="K1421" s="45">
        <f t="shared" si="159"/>
        <v>25758.076000000023</v>
      </c>
      <c r="L1421" s="4">
        <f t="shared" si="156"/>
        <v>16.464819999999982</v>
      </c>
      <c r="M1421" s="4">
        <f>AVERAGE($H$1097:H1421)</f>
        <v>17.132320000000011</v>
      </c>
    </row>
    <row r="1422" spans="1:13" x14ac:dyDescent="0.2">
      <c r="A1422" s="5">
        <v>43060</v>
      </c>
      <c r="H1422" s="4">
        <v>19.805</v>
      </c>
      <c r="I1422" s="44">
        <f t="shared" si="157"/>
        <v>1</v>
      </c>
      <c r="J1422" s="44">
        <f t="shared" si="158"/>
        <v>1421</v>
      </c>
      <c r="K1422" s="45">
        <f t="shared" si="159"/>
        <v>25777.881000000023</v>
      </c>
      <c r="L1422" s="4">
        <f t="shared" si="156"/>
        <v>16.483044999999983</v>
      </c>
      <c r="M1422" s="4">
        <f>AVERAGE($H$1097:H1422)</f>
        <v>17.140518404907986</v>
      </c>
    </row>
    <row r="1423" spans="1:13" x14ac:dyDescent="0.2">
      <c r="A1423" s="5">
        <v>43061</v>
      </c>
      <c r="H1423" s="4">
        <v>19.704999999999998</v>
      </c>
      <c r="I1423" s="44">
        <f t="shared" si="157"/>
        <v>1</v>
      </c>
      <c r="J1423" s="44">
        <f t="shared" si="158"/>
        <v>1422</v>
      </c>
      <c r="K1423" s="45">
        <f t="shared" si="159"/>
        <v>25797.586000000025</v>
      </c>
      <c r="L1423" s="4">
        <f t="shared" si="156"/>
        <v>16.500824999999985</v>
      </c>
      <c r="M1423" s="4">
        <f>AVERAGE($H$1097:H1423)</f>
        <v>17.148360856269125</v>
      </c>
    </row>
    <row r="1424" spans="1:13" x14ac:dyDescent="0.2">
      <c r="A1424" s="5">
        <v>43062</v>
      </c>
      <c r="H1424" s="4">
        <v>20.155999999999999</v>
      </c>
      <c r="I1424" s="44">
        <f t="shared" si="157"/>
        <v>1</v>
      </c>
      <c r="J1424" s="44">
        <f t="shared" si="158"/>
        <v>1423</v>
      </c>
      <c r="K1424" s="45">
        <f t="shared" si="159"/>
        <v>25817.742000000024</v>
      </c>
      <c r="L1424" s="4">
        <f t="shared" si="156"/>
        <v>16.520439999999979</v>
      </c>
      <c r="M1424" s="4">
        <f>AVERAGE($H$1097:H1424)</f>
        <v>17.157530487804891</v>
      </c>
    </row>
    <row r="1425" spans="1:13" x14ac:dyDescent="0.2">
      <c r="A1425" s="5">
        <v>43063</v>
      </c>
      <c r="H1425" s="4">
        <v>20.501000000000001</v>
      </c>
      <c r="I1425" s="44">
        <f t="shared" si="157"/>
        <v>1</v>
      </c>
      <c r="J1425" s="44">
        <f t="shared" si="158"/>
        <v>1424</v>
      </c>
      <c r="K1425" s="45">
        <f t="shared" si="159"/>
        <v>25838.243000000024</v>
      </c>
      <c r="L1425" s="4">
        <f t="shared" si="156"/>
        <v>16.541664999999977</v>
      </c>
      <c r="M1425" s="4">
        <f>AVERAGE($H$1097:H1425)</f>
        <v>17.167693009118555</v>
      </c>
    </row>
    <row r="1426" spans="1:13" x14ac:dyDescent="0.2">
      <c r="A1426" s="5">
        <v>43064</v>
      </c>
      <c r="H1426" s="4">
        <v>20.619</v>
      </c>
      <c r="I1426" s="44">
        <f t="shared" si="157"/>
        <v>1</v>
      </c>
      <c r="J1426" s="44">
        <f t="shared" si="158"/>
        <v>1425</v>
      </c>
      <c r="K1426" s="45">
        <f t="shared" si="159"/>
        <v>25858.862000000023</v>
      </c>
      <c r="L1426" s="4">
        <f t="shared" si="156"/>
        <v>16.564264999999978</v>
      </c>
      <c r="M1426" s="4">
        <f>AVERAGE($H$1097:H1426)</f>
        <v>17.178151515151526</v>
      </c>
    </row>
    <row r="1427" spans="1:13" x14ac:dyDescent="0.2">
      <c r="A1427" s="5">
        <v>43065</v>
      </c>
      <c r="H1427" s="4">
        <v>20.728999999999999</v>
      </c>
      <c r="I1427" s="44">
        <f t="shared" si="157"/>
        <v>1</v>
      </c>
      <c r="J1427" s="44">
        <f t="shared" si="158"/>
        <v>1426</v>
      </c>
      <c r="K1427" s="45">
        <f t="shared" si="159"/>
        <v>25879.591000000022</v>
      </c>
      <c r="L1427" s="4">
        <f t="shared" si="156"/>
        <v>16.586214999999974</v>
      </c>
      <c r="M1427" s="4">
        <f>AVERAGE($H$1097:H1427)</f>
        <v>17.188879154078563</v>
      </c>
    </row>
    <row r="1428" spans="1:13" x14ac:dyDescent="0.2">
      <c r="A1428" s="5">
        <v>43066</v>
      </c>
      <c r="H1428" s="4">
        <v>21.044</v>
      </c>
      <c r="I1428" s="44">
        <f t="shared" si="157"/>
        <v>1</v>
      </c>
      <c r="J1428" s="44">
        <f t="shared" si="158"/>
        <v>1427</v>
      </c>
      <c r="K1428" s="45">
        <f t="shared" si="159"/>
        <v>25900.635000000024</v>
      </c>
      <c r="L1428" s="4">
        <f t="shared" si="156"/>
        <v>16.612074999999987</v>
      </c>
      <c r="M1428" s="4">
        <f>AVERAGE($H$1097:H1428)</f>
        <v>17.200490963855433</v>
      </c>
    </row>
    <row r="1429" spans="1:13" x14ac:dyDescent="0.2">
      <c r="A1429" s="5">
        <v>43067</v>
      </c>
      <c r="H1429" s="4">
        <v>20.702999999999999</v>
      </c>
      <c r="I1429" s="44">
        <f t="shared" si="157"/>
        <v>1</v>
      </c>
      <c r="J1429" s="44">
        <f t="shared" si="158"/>
        <v>1428</v>
      </c>
      <c r="K1429" s="45">
        <f t="shared" si="159"/>
        <v>25921.338000000025</v>
      </c>
      <c r="L1429" s="4">
        <f t="shared" si="156"/>
        <v>16.635914999999986</v>
      </c>
      <c r="M1429" s="4">
        <f>AVERAGE($H$1097:H1429)</f>
        <v>17.211009009009022</v>
      </c>
    </row>
    <row r="1430" spans="1:13" x14ac:dyDescent="0.2">
      <c r="A1430" s="5">
        <v>43068</v>
      </c>
      <c r="H1430" s="4">
        <v>20.760999999999999</v>
      </c>
      <c r="I1430" s="44">
        <f t="shared" si="157"/>
        <v>1</v>
      </c>
      <c r="J1430" s="44">
        <f t="shared" si="158"/>
        <v>1429</v>
      </c>
      <c r="K1430" s="45">
        <f t="shared" si="159"/>
        <v>25942.099000000024</v>
      </c>
      <c r="L1430" s="4">
        <f t="shared" si="156"/>
        <v>16.660329999999977</v>
      </c>
      <c r="M1430" s="4">
        <f>AVERAGE($H$1097:H1430)</f>
        <v>17.221637724550913</v>
      </c>
    </row>
    <row r="1431" spans="1:13" x14ac:dyDescent="0.2">
      <c r="A1431" s="5">
        <v>43069</v>
      </c>
      <c r="H1431" s="4">
        <v>20.754000000000001</v>
      </c>
      <c r="I1431" s="44">
        <f t="shared" si="157"/>
        <v>1</v>
      </c>
      <c r="J1431" s="44">
        <f t="shared" si="158"/>
        <v>1430</v>
      </c>
      <c r="K1431" s="45">
        <f t="shared" si="159"/>
        <v>25962.853000000025</v>
      </c>
      <c r="L1431" s="4">
        <f t="shared" si="156"/>
        <v>16.685509999999976</v>
      </c>
      <c r="M1431" s="4">
        <f>AVERAGE($H$1097:H1431)</f>
        <v>17.232182089552254</v>
      </c>
    </row>
    <row r="1432" spans="1:13" x14ac:dyDescent="0.2">
      <c r="A1432" s="5">
        <v>43070</v>
      </c>
      <c r="H1432" s="4">
        <v>20.989000000000001</v>
      </c>
      <c r="I1432" s="44">
        <f t="shared" si="157"/>
        <v>1</v>
      </c>
      <c r="J1432" s="44">
        <f t="shared" si="158"/>
        <v>1431</v>
      </c>
      <c r="K1432" s="45">
        <f t="shared" si="159"/>
        <v>25983.842000000026</v>
      </c>
      <c r="L1432" s="4">
        <f t="shared" si="156"/>
        <v>16.71124499999998</v>
      </c>
      <c r="M1432" s="4">
        <f>AVERAGE($H$1097:H1432)</f>
        <v>17.243363095238106</v>
      </c>
    </row>
    <row r="1433" spans="1:13" x14ac:dyDescent="0.2">
      <c r="A1433" s="5">
        <v>43071</v>
      </c>
      <c r="H1433" s="4">
        <v>20.992000000000001</v>
      </c>
      <c r="I1433" s="44">
        <f t="shared" si="157"/>
        <v>1</v>
      </c>
      <c r="J1433" s="44">
        <f t="shared" si="158"/>
        <v>1432</v>
      </c>
      <c r="K1433" s="45">
        <f t="shared" si="159"/>
        <v>26004.834000000024</v>
      </c>
      <c r="L1433" s="4">
        <f t="shared" si="156"/>
        <v>16.736994999999968</v>
      </c>
      <c r="M1433" s="4">
        <f>AVERAGE($H$1097:H1433)</f>
        <v>17.254486646884285</v>
      </c>
    </row>
    <row r="1434" spans="1:13" x14ac:dyDescent="0.2">
      <c r="A1434" s="5">
        <v>43072</v>
      </c>
      <c r="H1434" s="4">
        <v>21.036999999999999</v>
      </c>
      <c r="I1434" s="44">
        <f t="shared" si="157"/>
        <v>1</v>
      </c>
      <c r="J1434" s="44">
        <f t="shared" si="158"/>
        <v>1433</v>
      </c>
      <c r="K1434" s="45">
        <f t="shared" si="159"/>
        <v>26025.871000000025</v>
      </c>
      <c r="L1434" s="4">
        <f t="shared" si="156"/>
        <v>16.763029999999961</v>
      </c>
      <c r="M1434" s="4">
        <f>AVERAGE($H$1097:H1434)</f>
        <v>17.265677514792912</v>
      </c>
    </row>
    <row r="1435" spans="1:13" x14ac:dyDescent="0.2">
      <c r="A1435" s="5">
        <v>43073</v>
      </c>
      <c r="H1435" s="4">
        <v>21.704000000000001</v>
      </c>
      <c r="I1435" s="44">
        <f t="shared" si="157"/>
        <v>1</v>
      </c>
      <c r="J1435" s="44">
        <f t="shared" si="158"/>
        <v>1434</v>
      </c>
      <c r="K1435" s="45">
        <f t="shared" si="159"/>
        <v>26047.575000000026</v>
      </c>
      <c r="L1435" s="4">
        <f t="shared" si="156"/>
        <v>16.791519999999963</v>
      </c>
      <c r="M1435" s="4">
        <f>AVERAGE($H$1097:H1435)</f>
        <v>17.278769911504437</v>
      </c>
    </row>
    <row r="1436" spans="1:13" x14ac:dyDescent="0.2">
      <c r="A1436" s="5">
        <v>43074</v>
      </c>
      <c r="H1436" s="4">
        <v>21.504000000000001</v>
      </c>
      <c r="I1436" s="44">
        <f t="shared" si="157"/>
        <v>1</v>
      </c>
      <c r="J1436" s="44">
        <f t="shared" si="158"/>
        <v>1435</v>
      </c>
      <c r="K1436" s="45">
        <f t="shared" si="159"/>
        <v>26069.079000000027</v>
      </c>
      <c r="L1436" s="4">
        <f t="shared" si="156"/>
        <v>16.819464999999965</v>
      </c>
      <c r="M1436" s="4">
        <f>AVERAGE($H$1097:H1436)</f>
        <v>17.291197058823542</v>
      </c>
    </row>
    <row r="1437" spans="1:13" x14ac:dyDescent="0.2">
      <c r="A1437" s="5">
        <v>43075</v>
      </c>
      <c r="H1437" s="4">
        <v>21.064</v>
      </c>
      <c r="I1437" s="44">
        <f t="shared" si="157"/>
        <v>1</v>
      </c>
      <c r="J1437" s="44">
        <f t="shared" si="158"/>
        <v>1436</v>
      </c>
      <c r="K1437" s="45">
        <f t="shared" si="159"/>
        <v>26090.143000000025</v>
      </c>
      <c r="L1437" s="4">
        <f t="shared" si="156"/>
        <v>16.845679999999955</v>
      </c>
      <c r="M1437" s="4">
        <f>AVERAGE($H$1097:H1437)</f>
        <v>17.30226099706746</v>
      </c>
    </row>
    <row r="1438" spans="1:13" x14ac:dyDescent="0.2">
      <c r="A1438" s="5">
        <v>43076</v>
      </c>
      <c r="H1438" s="4">
        <v>21.260999999999999</v>
      </c>
      <c r="I1438" s="44">
        <f t="shared" si="157"/>
        <v>1</v>
      </c>
      <c r="J1438" s="44">
        <f t="shared" si="158"/>
        <v>1437</v>
      </c>
      <c r="K1438" s="45">
        <f t="shared" si="159"/>
        <v>26111.404000000024</v>
      </c>
      <c r="L1438" s="4">
        <f t="shared" si="156"/>
        <v>16.873544999999957</v>
      </c>
      <c r="M1438" s="4">
        <f>AVERAGE($H$1097:H1438)</f>
        <v>17.313836257309955</v>
      </c>
    </row>
    <row r="1439" spans="1:13" x14ac:dyDescent="0.2">
      <c r="A1439" s="5">
        <v>43077</v>
      </c>
      <c r="H1439" s="4">
        <v>21.187999999999999</v>
      </c>
      <c r="I1439" s="44">
        <f t="shared" si="157"/>
        <v>1</v>
      </c>
      <c r="J1439" s="44">
        <f t="shared" si="158"/>
        <v>1438</v>
      </c>
      <c r="K1439" s="45">
        <f t="shared" si="159"/>
        <v>26132.592000000022</v>
      </c>
      <c r="L1439" s="4">
        <f t="shared" si="156"/>
        <v>16.901399999999956</v>
      </c>
      <c r="M1439" s="4">
        <f>AVERAGE($H$1097:H1439)</f>
        <v>17.325131195335292</v>
      </c>
    </row>
    <row r="1440" spans="1:13" x14ac:dyDescent="0.2">
      <c r="A1440" s="5">
        <v>43078</v>
      </c>
      <c r="H1440" s="4">
        <v>21.190999999999999</v>
      </c>
      <c r="I1440" s="44">
        <f t="shared" si="157"/>
        <v>1</v>
      </c>
      <c r="J1440" s="44">
        <f t="shared" si="158"/>
        <v>1439</v>
      </c>
      <c r="K1440" s="45">
        <f t="shared" si="159"/>
        <v>26153.783000000021</v>
      </c>
      <c r="L1440" s="4">
        <f t="shared" si="156"/>
        <v>16.928744999999946</v>
      </c>
      <c r="M1440" s="4">
        <f>AVERAGE($H$1097:H1440)</f>
        <v>17.336369186046525</v>
      </c>
    </row>
    <row r="1441" spans="1:13" x14ac:dyDescent="0.2">
      <c r="A1441" s="5">
        <v>43079</v>
      </c>
      <c r="H1441" s="4">
        <v>21.285</v>
      </c>
      <c r="I1441" s="44">
        <f t="shared" si="157"/>
        <v>1</v>
      </c>
      <c r="J1441" s="44">
        <f t="shared" si="158"/>
        <v>1440</v>
      </c>
      <c r="K1441" s="45">
        <f t="shared" si="159"/>
        <v>26175.068000000021</v>
      </c>
      <c r="L1441" s="4">
        <f t="shared" si="156"/>
        <v>16.956544999999952</v>
      </c>
      <c r="M1441" s="4">
        <f>AVERAGE($H$1097:H1441)</f>
        <v>17.347814492753638</v>
      </c>
    </row>
    <row r="1442" spans="1:13" x14ac:dyDescent="0.2">
      <c r="A1442" s="5">
        <v>43080</v>
      </c>
      <c r="H1442" s="4">
        <v>21.335000000000001</v>
      </c>
      <c r="I1442" s="44">
        <f t="shared" si="157"/>
        <v>1</v>
      </c>
      <c r="J1442" s="44">
        <f t="shared" si="158"/>
        <v>1441</v>
      </c>
      <c r="K1442" s="45">
        <f t="shared" si="159"/>
        <v>26196.40300000002</v>
      </c>
      <c r="L1442" s="4">
        <f t="shared" si="156"/>
        <v>16.985629999999947</v>
      </c>
      <c r="M1442" s="4">
        <f>AVERAGE($H$1097:H1442)</f>
        <v>17.35933815028903</v>
      </c>
    </row>
    <row r="1443" spans="1:13" x14ac:dyDescent="0.2">
      <c r="A1443" s="5">
        <v>43081</v>
      </c>
      <c r="H1443" s="4">
        <v>22.867000000000001</v>
      </c>
      <c r="I1443" s="44">
        <f t="shared" si="157"/>
        <v>1</v>
      </c>
      <c r="J1443" s="44">
        <f t="shared" si="158"/>
        <v>1442</v>
      </c>
      <c r="K1443" s="45">
        <f t="shared" si="159"/>
        <v>26219.270000000019</v>
      </c>
      <c r="L1443" s="4">
        <f t="shared" si="156"/>
        <v>17.023424999999932</v>
      </c>
      <c r="M1443" s="4">
        <f>AVERAGE($H$1097:H1443)</f>
        <v>17.375210374639785</v>
      </c>
    </row>
    <row r="1444" spans="1:13" x14ac:dyDescent="0.2">
      <c r="A1444" s="5">
        <v>43082</v>
      </c>
      <c r="H1444" s="4">
        <v>21.414999999999999</v>
      </c>
      <c r="I1444" s="44">
        <f t="shared" si="157"/>
        <v>1</v>
      </c>
      <c r="J1444" s="44">
        <f t="shared" si="158"/>
        <v>1443</v>
      </c>
      <c r="K1444" s="45">
        <f t="shared" si="159"/>
        <v>26240.685000000019</v>
      </c>
      <c r="L1444" s="4">
        <f t="shared" si="156"/>
        <v>17.054049999999933</v>
      </c>
      <c r="M1444" s="4">
        <f>AVERAGE($H$1097:H1444)</f>
        <v>17.386818965517254</v>
      </c>
    </row>
    <row r="1445" spans="1:13" x14ac:dyDescent="0.2">
      <c r="A1445" s="5">
        <v>43083</v>
      </c>
      <c r="H1445" s="4">
        <v>20.922000000000001</v>
      </c>
      <c r="I1445" s="44">
        <f t="shared" si="157"/>
        <v>1</v>
      </c>
      <c r="J1445" s="44">
        <f t="shared" si="158"/>
        <v>1444</v>
      </c>
      <c r="K1445" s="45">
        <f t="shared" si="159"/>
        <v>26261.607000000018</v>
      </c>
      <c r="L1445" s="4">
        <f t="shared" si="156"/>
        <v>17.07996499999992</v>
      </c>
      <c r="M1445" s="4">
        <f>AVERAGE($H$1097:H1445)</f>
        <v>17.396948424068782</v>
      </c>
    </row>
    <row r="1446" spans="1:13" x14ac:dyDescent="0.2">
      <c r="A1446" s="5">
        <v>43084</v>
      </c>
      <c r="H1446" s="4">
        <v>21.501000000000001</v>
      </c>
      <c r="I1446" s="44">
        <f t="shared" si="157"/>
        <v>1</v>
      </c>
      <c r="J1446" s="44">
        <f t="shared" si="158"/>
        <v>1445</v>
      </c>
      <c r="K1446" s="45">
        <f t="shared" si="159"/>
        <v>26283.108000000018</v>
      </c>
      <c r="L1446" s="4">
        <f t="shared" si="156"/>
        <v>17.109339999999921</v>
      </c>
      <c r="M1446" s="4">
        <f>AVERAGE($H$1097:H1446)</f>
        <v>17.408674285714298</v>
      </c>
    </row>
    <row r="1447" spans="1:13" x14ac:dyDescent="0.2">
      <c r="A1447" s="5">
        <v>43085</v>
      </c>
      <c r="H1447" s="4">
        <v>21.486999999999998</v>
      </c>
      <c r="I1447" s="44">
        <f t="shared" si="157"/>
        <v>1</v>
      </c>
      <c r="J1447" s="44">
        <f t="shared" si="158"/>
        <v>1446</v>
      </c>
      <c r="K1447" s="45">
        <f t="shared" si="159"/>
        <v>26304.595000000019</v>
      </c>
      <c r="L1447" s="4">
        <f t="shared" si="156"/>
        <v>17.137299999999922</v>
      </c>
      <c r="M1447" s="4">
        <f>AVERAGE($H$1097:H1447)</f>
        <v>17.42029344729346</v>
      </c>
    </row>
    <row r="1448" spans="1:13" x14ac:dyDescent="0.2">
      <c r="A1448" s="5">
        <v>43086</v>
      </c>
      <c r="H1448" s="4">
        <v>21.651</v>
      </c>
      <c r="I1448" s="44">
        <f t="shared" si="157"/>
        <v>1</v>
      </c>
      <c r="J1448" s="44">
        <f t="shared" si="158"/>
        <v>1447</v>
      </c>
      <c r="K1448" s="45">
        <f t="shared" si="159"/>
        <v>26326.246000000021</v>
      </c>
      <c r="L1448" s="4">
        <f t="shared" si="156"/>
        <v>17.166684999999926</v>
      </c>
      <c r="M1448" s="4">
        <f>AVERAGE($H$1097:H1448)</f>
        <v>17.432312500000013</v>
      </c>
    </row>
    <row r="1449" spans="1:13" x14ac:dyDescent="0.2">
      <c r="A1449" s="5">
        <v>43087</v>
      </c>
      <c r="H1449" s="4">
        <v>20.814</v>
      </c>
      <c r="I1449" s="44">
        <f t="shared" si="157"/>
        <v>1</v>
      </c>
      <c r="J1449" s="44">
        <f t="shared" si="158"/>
        <v>1448</v>
      </c>
      <c r="K1449" s="45">
        <f t="shared" si="159"/>
        <v>26347.060000000019</v>
      </c>
      <c r="L1449" s="4">
        <f t="shared" si="156"/>
        <v>17.193284999999925</v>
      </c>
      <c r="M1449" s="4">
        <f>AVERAGE($H$1097:H1449)</f>
        <v>17.441892351274802</v>
      </c>
    </row>
    <row r="1450" spans="1:13" x14ac:dyDescent="0.2">
      <c r="A1450" s="5">
        <v>43088</v>
      </c>
      <c r="H1450" s="4">
        <v>20.366</v>
      </c>
      <c r="I1450" s="44">
        <f t="shared" si="157"/>
        <v>1</v>
      </c>
      <c r="J1450" s="44">
        <f t="shared" si="158"/>
        <v>1449</v>
      </c>
      <c r="K1450" s="45">
        <f t="shared" si="159"/>
        <v>26367.426000000021</v>
      </c>
      <c r="L1450" s="4">
        <f t="shared" si="156"/>
        <v>17.219064999999937</v>
      </c>
      <c r="M1450" s="4">
        <f>AVERAGE($H$1097:H1450)</f>
        <v>17.450152542372894</v>
      </c>
    </row>
    <row r="1451" spans="1:13" x14ac:dyDescent="0.2">
      <c r="A1451" s="5">
        <v>43089</v>
      </c>
      <c r="H1451" s="4">
        <v>20.154</v>
      </c>
      <c r="I1451" s="44">
        <f t="shared" si="157"/>
        <v>1</v>
      </c>
      <c r="J1451" s="44">
        <f t="shared" si="158"/>
        <v>1450</v>
      </c>
      <c r="K1451" s="45">
        <f t="shared" si="159"/>
        <v>26387.58000000002</v>
      </c>
      <c r="L1451" s="4">
        <f t="shared" si="156"/>
        <v>17.244154999999935</v>
      </c>
      <c r="M1451" s="4">
        <f>AVERAGE($H$1097:H1451)</f>
        <v>17.457769014084523</v>
      </c>
    </row>
    <row r="1452" spans="1:13" x14ac:dyDescent="0.2">
      <c r="A1452" s="5">
        <v>43090</v>
      </c>
      <c r="H1452" s="4">
        <v>20.244</v>
      </c>
      <c r="I1452" s="44">
        <f t="shared" si="157"/>
        <v>1</v>
      </c>
      <c r="J1452" s="44">
        <f t="shared" si="158"/>
        <v>1451</v>
      </c>
      <c r="K1452" s="45">
        <f t="shared" si="159"/>
        <v>26407.824000000019</v>
      </c>
      <c r="L1452" s="4">
        <f t="shared" si="156"/>
        <v>17.269614999999941</v>
      </c>
      <c r="M1452" s="4">
        <f>AVERAGE($H$1097:H1452)</f>
        <v>17.465595505617991</v>
      </c>
    </row>
    <row r="1453" spans="1:13" x14ac:dyDescent="0.2">
      <c r="A1453" s="5">
        <v>43091</v>
      </c>
      <c r="H1453" s="4">
        <v>19.396999999999998</v>
      </c>
      <c r="I1453" s="44">
        <f t="shared" si="157"/>
        <v>1</v>
      </c>
      <c r="J1453" s="44">
        <f t="shared" si="158"/>
        <v>1452</v>
      </c>
      <c r="K1453" s="45">
        <f t="shared" si="159"/>
        <v>26427.22100000002</v>
      </c>
      <c r="L1453" s="4">
        <f t="shared" ref="L1453:L1462" si="160">(K1453-K1253)/(J1453-J1253)</f>
        <v>17.289259999999942</v>
      </c>
      <c r="M1453" s="4">
        <f>AVERAGE($H$1097:H1453)</f>
        <v>17.471005602240911</v>
      </c>
    </row>
    <row r="1454" spans="1:13" x14ac:dyDescent="0.2">
      <c r="A1454" s="5">
        <v>43092</v>
      </c>
      <c r="H1454" s="4">
        <v>19.311</v>
      </c>
      <c r="I1454" s="44">
        <f t="shared" si="157"/>
        <v>1</v>
      </c>
      <c r="J1454" s="44">
        <f t="shared" si="158"/>
        <v>1453</v>
      </c>
      <c r="K1454" s="45">
        <f t="shared" si="159"/>
        <v>26446.532000000021</v>
      </c>
      <c r="L1454" s="4">
        <f t="shared" si="160"/>
        <v>17.309359999999941</v>
      </c>
      <c r="M1454" s="4">
        <f>AVERAGE($H$1097:H1454)</f>
        <v>17.476145251396662</v>
      </c>
    </row>
    <row r="1455" spans="1:13" x14ac:dyDescent="0.2">
      <c r="A1455" s="5">
        <v>43093</v>
      </c>
      <c r="H1455" s="4">
        <v>19.088999999999999</v>
      </c>
      <c r="I1455" s="44">
        <f t="shared" si="157"/>
        <v>1</v>
      </c>
      <c r="J1455" s="44">
        <f t="shared" si="158"/>
        <v>1454</v>
      </c>
      <c r="K1455" s="45">
        <f t="shared" si="159"/>
        <v>26465.621000000021</v>
      </c>
      <c r="L1455" s="4">
        <f t="shared" si="160"/>
        <v>17.328244999999935</v>
      </c>
      <c r="M1455" s="4">
        <f>AVERAGE($H$1097:H1455)</f>
        <v>17.48063788300837</v>
      </c>
    </row>
    <row r="1456" spans="1:13" x14ac:dyDescent="0.2">
      <c r="A1456" s="5">
        <v>43094</v>
      </c>
      <c r="H1456" s="4">
        <v>19.402999999999999</v>
      </c>
      <c r="I1456" s="44">
        <f t="shared" si="157"/>
        <v>1</v>
      </c>
      <c r="J1456" s="44">
        <f t="shared" si="158"/>
        <v>1455</v>
      </c>
      <c r="K1456" s="45">
        <f t="shared" si="159"/>
        <v>26485.024000000019</v>
      </c>
      <c r="L1456" s="4">
        <f t="shared" si="160"/>
        <v>17.347799999999935</v>
      </c>
      <c r="M1456" s="4">
        <f>AVERAGE($H$1097:H1456)</f>
        <v>17.485977777777791</v>
      </c>
    </row>
    <row r="1457" spans="1:13" x14ac:dyDescent="0.2">
      <c r="A1457" s="5">
        <v>43095</v>
      </c>
      <c r="H1457" s="4">
        <v>19.608000000000001</v>
      </c>
      <c r="I1457" s="44">
        <f t="shared" si="157"/>
        <v>1</v>
      </c>
      <c r="J1457" s="44">
        <f t="shared" si="158"/>
        <v>1456</v>
      </c>
      <c r="K1457" s="45">
        <f t="shared" si="159"/>
        <v>26504.63200000002</v>
      </c>
      <c r="L1457" s="4">
        <f t="shared" si="160"/>
        <v>17.368764999999929</v>
      </c>
      <c r="M1457" s="4">
        <f>AVERAGE($H$1097:H1457)</f>
        <v>17.491855955678684</v>
      </c>
    </row>
    <row r="1458" spans="1:13" x14ac:dyDescent="0.2">
      <c r="A1458" s="5">
        <v>43096</v>
      </c>
      <c r="H1458" s="4">
        <v>19.518000000000001</v>
      </c>
      <c r="I1458" s="44">
        <f t="shared" si="157"/>
        <v>1</v>
      </c>
      <c r="J1458" s="44">
        <f t="shared" si="158"/>
        <v>1457</v>
      </c>
      <c r="K1458" s="45">
        <f t="shared" si="159"/>
        <v>26524.15000000002</v>
      </c>
      <c r="L1458" s="4">
        <f t="shared" si="160"/>
        <v>17.389619999999923</v>
      </c>
      <c r="M1458" s="4">
        <f>AVERAGE($H$1097:H1458)</f>
        <v>17.497453038674045</v>
      </c>
    </row>
    <row r="1459" spans="1:13" x14ac:dyDescent="0.2">
      <c r="A1459" s="5">
        <v>43097</v>
      </c>
      <c r="H1459" s="4">
        <v>19.885000000000002</v>
      </c>
      <c r="I1459" s="44">
        <f t="shared" si="157"/>
        <v>1</v>
      </c>
      <c r="J1459" s="44">
        <f t="shared" si="158"/>
        <v>1458</v>
      </c>
      <c r="K1459" s="45">
        <f t="shared" si="159"/>
        <v>26544.035000000018</v>
      </c>
      <c r="L1459" s="4">
        <f t="shared" si="160"/>
        <v>17.411499999999922</v>
      </c>
      <c r="M1459" s="4">
        <f>AVERAGE($H$1097:H1459)</f>
        <v>17.504030303030316</v>
      </c>
    </row>
    <row r="1460" spans="1:13" x14ac:dyDescent="0.2">
      <c r="A1460" s="5">
        <v>43098</v>
      </c>
      <c r="H1460" s="4">
        <v>19.265999999999998</v>
      </c>
      <c r="I1460" s="44">
        <f t="shared" si="157"/>
        <v>1</v>
      </c>
      <c r="J1460" s="44">
        <f t="shared" si="158"/>
        <v>1459</v>
      </c>
      <c r="K1460" s="45">
        <f t="shared" si="159"/>
        <v>26563.301000000018</v>
      </c>
      <c r="L1460" s="4">
        <f t="shared" si="160"/>
        <v>17.43081999999993</v>
      </c>
      <c r="M1460" s="4">
        <f>AVERAGE($H$1097:H1460)</f>
        <v>17.508870879120892</v>
      </c>
    </row>
    <row r="1461" spans="1:13" x14ac:dyDescent="0.2">
      <c r="A1461" s="5">
        <v>43099</v>
      </c>
      <c r="H1461" s="4">
        <v>19.09</v>
      </c>
      <c r="I1461" s="44">
        <f t="shared" si="157"/>
        <v>1</v>
      </c>
      <c r="J1461" s="44">
        <f t="shared" si="158"/>
        <v>1460</v>
      </c>
      <c r="K1461" s="45">
        <f t="shared" si="159"/>
        <v>26582.391000000018</v>
      </c>
      <c r="L1461" s="4">
        <f t="shared" si="160"/>
        <v>17.44956999999993</v>
      </c>
      <c r="M1461" s="4">
        <f>AVERAGE($H$1097:H1461)</f>
        <v>17.51320273972604</v>
      </c>
    </row>
    <row r="1462" spans="1:13" x14ac:dyDescent="0.2">
      <c r="A1462" s="5">
        <v>43100</v>
      </c>
      <c r="H1462" s="4">
        <v>18.893999999999998</v>
      </c>
      <c r="I1462" s="44">
        <f t="shared" si="157"/>
        <v>1</v>
      </c>
      <c r="J1462" s="44">
        <f t="shared" si="158"/>
        <v>1461</v>
      </c>
      <c r="K1462" s="45">
        <f t="shared" si="159"/>
        <v>26601.285000000018</v>
      </c>
      <c r="L1462" s="4">
        <f t="shared" si="160"/>
        <v>17.466449999999931</v>
      </c>
      <c r="M1462" s="4">
        <f>AVERAGE($H$1097:H1462)</f>
        <v>17.516975409836078</v>
      </c>
    </row>
  </sheetData>
  <sheetProtection formatCells="0" formatColumns="0" formatRows="0" insertColumns="0" insertRows="0" insertHyperlinks="0" deleteColumns="0" deleteRows="0" sort="0" autoFilter="0" pivotTables="0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1"/>
  <sheetViews>
    <sheetView workbookViewId="0">
      <pane ySplit="3240" topLeftCell="A711" activePane="bottomLeft"/>
      <selection activeCell="G1" sqref="G1:G1048576"/>
      <selection pane="bottomLeft" activeCell="M741" sqref="M741"/>
    </sheetView>
  </sheetViews>
  <sheetFormatPr baseColWidth="10" defaultRowHeight="12.75" x14ac:dyDescent="0.2"/>
  <cols>
    <col min="1" max="1" width="34" customWidth="1"/>
    <col min="2" max="2" width="17.42578125" bestFit="1" customWidth="1"/>
    <col min="3" max="3" width="17.85546875" customWidth="1"/>
    <col min="4" max="4" width="15.140625" customWidth="1"/>
    <col min="5" max="5" width="18.42578125" customWidth="1"/>
    <col min="6" max="7" width="12.140625" bestFit="1" customWidth="1"/>
    <col min="8" max="8" width="15.7109375" customWidth="1"/>
    <col min="9" max="9" width="12.85546875" bestFit="1" customWidth="1"/>
    <col min="10" max="10" width="15.42578125" bestFit="1" customWidth="1"/>
    <col min="11" max="11" width="20" customWidth="1"/>
    <col min="12" max="12" width="20.5703125" customWidth="1"/>
    <col min="13" max="13" width="14" customWidth="1"/>
    <col min="14" max="14" width="13.42578125" customWidth="1"/>
    <col min="15" max="15" width="15.7109375" bestFit="1" customWidth="1"/>
  </cols>
  <sheetData>
    <row r="1" spans="1:17" ht="15.75" x14ac:dyDescent="0.25">
      <c r="A1" s="6" t="s">
        <v>1</v>
      </c>
    </row>
    <row r="2" spans="1:17" ht="15.75" x14ac:dyDescent="0.25">
      <c r="A2" s="6" t="s">
        <v>41</v>
      </c>
    </row>
    <row r="3" spans="1:17" ht="15.75" x14ac:dyDescent="0.25">
      <c r="A3" s="39">
        <v>2017</v>
      </c>
      <c r="G3" s="3"/>
    </row>
    <row r="4" spans="1:17" ht="15.75" x14ac:dyDescent="0.25">
      <c r="A4" s="6" t="s">
        <v>42</v>
      </c>
      <c r="B4" s="6"/>
      <c r="G4" s="3"/>
    </row>
    <row r="6" spans="1:17" x14ac:dyDescent="0.2">
      <c r="A6" t="s">
        <v>2</v>
      </c>
      <c r="B6" s="7"/>
      <c r="C6" s="7">
        <v>618000</v>
      </c>
      <c r="K6" s="7"/>
    </row>
    <row r="7" spans="1:17" x14ac:dyDescent="0.2">
      <c r="A7" t="s">
        <v>4</v>
      </c>
      <c r="C7" s="8">
        <v>1</v>
      </c>
      <c r="D7" t="s">
        <v>3</v>
      </c>
      <c r="E7" s="4">
        <v>0.19</v>
      </c>
      <c r="H7" s="4"/>
      <c r="I7" s="4"/>
      <c r="J7" s="4"/>
      <c r="K7" s="4"/>
      <c r="M7" s="4"/>
    </row>
    <row r="8" spans="1:17" x14ac:dyDescent="0.2">
      <c r="A8" s="9" t="s">
        <v>5</v>
      </c>
      <c r="C8">
        <f>SUM(A11:A586)</f>
        <v>246</v>
      </c>
    </row>
    <row r="10" spans="1:17" ht="38.25" x14ac:dyDescent="0.2">
      <c r="B10" s="10" t="s">
        <v>6</v>
      </c>
      <c r="C10" s="11" t="s">
        <v>7</v>
      </c>
      <c r="D10" s="11" t="s">
        <v>8</v>
      </c>
      <c r="E10" s="11" t="s">
        <v>9</v>
      </c>
      <c r="F10" s="10" t="s">
        <v>10</v>
      </c>
      <c r="G10" s="10" t="s">
        <v>11</v>
      </c>
      <c r="H10" s="10" t="s">
        <v>12</v>
      </c>
      <c r="I10" s="10" t="s">
        <v>13</v>
      </c>
      <c r="J10" s="11" t="s">
        <v>14</v>
      </c>
      <c r="K10" s="11" t="s">
        <v>15</v>
      </c>
      <c r="L10" s="11" t="s">
        <v>16</v>
      </c>
      <c r="M10" s="11" t="s">
        <v>17</v>
      </c>
      <c r="N10" s="11" t="s">
        <v>18</v>
      </c>
      <c r="O10" s="101" t="s">
        <v>19</v>
      </c>
      <c r="P10" s="102"/>
      <c r="Q10" s="102"/>
    </row>
    <row r="11" spans="1:17" x14ac:dyDescent="0.2">
      <c r="B11" s="3">
        <f>'Marktpreise EEX NCG 2017'!A367</f>
        <v>42005</v>
      </c>
      <c r="F11" s="4">
        <f>'Marktpreise EEX NCG 2017'!B367</f>
        <v>0</v>
      </c>
      <c r="G11" s="42">
        <f>IF(F11&gt;0,F11+$E$7,0)</f>
        <v>0</v>
      </c>
      <c r="H11" s="4">
        <f t="shared" ref="H11:H74" si="0">IF(E11&gt;0,G11,0)</f>
        <v>0</v>
      </c>
      <c r="I11" s="19">
        <f t="shared" ref="I11:I74" si="1">E11*G11</f>
        <v>0</v>
      </c>
      <c r="J11" s="19">
        <f>I11</f>
        <v>0</v>
      </c>
      <c r="K11" s="17">
        <f>E11</f>
        <v>0</v>
      </c>
      <c r="L11">
        <f t="shared" ref="L11:L49" si="2">K11*100/$C$6</f>
        <v>0</v>
      </c>
      <c r="N11" s="4"/>
      <c r="O11" s="4">
        <f>IF(F11&gt;0,G11,0)</f>
        <v>0</v>
      </c>
      <c r="P11">
        <f t="shared" ref="P11:P74" si="3">IF(F11&gt;0,1,0)</f>
        <v>0</v>
      </c>
      <c r="Q11">
        <f>P11</f>
        <v>0</v>
      </c>
    </row>
    <row r="12" spans="1:17" x14ac:dyDescent="0.2">
      <c r="B12" s="3">
        <f>'Marktpreise EEX NCG 2017'!A368</f>
        <v>42006</v>
      </c>
      <c r="F12" s="4">
        <f>'Marktpreise EEX NCG 2017'!B368</f>
        <v>20.9</v>
      </c>
      <c r="G12" s="4">
        <f t="shared" ref="G12:G75" si="4">IF(F12&gt;0,F12+$E$7,G11)</f>
        <v>21.09</v>
      </c>
      <c r="H12" s="4">
        <f t="shared" si="0"/>
        <v>0</v>
      </c>
      <c r="I12" s="19">
        <f t="shared" si="1"/>
        <v>0</v>
      </c>
      <c r="J12" s="19">
        <f t="shared" ref="J12:J49" si="5">I12+J11</f>
        <v>0</v>
      </c>
      <c r="K12" s="17">
        <f t="shared" ref="K12:K75" si="6">E12+K11</f>
        <v>0</v>
      </c>
      <c r="L12">
        <f t="shared" si="2"/>
        <v>0</v>
      </c>
      <c r="N12" s="4">
        <f t="shared" ref="N12:N51" si="7">O12/Q12</f>
        <v>21.09</v>
      </c>
      <c r="O12" s="4">
        <f t="shared" ref="O12:O75" si="8">IF(F12&gt;0,G12+O11,O11)</f>
        <v>21.09</v>
      </c>
      <c r="P12">
        <f t="shared" si="3"/>
        <v>1</v>
      </c>
      <c r="Q12">
        <f t="shared" ref="Q12:Q49" si="9">P12+Q11</f>
        <v>1</v>
      </c>
    </row>
    <row r="13" spans="1:17" x14ac:dyDescent="0.2">
      <c r="B13" s="3">
        <f>'Marktpreise EEX NCG 2017'!A369</f>
        <v>42007</v>
      </c>
      <c r="F13" s="4">
        <f>'Marktpreise EEX NCG 2017'!B369</f>
        <v>0</v>
      </c>
      <c r="G13" s="4">
        <f t="shared" si="4"/>
        <v>21.09</v>
      </c>
      <c r="H13" s="4">
        <f t="shared" si="0"/>
        <v>0</v>
      </c>
      <c r="I13" s="19">
        <f t="shared" si="1"/>
        <v>0</v>
      </c>
      <c r="J13" s="19">
        <f t="shared" si="5"/>
        <v>0</v>
      </c>
      <c r="K13" s="17">
        <f t="shared" si="6"/>
        <v>0</v>
      </c>
      <c r="L13">
        <f t="shared" si="2"/>
        <v>0</v>
      </c>
      <c r="N13" s="4">
        <f t="shared" si="7"/>
        <v>21.09</v>
      </c>
      <c r="O13" s="4">
        <f t="shared" si="8"/>
        <v>21.09</v>
      </c>
      <c r="P13">
        <f t="shared" si="3"/>
        <v>0</v>
      </c>
      <c r="Q13">
        <f t="shared" si="9"/>
        <v>1</v>
      </c>
    </row>
    <row r="14" spans="1:17" x14ac:dyDescent="0.2">
      <c r="B14" s="3">
        <f>'Marktpreise EEX NCG 2017'!A370</f>
        <v>42008</v>
      </c>
      <c r="F14" s="4">
        <f>'Marktpreise EEX NCG 2017'!B370</f>
        <v>0</v>
      </c>
      <c r="G14" s="4">
        <f t="shared" si="4"/>
        <v>21.09</v>
      </c>
      <c r="H14" s="4">
        <f t="shared" si="0"/>
        <v>0</v>
      </c>
      <c r="I14" s="19">
        <f t="shared" si="1"/>
        <v>0</v>
      </c>
      <c r="J14" s="19">
        <f t="shared" si="5"/>
        <v>0</v>
      </c>
      <c r="K14" s="17">
        <f t="shared" si="6"/>
        <v>0</v>
      </c>
      <c r="L14">
        <f t="shared" si="2"/>
        <v>0</v>
      </c>
      <c r="N14" s="4">
        <f t="shared" si="7"/>
        <v>21.09</v>
      </c>
      <c r="O14" s="4">
        <f t="shared" si="8"/>
        <v>21.09</v>
      </c>
      <c r="P14">
        <f t="shared" si="3"/>
        <v>0</v>
      </c>
      <c r="Q14">
        <f t="shared" si="9"/>
        <v>1</v>
      </c>
    </row>
    <row r="15" spans="1:17" x14ac:dyDescent="0.2">
      <c r="B15" s="3">
        <f>'Marktpreise EEX NCG 2017'!A371</f>
        <v>42009</v>
      </c>
      <c r="F15" s="4">
        <f>'Marktpreise EEX NCG 2017'!B371</f>
        <v>20.71</v>
      </c>
      <c r="G15" s="4">
        <f t="shared" si="4"/>
        <v>20.900000000000002</v>
      </c>
      <c r="H15" s="4">
        <f t="shared" si="0"/>
        <v>0</v>
      </c>
      <c r="I15" s="19">
        <f t="shared" si="1"/>
        <v>0</v>
      </c>
      <c r="J15" s="19">
        <f t="shared" si="5"/>
        <v>0</v>
      </c>
      <c r="K15" s="17">
        <f t="shared" si="6"/>
        <v>0</v>
      </c>
      <c r="L15">
        <f t="shared" si="2"/>
        <v>0</v>
      </c>
      <c r="N15" s="4">
        <f t="shared" si="7"/>
        <v>20.995000000000001</v>
      </c>
      <c r="O15" s="4">
        <f t="shared" si="8"/>
        <v>41.99</v>
      </c>
      <c r="P15">
        <f t="shared" si="3"/>
        <v>1</v>
      </c>
      <c r="Q15">
        <f t="shared" si="9"/>
        <v>2</v>
      </c>
    </row>
    <row r="16" spans="1:17" x14ac:dyDescent="0.2">
      <c r="B16" s="3">
        <f>'Marktpreise EEX NCG 2017'!A372</f>
        <v>42010</v>
      </c>
      <c r="F16" s="4">
        <f>'Marktpreise EEX NCG 2017'!B372</f>
        <v>20.39</v>
      </c>
      <c r="G16" s="4">
        <f t="shared" si="4"/>
        <v>20.580000000000002</v>
      </c>
      <c r="H16" s="4">
        <f t="shared" si="0"/>
        <v>0</v>
      </c>
      <c r="I16" s="19">
        <f t="shared" si="1"/>
        <v>0</v>
      </c>
      <c r="J16" s="19">
        <f t="shared" si="5"/>
        <v>0</v>
      </c>
      <c r="K16" s="17">
        <f t="shared" si="6"/>
        <v>0</v>
      </c>
      <c r="L16">
        <f t="shared" si="2"/>
        <v>0</v>
      </c>
      <c r="N16" s="4">
        <f t="shared" si="7"/>
        <v>20.856666666666669</v>
      </c>
      <c r="O16" s="4">
        <f t="shared" si="8"/>
        <v>62.570000000000007</v>
      </c>
      <c r="P16">
        <f t="shared" si="3"/>
        <v>1</v>
      </c>
      <c r="Q16">
        <f t="shared" si="9"/>
        <v>3</v>
      </c>
    </row>
    <row r="17" spans="2:17" x14ac:dyDescent="0.2">
      <c r="B17" s="3">
        <f>'Marktpreise EEX NCG 2017'!A373</f>
        <v>42011</v>
      </c>
      <c r="F17" s="4">
        <f>'Marktpreise EEX NCG 2017'!B373</f>
        <v>20.475000000000001</v>
      </c>
      <c r="G17" s="4">
        <f t="shared" si="4"/>
        <v>20.665000000000003</v>
      </c>
      <c r="H17" s="4">
        <f t="shared" si="0"/>
        <v>0</v>
      </c>
      <c r="I17" s="19">
        <f t="shared" si="1"/>
        <v>0</v>
      </c>
      <c r="J17" s="19">
        <f t="shared" si="5"/>
        <v>0</v>
      </c>
      <c r="K17" s="17">
        <f t="shared" si="6"/>
        <v>0</v>
      </c>
      <c r="L17">
        <f t="shared" si="2"/>
        <v>0</v>
      </c>
      <c r="N17" s="4">
        <f t="shared" si="7"/>
        <v>20.808750000000003</v>
      </c>
      <c r="O17" s="4">
        <f t="shared" si="8"/>
        <v>83.235000000000014</v>
      </c>
      <c r="P17">
        <f t="shared" si="3"/>
        <v>1</v>
      </c>
      <c r="Q17">
        <f t="shared" si="9"/>
        <v>4</v>
      </c>
    </row>
    <row r="18" spans="2:17" x14ac:dyDescent="0.2">
      <c r="B18" s="3">
        <f>'Marktpreise EEX NCG 2017'!A374</f>
        <v>42012</v>
      </c>
      <c r="F18" s="4">
        <f>'Marktpreise EEX NCG 2017'!B374</f>
        <v>20.55</v>
      </c>
      <c r="G18" s="4">
        <f t="shared" si="4"/>
        <v>20.740000000000002</v>
      </c>
      <c r="H18" s="4">
        <f t="shared" si="0"/>
        <v>0</v>
      </c>
      <c r="I18" s="19">
        <f t="shared" si="1"/>
        <v>0</v>
      </c>
      <c r="J18" s="19">
        <f t="shared" si="5"/>
        <v>0</v>
      </c>
      <c r="K18" s="17">
        <f t="shared" si="6"/>
        <v>0</v>
      </c>
      <c r="L18">
        <f t="shared" si="2"/>
        <v>0</v>
      </c>
      <c r="N18" s="4">
        <f t="shared" si="7"/>
        <v>20.795000000000005</v>
      </c>
      <c r="O18" s="4">
        <f t="shared" si="8"/>
        <v>103.97500000000002</v>
      </c>
      <c r="P18">
        <f t="shared" si="3"/>
        <v>1</v>
      </c>
      <c r="Q18">
        <f t="shared" si="9"/>
        <v>5</v>
      </c>
    </row>
    <row r="19" spans="2:17" x14ac:dyDescent="0.2">
      <c r="B19" s="3">
        <f>'Marktpreise EEX NCG 2017'!A375</f>
        <v>42013</v>
      </c>
      <c r="F19" s="4">
        <f>'Marktpreise EEX NCG 2017'!B375</f>
        <v>20.533000000000001</v>
      </c>
      <c r="G19" s="4">
        <f t="shared" si="4"/>
        <v>20.723000000000003</v>
      </c>
      <c r="H19" s="4">
        <f t="shared" si="0"/>
        <v>0</v>
      </c>
      <c r="I19" s="19">
        <f t="shared" si="1"/>
        <v>0</v>
      </c>
      <c r="J19" s="19">
        <f t="shared" si="5"/>
        <v>0</v>
      </c>
      <c r="K19" s="17">
        <f t="shared" si="6"/>
        <v>0</v>
      </c>
      <c r="L19">
        <f t="shared" si="2"/>
        <v>0</v>
      </c>
      <c r="N19" s="4">
        <f t="shared" si="7"/>
        <v>20.783000000000005</v>
      </c>
      <c r="O19" s="4">
        <f t="shared" si="8"/>
        <v>124.69800000000002</v>
      </c>
      <c r="P19">
        <f t="shared" si="3"/>
        <v>1</v>
      </c>
      <c r="Q19">
        <f t="shared" si="9"/>
        <v>6</v>
      </c>
    </row>
    <row r="20" spans="2:17" x14ac:dyDescent="0.2">
      <c r="B20" s="3">
        <f>'Marktpreise EEX NCG 2017'!A376</f>
        <v>42014</v>
      </c>
      <c r="F20" s="4">
        <f>'Marktpreise EEX NCG 2017'!B376</f>
        <v>0</v>
      </c>
      <c r="G20" s="4">
        <f t="shared" si="4"/>
        <v>20.723000000000003</v>
      </c>
      <c r="H20" s="4">
        <f t="shared" si="0"/>
        <v>0</v>
      </c>
      <c r="I20" s="19">
        <f t="shared" si="1"/>
        <v>0</v>
      </c>
      <c r="J20" s="19">
        <f t="shared" si="5"/>
        <v>0</v>
      </c>
      <c r="K20" s="17">
        <f t="shared" si="6"/>
        <v>0</v>
      </c>
      <c r="L20">
        <f t="shared" si="2"/>
        <v>0</v>
      </c>
      <c r="N20" s="4">
        <f t="shared" si="7"/>
        <v>20.783000000000005</v>
      </c>
      <c r="O20" s="4">
        <f t="shared" si="8"/>
        <v>124.69800000000002</v>
      </c>
      <c r="P20">
        <f t="shared" si="3"/>
        <v>0</v>
      </c>
      <c r="Q20">
        <f t="shared" si="9"/>
        <v>6</v>
      </c>
    </row>
    <row r="21" spans="2:17" x14ac:dyDescent="0.2">
      <c r="B21" s="3">
        <f>'Marktpreise EEX NCG 2017'!A377</f>
        <v>42015</v>
      </c>
      <c r="F21" s="4">
        <f>'Marktpreise EEX NCG 2017'!B377</f>
        <v>0</v>
      </c>
      <c r="G21" s="4">
        <f t="shared" si="4"/>
        <v>20.723000000000003</v>
      </c>
      <c r="H21" s="4">
        <f t="shared" si="0"/>
        <v>0</v>
      </c>
      <c r="I21" s="19">
        <f t="shared" si="1"/>
        <v>0</v>
      </c>
      <c r="J21" s="19">
        <f t="shared" si="5"/>
        <v>0</v>
      </c>
      <c r="K21" s="17">
        <f t="shared" si="6"/>
        <v>0</v>
      </c>
      <c r="L21">
        <f t="shared" si="2"/>
        <v>0</v>
      </c>
      <c r="N21" s="4">
        <f t="shared" si="7"/>
        <v>20.783000000000005</v>
      </c>
      <c r="O21" s="4">
        <f t="shared" si="8"/>
        <v>124.69800000000002</v>
      </c>
      <c r="P21">
        <f t="shared" si="3"/>
        <v>0</v>
      </c>
      <c r="Q21">
        <f t="shared" si="9"/>
        <v>6</v>
      </c>
    </row>
    <row r="22" spans="2:17" x14ac:dyDescent="0.2">
      <c r="B22" s="3">
        <f>'Marktpreise EEX NCG 2017'!A378</f>
        <v>42016</v>
      </c>
      <c r="F22" s="4">
        <f>'Marktpreise EEX NCG 2017'!B378</f>
        <v>20.625</v>
      </c>
      <c r="G22" s="4">
        <f t="shared" si="4"/>
        <v>20.815000000000001</v>
      </c>
      <c r="H22" s="4">
        <f t="shared" si="0"/>
        <v>0</v>
      </c>
      <c r="I22" s="19">
        <f t="shared" si="1"/>
        <v>0</v>
      </c>
      <c r="J22" s="19">
        <f t="shared" si="5"/>
        <v>0</v>
      </c>
      <c r="K22" s="17">
        <f t="shared" si="6"/>
        <v>0</v>
      </c>
      <c r="L22">
        <f t="shared" si="2"/>
        <v>0</v>
      </c>
      <c r="N22" s="4">
        <f t="shared" si="7"/>
        <v>20.787571428571432</v>
      </c>
      <c r="O22" s="4">
        <f t="shared" si="8"/>
        <v>145.51300000000003</v>
      </c>
      <c r="P22">
        <f t="shared" si="3"/>
        <v>1</v>
      </c>
      <c r="Q22">
        <f t="shared" si="9"/>
        <v>7</v>
      </c>
    </row>
    <row r="23" spans="2:17" x14ac:dyDescent="0.2">
      <c r="B23" s="3">
        <f>'Marktpreise EEX NCG 2017'!A379</f>
        <v>42017</v>
      </c>
      <c r="F23" s="4">
        <f>'Marktpreise EEX NCG 2017'!B379</f>
        <v>20.89</v>
      </c>
      <c r="G23" s="4">
        <f t="shared" si="4"/>
        <v>21.080000000000002</v>
      </c>
      <c r="H23" s="4">
        <f t="shared" si="0"/>
        <v>0</v>
      </c>
      <c r="I23" s="19">
        <f t="shared" si="1"/>
        <v>0</v>
      </c>
      <c r="J23" s="19">
        <f t="shared" si="5"/>
        <v>0</v>
      </c>
      <c r="K23" s="17">
        <f t="shared" si="6"/>
        <v>0</v>
      </c>
      <c r="L23">
        <f t="shared" si="2"/>
        <v>0</v>
      </c>
      <c r="N23" s="4">
        <f t="shared" si="7"/>
        <v>20.824125000000006</v>
      </c>
      <c r="O23" s="4">
        <f t="shared" si="8"/>
        <v>166.59300000000005</v>
      </c>
      <c r="P23">
        <f t="shared" si="3"/>
        <v>1</v>
      </c>
      <c r="Q23">
        <f t="shared" si="9"/>
        <v>8</v>
      </c>
    </row>
    <row r="24" spans="2:17" x14ac:dyDescent="0.2">
      <c r="B24" s="3">
        <f>'Marktpreise EEX NCG 2017'!A380</f>
        <v>42018</v>
      </c>
      <c r="F24" s="4">
        <f>'Marktpreise EEX NCG 2017'!B380</f>
        <v>20.56</v>
      </c>
      <c r="G24" s="4">
        <f t="shared" si="4"/>
        <v>20.75</v>
      </c>
      <c r="H24" s="4">
        <f t="shared" si="0"/>
        <v>0</v>
      </c>
      <c r="I24" s="19">
        <f t="shared" si="1"/>
        <v>0</v>
      </c>
      <c r="J24" s="19">
        <f t="shared" si="5"/>
        <v>0</v>
      </c>
      <c r="K24" s="17">
        <f t="shared" si="6"/>
        <v>0</v>
      </c>
      <c r="L24">
        <f t="shared" si="2"/>
        <v>0</v>
      </c>
      <c r="N24" s="4">
        <f t="shared" si="7"/>
        <v>20.815888888888892</v>
      </c>
      <c r="O24" s="4">
        <f t="shared" si="8"/>
        <v>187.34300000000005</v>
      </c>
      <c r="P24">
        <f t="shared" si="3"/>
        <v>1</v>
      </c>
      <c r="Q24">
        <f t="shared" si="9"/>
        <v>9</v>
      </c>
    </row>
    <row r="25" spans="2:17" x14ac:dyDescent="0.2">
      <c r="B25" s="3">
        <f>'Marktpreise EEX NCG 2017'!A381</f>
        <v>42019</v>
      </c>
      <c r="F25" s="4">
        <f>'Marktpreise EEX NCG 2017'!B381</f>
        <v>20.811</v>
      </c>
      <c r="G25" s="4">
        <f t="shared" si="4"/>
        <v>21.001000000000001</v>
      </c>
      <c r="H25" s="4">
        <f t="shared" si="0"/>
        <v>0</v>
      </c>
      <c r="I25" s="19">
        <f t="shared" si="1"/>
        <v>0</v>
      </c>
      <c r="J25" s="19">
        <f t="shared" si="5"/>
        <v>0</v>
      </c>
      <c r="K25" s="17">
        <f t="shared" si="6"/>
        <v>0</v>
      </c>
      <c r="L25">
        <f t="shared" si="2"/>
        <v>0</v>
      </c>
      <c r="N25" s="4">
        <f t="shared" si="7"/>
        <v>20.834400000000006</v>
      </c>
      <c r="O25" s="4">
        <f t="shared" si="8"/>
        <v>208.34400000000005</v>
      </c>
      <c r="P25">
        <f t="shared" si="3"/>
        <v>1</v>
      </c>
      <c r="Q25">
        <f t="shared" si="9"/>
        <v>10</v>
      </c>
    </row>
    <row r="26" spans="2:17" x14ac:dyDescent="0.2">
      <c r="B26" s="3">
        <f>'Marktpreise EEX NCG 2017'!A382</f>
        <v>42020</v>
      </c>
      <c r="F26" s="4">
        <f>'Marktpreise EEX NCG 2017'!B382</f>
        <v>20.751999999999999</v>
      </c>
      <c r="G26" s="4">
        <f t="shared" si="4"/>
        <v>20.942</v>
      </c>
      <c r="H26" s="4">
        <f t="shared" si="0"/>
        <v>0</v>
      </c>
      <c r="I26" s="19">
        <f t="shared" si="1"/>
        <v>0</v>
      </c>
      <c r="J26" s="19">
        <f t="shared" si="5"/>
        <v>0</v>
      </c>
      <c r="K26" s="17">
        <f t="shared" si="6"/>
        <v>0</v>
      </c>
      <c r="L26">
        <f t="shared" si="2"/>
        <v>0</v>
      </c>
      <c r="N26" s="4">
        <f t="shared" si="7"/>
        <v>20.844181818181823</v>
      </c>
      <c r="O26" s="4">
        <f t="shared" si="8"/>
        <v>229.28600000000006</v>
      </c>
      <c r="P26">
        <f t="shared" si="3"/>
        <v>1</v>
      </c>
      <c r="Q26">
        <f t="shared" si="9"/>
        <v>11</v>
      </c>
    </row>
    <row r="27" spans="2:17" x14ac:dyDescent="0.2">
      <c r="B27" s="3">
        <f>'Marktpreise EEX NCG 2017'!A383</f>
        <v>42021</v>
      </c>
      <c r="F27" s="4">
        <f>'Marktpreise EEX NCG 2017'!B383</f>
        <v>0</v>
      </c>
      <c r="G27" s="4">
        <f t="shared" si="4"/>
        <v>20.942</v>
      </c>
      <c r="H27" s="4">
        <f t="shared" si="0"/>
        <v>0</v>
      </c>
      <c r="I27" s="19">
        <f t="shared" si="1"/>
        <v>0</v>
      </c>
      <c r="J27" s="19">
        <f t="shared" si="5"/>
        <v>0</v>
      </c>
      <c r="K27" s="17">
        <f t="shared" si="6"/>
        <v>0</v>
      </c>
      <c r="L27">
        <f t="shared" si="2"/>
        <v>0</v>
      </c>
      <c r="N27" s="4">
        <f t="shared" si="7"/>
        <v>20.844181818181823</v>
      </c>
      <c r="O27" s="4">
        <f t="shared" si="8"/>
        <v>229.28600000000006</v>
      </c>
      <c r="P27">
        <f t="shared" si="3"/>
        <v>0</v>
      </c>
      <c r="Q27">
        <f t="shared" si="9"/>
        <v>11</v>
      </c>
    </row>
    <row r="28" spans="2:17" x14ac:dyDescent="0.2">
      <c r="B28" s="3">
        <f>'Marktpreise EEX NCG 2017'!A384</f>
        <v>42022</v>
      </c>
      <c r="F28" s="4">
        <f>'Marktpreise EEX NCG 2017'!B384</f>
        <v>0</v>
      </c>
      <c r="G28" s="4">
        <f t="shared" si="4"/>
        <v>20.942</v>
      </c>
      <c r="H28" s="4">
        <f t="shared" si="0"/>
        <v>0</v>
      </c>
      <c r="I28" s="19">
        <f t="shared" si="1"/>
        <v>0</v>
      </c>
      <c r="J28" s="19">
        <f t="shared" si="5"/>
        <v>0</v>
      </c>
      <c r="K28" s="17">
        <f t="shared" si="6"/>
        <v>0</v>
      </c>
      <c r="L28">
        <f t="shared" si="2"/>
        <v>0</v>
      </c>
      <c r="N28" s="4">
        <f t="shared" si="7"/>
        <v>20.844181818181823</v>
      </c>
      <c r="O28" s="4">
        <f t="shared" si="8"/>
        <v>229.28600000000006</v>
      </c>
      <c r="P28">
        <f t="shared" si="3"/>
        <v>0</v>
      </c>
      <c r="Q28">
        <f t="shared" si="9"/>
        <v>11</v>
      </c>
    </row>
    <row r="29" spans="2:17" x14ac:dyDescent="0.2">
      <c r="B29" s="3">
        <f>'Marktpreise EEX NCG 2017'!A385</f>
        <v>42023</v>
      </c>
      <c r="F29" s="4">
        <f>'Marktpreise EEX NCG 2017'!B385</f>
        <v>20.484000000000002</v>
      </c>
      <c r="G29" s="4">
        <f t="shared" si="4"/>
        <v>20.674000000000003</v>
      </c>
      <c r="H29" s="4">
        <f t="shared" si="0"/>
        <v>0</v>
      </c>
      <c r="I29" s="19">
        <f t="shared" si="1"/>
        <v>0</v>
      </c>
      <c r="J29" s="19">
        <f t="shared" si="5"/>
        <v>0</v>
      </c>
      <c r="K29" s="17">
        <f t="shared" si="6"/>
        <v>0</v>
      </c>
      <c r="L29">
        <f t="shared" si="2"/>
        <v>0</v>
      </c>
      <c r="N29" s="4">
        <f t="shared" si="7"/>
        <v>20.830000000000005</v>
      </c>
      <c r="O29" s="4">
        <f t="shared" si="8"/>
        <v>249.96000000000006</v>
      </c>
      <c r="P29">
        <f t="shared" si="3"/>
        <v>1</v>
      </c>
      <c r="Q29">
        <f t="shared" si="9"/>
        <v>12</v>
      </c>
    </row>
    <row r="30" spans="2:17" x14ac:dyDescent="0.2">
      <c r="B30" s="3">
        <f>'Marktpreise EEX NCG 2017'!A386</f>
        <v>42024</v>
      </c>
      <c r="F30" s="4">
        <f>'Marktpreise EEX NCG 2017'!B386</f>
        <v>20.41</v>
      </c>
      <c r="G30" s="4">
        <f t="shared" si="4"/>
        <v>20.6</v>
      </c>
      <c r="H30" s="4">
        <f t="shared" si="0"/>
        <v>0</v>
      </c>
      <c r="I30" s="19">
        <f t="shared" si="1"/>
        <v>0</v>
      </c>
      <c r="J30" s="19">
        <f t="shared" si="5"/>
        <v>0</v>
      </c>
      <c r="K30" s="17">
        <f t="shared" si="6"/>
        <v>0</v>
      </c>
      <c r="L30">
        <f t="shared" si="2"/>
        <v>0</v>
      </c>
      <c r="N30" s="4">
        <f t="shared" si="7"/>
        <v>20.812307692307698</v>
      </c>
      <c r="O30" s="4">
        <f t="shared" si="8"/>
        <v>270.56000000000006</v>
      </c>
      <c r="P30">
        <f t="shared" si="3"/>
        <v>1</v>
      </c>
      <c r="Q30">
        <f t="shared" si="9"/>
        <v>13</v>
      </c>
    </row>
    <row r="31" spans="2:17" x14ac:dyDescent="0.2">
      <c r="B31" s="3">
        <f>'Marktpreise EEX NCG 2017'!A387</f>
        <v>42025</v>
      </c>
      <c r="F31" s="4">
        <f>'Marktpreise EEX NCG 2017'!B387</f>
        <v>20.468</v>
      </c>
      <c r="G31" s="4">
        <f t="shared" si="4"/>
        <v>20.658000000000001</v>
      </c>
      <c r="H31" s="4">
        <f t="shared" si="0"/>
        <v>0</v>
      </c>
      <c r="I31" s="19">
        <f t="shared" si="1"/>
        <v>0</v>
      </c>
      <c r="J31" s="19">
        <f t="shared" si="5"/>
        <v>0</v>
      </c>
      <c r="K31" s="17">
        <f t="shared" si="6"/>
        <v>0</v>
      </c>
      <c r="L31">
        <f t="shared" si="2"/>
        <v>0</v>
      </c>
      <c r="N31" s="4">
        <f t="shared" si="7"/>
        <v>20.801285714285719</v>
      </c>
      <c r="O31" s="4">
        <f t="shared" si="8"/>
        <v>291.21800000000007</v>
      </c>
      <c r="P31">
        <f t="shared" si="3"/>
        <v>1</v>
      </c>
      <c r="Q31">
        <f t="shared" si="9"/>
        <v>14</v>
      </c>
    </row>
    <row r="32" spans="2:17" x14ac:dyDescent="0.2">
      <c r="B32" s="3">
        <f>'Marktpreise EEX NCG 2017'!A388</f>
        <v>42026</v>
      </c>
      <c r="F32" s="4">
        <f>'Marktpreise EEX NCG 2017'!B388</f>
        <v>20.466999999999999</v>
      </c>
      <c r="G32" s="4">
        <f t="shared" si="4"/>
        <v>20.657</v>
      </c>
      <c r="H32" s="4">
        <f t="shared" si="0"/>
        <v>0</v>
      </c>
      <c r="I32" s="19">
        <f t="shared" si="1"/>
        <v>0</v>
      </c>
      <c r="J32" s="19">
        <f t="shared" si="5"/>
        <v>0</v>
      </c>
      <c r="K32" s="17">
        <f t="shared" si="6"/>
        <v>0</v>
      </c>
      <c r="L32">
        <f t="shared" si="2"/>
        <v>0</v>
      </c>
      <c r="N32" s="4">
        <f t="shared" si="7"/>
        <v>20.791666666666671</v>
      </c>
      <c r="O32" s="4">
        <f t="shared" si="8"/>
        <v>311.87500000000006</v>
      </c>
      <c r="P32">
        <f t="shared" si="3"/>
        <v>1</v>
      </c>
      <c r="Q32">
        <f t="shared" si="9"/>
        <v>15</v>
      </c>
    </row>
    <row r="33" spans="2:17" x14ac:dyDescent="0.2">
      <c r="B33" s="3">
        <f>'Marktpreise EEX NCG 2017'!A389</f>
        <v>42027</v>
      </c>
      <c r="F33" s="4">
        <f>'Marktpreise EEX NCG 2017'!B389</f>
        <v>20.5</v>
      </c>
      <c r="G33" s="4">
        <f t="shared" si="4"/>
        <v>20.69</v>
      </c>
      <c r="H33" s="4">
        <f t="shared" si="0"/>
        <v>0</v>
      </c>
      <c r="I33" s="19">
        <f t="shared" si="1"/>
        <v>0</v>
      </c>
      <c r="J33" s="19">
        <f t="shared" si="5"/>
        <v>0</v>
      </c>
      <c r="K33" s="17">
        <f t="shared" si="6"/>
        <v>0</v>
      </c>
      <c r="L33">
        <f t="shared" si="2"/>
        <v>0</v>
      </c>
      <c r="N33" s="4">
        <f t="shared" si="7"/>
        <v>20.785312500000003</v>
      </c>
      <c r="O33" s="4">
        <f t="shared" si="8"/>
        <v>332.56500000000005</v>
      </c>
      <c r="P33">
        <f t="shared" si="3"/>
        <v>1</v>
      </c>
      <c r="Q33">
        <f t="shared" si="9"/>
        <v>16</v>
      </c>
    </row>
    <row r="34" spans="2:17" x14ac:dyDescent="0.2">
      <c r="B34" s="3">
        <f>'Marktpreise EEX NCG 2017'!A390</f>
        <v>42028</v>
      </c>
      <c r="F34" s="4">
        <f>'Marktpreise EEX NCG 2017'!B390</f>
        <v>0</v>
      </c>
      <c r="G34" s="4">
        <f t="shared" si="4"/>
        <v>20.69</v>
      </c>
      <c r="H34" s="4">
        <f t="shared" si="0"/>
        <v>0</v>
      </c>
      <c r="I34" s="19">
        <f t="shared" si="1"/>
        <v>0</v>
      </c>
      <c r="J34" s="19">
        <f t="shared" si="5"/>
        <v>0</v>
      </c>
      <c r="K34" s="17">
        <f t="shared" si="6"/>
        <v>0</v>
      </c>
      <c r="L34">
        <f t="shared" si="2"/>
        <v>0</v>
      </c>
      <c r="N34" s="4">
        <f t="shared" si="7"/>
        <v>20.785312500000003</v>
      </c>
      <c r="O34" s="4">
        <f t="shared" si="8"/>
        <v>332.56500000000005</v>
      </c>
      <c r="P34">
        <f t="shared" si="3"/>
        <v>0</v>
      </c>
      <c r="Q34">
        <f t="shared" si="9"/>
        <v>16</v>
      </c>
    </row>
    <row r="35" spans="2:17" x14ac:dyDescent="0.2">
      <c r="B35" s="3">
        <f>'Marktpreise EEX NCG 2017'!A391</f>
        <v>42029</v>
      </c>
      <c r="F35" s="4">
        <f>'Marktpreise EEX NCG 2017'!B391</f>
        <v>0</v>
      </c>
      <c r="G35" s="4">
        <f t="shared" si="4"/>
        <v>20.69</v>
      </c>
      <c r="H35" s="4">
        <f t="shared" si="0"/>
        <v>0</v>
      </c>
      <c r="I35" s="19">
        <f t="shared" si="1"/>
        <v>0</v>
      </c>
      <c r="J35" s="19">
        <f t="shared" si="5"/>
        <v>0</v>
      </c>
      <c r="K35" s="17">
        <f t="shared" si="6"/>
        <v>0</v>
      </c>
      <c r="L35">
        <f t="shared" si="2"/>
        <v>0</v>
      </c>
      <c r="N35" s="4">
        <f t="shared" si="7"/>
        <v>20.785312500000003</v>
      </c>
      <c r="O35" s="4">
        <f t="shared" si="8"/>
        <v>332.56500000000005</v>
      </c>
      <c r="P35">
        <f t="shared" si="3"/>
        <v>0</v>
      </c>
      <c r="Q35">
        <f t="shared" si="9"/>
        <v>16</v>
      </c>
    </row>
    <row r="36" spans="2:17" x14ac:dyDescent="0.2">
      <c r="B36" s="3">
        <f>'Marktpreise EEX NCG 2017'!A392</f>
        <v>42030</v>
      </c>
      <c r="F36" s="4">
        <f>'Marktpreise EEX NCG 2017'!B392</f>
        <v>20.661000000000001</v>
      </c>
      <c r="G36" s="4">
        <f t="shared" si="4"/>
        <v>20.851000000000003</v>
      </c>
      <c r="H36" s="4">
        <f t="shared" si="0"/>
        <v>0</v>
      </c>
      <c r="I36" s="19">
        <f t="shared" si="1"/>
        <v>0</v>
      </c>
      <c r="J36" s="19">
        <f t="shared" si="5"/>
        <v>0</v>
      </c>
      <c r="K36" s="17">
        <f t="shared" si="6"/>
        <v>0</v>
      </c>
      <c r="L36">
        <f t="shared" si="2"/>
        <v>0</v>
      </c>
      <c r="N36" s="4">
        <f t="shared" si="7"/>
        <v>20.789176470588238</v>
      </c>
      <c r="O36" s="4">
        <f t="shared" si="8"/>
        <v>353.41600000000005</v>
      </c>
      <c r="P36">
        <f t="shared" si="3"/>
        <v>1</v>
      </c>
      <c r="Q36">
        <f t="shared" si="9"/>
        <v>17</v>
      </c>
    </row>
    <row r="37" spans="2:17" x14ac:dyDescent="0.2">
      <c r="B37" s="3">
        <f>'Marktpreise EEX NCG 2017'!A393</f>
        <v>42031</v>
      </c>
      <c r="F37" s="4">
        <f>'Marktpreise EEX NCG 2017'!B393</f>
        <v>20.613</v>
      </c>
      <c r="G37" s="4">
        <f t="shared" si="4"/>
        <v>20.803000000000001</v>
      </c>
      <c r="H37" s="4">
        <f t="shared" si="0"/>
        <v>0</v>
      </c>
      <c r="I37" s="19">
        <f t="shared" si="1"/>
        <v>0</v>
      </c>
      <c r="J37" s="19">
        <f t="shared" si="5"/>
        <v>0</v>
      </c>
      <c r="K37" s="17">
        <f t="shared" si="6"/>
        <v>0</v>
      </c>
      <c r="L37">
        <f t="shared" si="2"/>
        <v>0</v>
      </c>
      <c r="N37" s="4">
        <f t="shared" si="7"/>
        <v>20.789944444444448</v>
      </c>
      <c r="O37" s="4">
        <f t="shared" si="8"/>
        <v>374.21900000000005</v>
      </c>
      <c r="P37">
        <f t="shared" si="3"/>
        <v>1</v>
      </c>
      <c r="Q37">
        <f t="shared" si="9"/>
        <v>18</v>
      </c>
    </row>
    <row r="38" spans="2:17" x14ac:dyDescent="0.2">
      <c r="B38" s="3">
        <f>'Marktpreise EEX NCG 2017'!A394</f>
        <v>42032</v>
      </c>
      <c r="F38" s="4">
        <f>'Marktpreise EEX NCG 2017'!B394</f>
        <v>20.690999999999999</v>
      </c>
      <c r="G38" s="4">
        <f t="shared" si="4"/>
        <v>20.881</v>
      </c>
      <c r="H38" s="4">
        <f t="shared" si="0"/>
        <v>0</v>
      </c>
      <c r="I38" s="19">
        <f t="shared" si="1"/>
        <v>0</v>
      </c>
      <c r="J38" s="19">
        <f t="shared" si="5"/>
        <v>0</v>
      </c>
      <c r="K38" s="17">
        <f t="shared" si="6"/>
        <v>0</v>
      </c>
      <c r="L38">
        <f t="shared" si="2"/>
        <v>0</v>
      </c>
      <c r="N38" s="4">
        <f t="shared" si="7"/>
        <v>20.794736842105266</v>
      </c>
      <c r="O38" s="4">
        <f t="shared" si="8"/>
        <v>395.1</v>
      </c>
      <c r="P38">
        <f t="shared" si="3"/>
        <v>1</v>
      </c>
      <c r="Q38">
        <f t="shared" si="9"/>
        <v>19</v>
      </c>
    </row>
    <row r="39" spans="2:17" x14ac:dyDescent="0.2">
      <c r="B39" s="3">
        <f>'Marktpreise EEX NCG 2017'!A395</f>
        <v>42033</v>
      </c>
      <c r="F39" s="4">
        <f>'Marktpreise EEX NCG 2017'!B395</f>
        <v>20.824000000000002</v>
      </c>
      <c r="G39" s="4">
        <f t="shared" si="4"/>
        <v>21.014000000000003</v>
      </c>
      <c r="H39" s="4">
        <f t="shared" si="0"/>
        <v>0</v>
      </c>
      <c r="I39" s="19">
        <f t="shared" si="1"/>
        <v>0</v>
      </c>
      <c r="J39" s="19">
        <f t="shared" si="5"/>
        <v>0</v>
      </c>
      <c r="K39" s="17">
        <f t="shared" si="6"/>
        <v>0</v>
      </c>
      <c r="L39">
        <f t="shared" si="2"/>
        <v>0</v>
      </c>
      <c r="N39" s="4">
        <f t="shared" si="7"/>
        <v>20.805700000000002</v>
      </c>
      <c r="O39" s="4">
        <f t="shared" si="8"/>
        <v>416.11400000000003</v>
      </c>
      <c r="P39">
        <f t="shared" si="3"/>
        <v>1</v>
      </c>
      <c r="Q39">
        <f t="shared" si="9"/>
        <v>20</v>
      </c>
    </row>
    <row r="40" spans="2:17" x14ac:dyDescent="0.2">
      <c r="B40" s="3">
        <f>'Marktpreise EEX NCG 2017'!A396</f>
        <v>42034</v>
      </c>
      <c r="F40" s="4">
        <f>'Marktpreise EEX NCG 2017'!B396</f>
        <v>20.654</v>
      </c>
      <c r="G40" s="4">
        <f t="shared" si="4"/>
        <v>20.844000000000001</v>
      </c>
      <c r="H40" s="4">
        <f t="shared" si="0"/>
        <v>0</v>
      </c>
      <c r="I40" s="19">
        <f t="shared" si="1"/>
        <v>0</v>
      </c>
      <c r="J40" s="19">
        <f t="shared" si="5"/>
        <v>0</v>
      </c>
      <c r="K40" s="17">
        <f t="shared" si="6"/>
        <v>0</v>
      </c>
      <c r="L40">
        <f t="shared" si="2"/>
        <v>0</v>
      </c>
      <c r="N40" s="4">
        <f t="shared" si="7"/>
        <v>20.807523809523811</v>
      </c>
      <c r="O40" s="4">
        <f t="shared" si="8"/>
        <v>436.95800000000003</v>
      </c>
      <c r="P40">
        <f t="shared" si="3"/>
        <v>1</v>
      </c>
      <c r="Q40">
        <f t="shared" si="9"/>
        <v>21</v>
      </c>
    </row>
    <row r="41" spans="2:17" x14ac:dyDescent="0.2">
      <c r="B41" s="3">
        <f>'Marktpreise EEX NCG 2017'!A397</f>
        <v>42035</v>
      </c>
      <c r="F41" s="4">
        <f>'Marktpreise EEX NCG 2017'!B397</f>
        <v>0</v>
      </c>
      <c r="G41" s="4">
        <f t="shared" si="4"/>
        <v>20.844000000000001</v>
      </c>
      <c r="H41" s="4">
        <f t="shared" si="0"/>
        <v>0</v>
      </c>
      <c r="I41" s="19">
        <f t="shared" si="1"/>
        <v>0</v>
      </c>
      <c r="J41" s="19">
        <f t="shared" si="5"/>
        <v>0</v>
      </c>
      <c r="K41" s="17">
        <f t="shared" si="6"/>
        <v>0</v>
      </c>
      <c r="L41">
        <f t="shared" si="2"/>
        <v>0</v>
      </c>
      <c r="N41" s="4">
        <f t="shared" si="7"/>
        <v>20.807523809523811</v>
      </c>
      <c r="O41" s="4">
        <f t="shared" si="8"/>
        <v>436.95800000000003</v>
      </c>
      <c r="P41">
        <f t="shared" si="3"/>
        <v>0</v>
      </c>
      <c r="Q41">
        <f t="shared" si="9"/>
        <v>21</v>
      </c>
    </row>
    <row r="42" spans="2:17" x14ac:dyDescent="0.2">
      <c r="B42" s="3">
        <f>'Marktpreise EEX NCG 2017'!A398</f>
        <v>42036</v>
      </c>
      <c r="F42" s="4">
        <f>'Marktpreise EEX NCG 2017'!B398</f>
        <v>0</v>
      </c>
      <c r="G42" s="4">
        <f t="shared" si="4"/>
        <v>20.844000000000001</v>
      </c>
      <c r="H42" s="4">
        <f t="shared" si="0"/>
        <v>0</v>
      </c>
      <c r="I42" s="19">
        <f t="shared" si="1"/>
        <v>0</v>
      </c>
      <c r="J42" s="19">
        <f t="shared" si="5"/>
        <v>0</v>
      </c>
      <c r="K42" s="17">
        <f t="shared" si="6"/>
        <v>0</v>
      </c>
      <c r="L42">
        <f t="shared" si="2"/>
        <v>0</v>
      </c>
      <c r="N42" s="4">
        <f t="shared" si="7"/>
        <v>20.807523809523811</v>
      </c>
      <c r="O42" s="4">
        <f t="shared" si="8"/>
        <v>436.95800000000003</v>
      </c>
      <c r="P42">
        <f t="shared" si="3"/>
        <v>0</v>
      </c>
      <c r="Q42">
        <f t="shared" si="9"/>
        <v>21</v>
      </c>
    </row>
    <row r="43" spans="2:17" x14ac:dyDescent="0.2">
      <c r="B43" s="3">
        <f>'Marktpreise EEX NCG 2017'!A399</f>
        <v>42037</v>
      </c>
      <c r="F43" s="4">
        <f>'Marktpreise EEX NCG 2017'!B399</f>
        <v>20.774999999999999</v>
      </c>
      <c r="G43" s="4">
        <f t="shared" si="4"/>
        <v>20.965</v>
      </c>
      <c r="H43" s="4">
        <f t="shared" si="0"/>
        <v>0</v>
      </c>
      <c r="I43" s="19">
        <f t="shared" si="1"/>
        <v>0</v>
      </c>
      <c r="J43" s="19">
        <f t="shared" si="5"/>
        <v>0</v>
      </c>
      <c r="K43" s="17">
        <f t="shared" si="6"/>
        <v>0</v>
      </c>
      <c r="L43">
        <f t="shared" si="2"/>
        <v>0</v>
      </c>
      <c r="N43" s="4">
        <f t="shared" si="7"/>
        <v>20.814681818181818</v>
      </c>
      <c r="O43" s="4">
        <f t="shared" si="8"/>
        <v>457.923</v>
      </c>
      <c r="P43">
        <f t="shared" si="3"/>
        <v>1</v>
      </c>
      <c r="Q43">
        <f t="shared" si="9"/>
        <v>22</v>
      </c>
    </row>
    <row r="44" spans="2:17" x14ac:dyDescent="0.2">
      <c r="B44" s="3">
        <f>'Marktpreise EEX NCG 2017'!A400</f>
        <v>42038</v>
      </c>
      <c r="F44" s="4">
        <f>'Marktpreise EEX NCG 2017'!B400</f>
        <v>21.074999999999999</v>
      </c>
      <c r="G44" s="4">
        <f t="shared" si="4"/>
        <v>21.265000000000001</v>
      </c>
      <c r="H44" s="4">
        <f t="shared" si="0"/>
        <v>0</v>
      </c>
      <c r="I44" s="19">
        <f t="shared" si="1"/>
        <v>0</v>
      </c>
      <c r="J44" s="19">
        <f t="shared" si="5"/>
        <v>0</v>
      </c>
      <c r="K44" s="17">
        <f t="shared" si="6"/>
        <v>0</v>
      </c>
      <c r="L44">
        <f t="shared" si="2"/>
        <v>0</v>
      </c>
      <c r="N44" s="4">
        <f t="shared" si="7"/>
        <v>20.834260869565217</v>
      </c>
      <c r="O44" s="4">
        <f t="shared" si="8"/>
        <v>479.18799999999999</v>
      </c>
      <c r="P44">
        <f t="shared" si="3"/>
        <v>1</v>
      </c>
      <c r="Q44">
        <f t="shared" si="9"/>
        <v>23</v>
      </c>
    </row>
    <row r="45" spans="2:17" x14ac:dyDescent="0.2">
      <c r="B45" s="3">
        <f>'Marktpreise EEX NCG 2017'!A401</f>
        <v>42039</v>
      </c>
      <c r="F45" s="4">
        <f>'Marktpreise EEX NCG 2017'!B401</f>
        <v>21.3</v>
      </c>
      <c r="G45" s="4">
        <f t="shared" si="4"/>
        <v>21.490000000000002</v>
      </c>
      <c r="H45" s="4">
        <f t="shared" si="0"/>
        <v>0</v>
      </c>
      <c r="I45" s="19">
        <f t="shared" si="1"/>
        <v>0</v>
      </c>
      <c r="J45" s="19">
        <f t="shared" si="5"/>
        <v>0</v>
      </c>
      <c r="K45" s="17">
        <f t="shared" si="6"/>
        <v>0</v>
      </c>
      <c r="L45">
        <f t="shared" si="2"/>
        <v>0</v>
      </c>
      <c r="N45" s="4">
        <f t="shared" si="7"/>
        <v>20.861583333333332</v>
      </c>
      <c r="O45" s="4">
        <f t="shared" si="8"/>
        <v>500.678</v>
      </c>
      <c r="P45">
        <f t="shared" si="3"/>
        <v>1</v>
      </c>
      <c r="Q45">
        <f t="shared" si="9"/>
        <v>24</v>
      </c>
    </row>
    <row r="46" spans="2:17" x14ac:dyDescent="0.2">
      <c r="B46" s="3">
        <f>'Marktpreise EEX NCG 2017'!A402</f>
        <v>42040</v>
      </c>
      <c r="F46" s="4">
        <f>'Marktpreise EEX NCG 2017'!B402</f>
        <v>22.32</v>
      </c>
      <c r="G46" s="4">
        <f t="shared" si="4"/>
        <v>22.51</v>
      </c>
      <c r="H46" s="4">
        <f t="shared" si="0"/>
        <v>0</v>
      </c>
      <c r="I46" s="19">
        <f t="shared" si="1"/>
        <v>0</v>
      </c>
      <c r="J46" s="19">
        <f t="shared" si="5"/>
        <v>0</v>
      </c>
      <c r="K46" s="17">
        <f t="shared" si="6"/>
        <v>0</v>
      </c>
      <c r="L46">
        <f t="shared" si="2"/>
        <v>0</v>
      </c>
      <c r="N46" s="4">
        <f t="shared" si="7"/>
        <v>20.927520000000001</v>
      </c>
      <c r="O46" s="4">
        <f t="shared" si="8"/>
        <v>523.18799999999999</v>
      </c>
      <c r="P46">
        <f t="shared" si="3"/>
        <v>1</v>
      </c>
      <c r="Q46">
        <f t="shared" si="9"/>
        <v>25</v>
      </c>
    </row>
    <row r="47" spans="2:17" x14ac:dyDescent="0.2">
      <c r="B47" s="3">
        <f>'Marktpreise EEX NCG 2017'!A403</f>
        <v>42041</v>
      </c>
      <c r="F47" s="4">
        <f>'Marktpreise EEX NCG 2017'!B403</f>
        <v>22.02</v>
      </c>
      <c r="G47" s="4">
        <f t="shared" si="4"/>
        <v>22.21</v>
      </c>
      <c r="H47" s="4">
        <f t="shared" si="0"/>
        <v>0</v>
      </c>
      <c r="I47" s="19">
        <f t="shared" si="1"/>
        <v>0</v>
      </c>
      <c r="J47" s="19">
        <f t="shared" si="5"/>
        <v>0</v>
      </c>
      <c r="K47" s="17">
        <f t="shared" si="6"/>
        <v>0</v>
      </c>
      <c r="L47">
        <f t="shared" si="2"/>
        <v>0</v>
      </c>
      <c r="N47" s="4">
        <f t="shared" si="7"/>
        <v>20.976846153846154</v>
      </c>
      <c r="O47" s="4">
        <f t="shared" si="8"/>
        <v>545.39800000000002</v>
      </c>
      <c r="P47">
        <f t="shared" si="3"/>
        <v>1</v>
      </c>
      <c r="Q47">
        <f t="shared" si="9"/>
        <v>26</v>
      </c>
    </row>
    <row r="48" spans="2:17" x14ac:dyDescent="0.2">
      <c r="B48" s="3">
        <f>'Marktpreise EEX NCG 2017'!A404</f>
        <v>42042</v>
      </c>
      <c r="F48" s="4">
        <f>'Marktpreise EEX NCG 2017'!B404</f>
        <v>0</v>
      </c>
      <c r="G48" s="4">
        <f t="shared" si="4"/>
        <v>22.21</v>
      </c>
      <c r="H48" s="4">
        <f t="shared" si="0"/>
        <v>0</v>
      </c>
      <c r="I48" s="19">
        <f t="shared" si="1"/>
        <v>0</v>
      </c>
      <c r="J48" s="19">
        <f t="shared" si="5"/>
        <v>0</v>
      </c>
      <c r="K48" s="17">
        <f t="shared" si="6"/>
        <v>0</v>
      </c>
      <c r="L48">
        <f t="shared" si="2"/>
        <v>0</v>
      </c>
      <c r="N48" s="4">
        <f t="shared" si="7"/>
        <v>20.976846153846154</v>
      </c>
      <c r="O48" s="4">
        <f t="shared" si="8"/>
        <v>545.39800000000002</v>
      </c>
      <c r="P48">
        <f t="shared" si="3"/>
        <v>0</v>
      </c>
      <c r="Q48">
        <f t="shared" si="9"/>
        <v>26</v>
      </c>
    </row>
    <row r="49" spans="2:17" x14ac:dyDescent="0.2">
      <c r="B49" s="3">
        <f>'Marktpreise EEX NCG 2017'!A405</f>
        <v>42043</v>
      </c>
      <c r="F49" s="4">
        <f>'Marktpreise EEX NCG 2017'!B405</f>
        <v>0</v>
      </c>
      <c r="G49" s="4">
        <f t="shared" si="4"/>
        <v>22.21</v>
      </c>
      <c r="H49" s="4">
        <f t="shared" si="0"/>
        <v>0</v>
      </c>
      <c r="I49" s="19">
        <f t="shared" si="1"/>
        <v>0</v>
      </c>
      <c r="J49" s="19">
        <f t="shared" si="5"/>
        <v>0</v>
      </c>
      <c r="K49" s="17">
        <f t="shared" si="6"/>
        <v>0</v>
      </c>
      <c r="L49">
        <f t="shared" si="2"/>
        <v>0</v>
      </c>
      <c r="N49" s="4">
        <f t="shared" si="7"/>
        <v>20.976846153846154</v>
      </c>
      <c r="O49" s="4">
        <f t="shared" si="8"/>
        <v>545.39800000000002</v>
      </c>
      <c r="P49">
        <f t="shared" si="3"/>
        <v>0</v>
      </c>
      <c r="Q49">
        <f t="shared" si="9"/>
        <v>26</v>
      </c>
    </row>
    <row r="50" spans="2:17" x14ac:dyDescent="0.2">
      <c r="B50" s="3">
        <f>'Marktpreise EEX NCG 2017'!A406</f>
        <v>42044</v>
      </c>
      <c r="F50" s="4">
        <f>'Marktpreise EEX NCG 2017'!B406</f>
        <v>22.33</v>
      </c>
      <c r="G50" s="4">
        <f t="shared" si="4"/>
        <v>22.52</v>
      </c>
      <c r="H50" s="4">
        <f t="shared" si="0"/>
        <v>0</v>
      </c>
      <c r="I50" s="19">
        <f t="shared" si="1"/>
        <v>0</v>
      </c>
      <c r="J50" s="19">
        <f t="shared" ref="J50:J113" si="10">I50+J49</f>
        <v>0</v>
      </c>
      <c r="K50" s="17">
        <f t="shared" si="6"/>
        <v>0</v>
      </c>
      <c r="L50">
        <f t="shared" ref="L50:L113" si="11">K50*100/$C$6</f>
        <v>0</v>
      </c>
      <c r="N50" s="4">
        <f t="shared" si="7"/>
        <v>21.033999999999999</v>
      </c>
      <c r="O50" s="4">
        <f t="shared" si="8"/>
        <v>567.91800000000001</v>
      </c>
      <c r="P50">
        <f t="shared" si="3"/>
        <v>1</v>
      </c>
      <c r="Q50">
        <f t="shared" ref="Q50:Q113" si="12">P50+Q49</f>
        <v>27</v>
      </c>
    </row>
    <row r="51" spans="2:17" x14ac:dyDescent="0.2">
      <c r="B51" s="3">
        <f>'Marktpreise EEX NCG 2017'!A407</f>
        <v>42045</v>
      </c>
      <c r="F51" s="4">
        <f>'Marktpreise EEX NCG 2017'!B407</f>
        <v>22.617000000000001</v>
      </c>
      <c r="G51" s="4">
        <f t="shared" si="4"/>
        <v>22.807000000000002</v>
      </c>
      <c r="H51" s="4">
        <f t="shared" si="0"/>
        <v>0</v>
      </c>
      <c r="I51" s="19">
        <f t="shared" si="1"/>
        <v>0</v>
      </c>
      <c r="J51" s="19">
        <f t="shared" si="10"/>
        <v>0</v>
      </c>
      <c r="K51" s="17">
        <f t="shared" si="6"/>
        <v>0</v>
      </c>
      <c r="L51">
        <f t="shared" si="11"/>
        <v>0</v>
      </c>
      <c r="N51" s="4">
        <f t="shared" si="7"/>
        <v>21.09732142857143</v>
      </c>
      <c r="O51" s="4">
        <f t="shared" si="8"/>
        <v>590.72500000000002</v>
      </c>
      <c r="P51">
        <f t="shared" si="3"/>
        <v>1</v>
      </c>
      <c r="Q51">
        <f t="shared" si="12"/>
        <v>28</v>
      </c>
    </row>
    <row r="52" spans="2:17" x14ac:dyDescent="0.2">
      <c r="B52" s="3">
        <f>'Marktpreise EEX NCG 2017'!A408</f>
        <v>42046</v>
      </c>
      <c r="F52" s="4">
        <f>'Marktpreise EEX NCG 2017'!B408</f>
        <v>22.763999999999999</v>
      </c>
      <c r="G52" s="4">
        <f t="shared" si="4"/>
        <v>22.954000000000001</v>
      </c>
      <c r="H52" s="4">
        <f t="shared" si="0"/>
        <v>0</v>
      </c>
      <c r="I52" s="19">
        <f t="shared" si="1"/>
        <v>0</v>
      </c>
      <c r="J52" s="19">
        <f t="shared" si="10"/>
        <v>0</v>
      </c>
      <c r="K52" s="17">
        <f t="shared" si="6"/>
        <v>0</v>
      </c>
      <c r="L52">
        <f t="shared" si="11"/>
        <v>0</v>
      </c>
      <c r="N52" s="4">
        <f t="shared" ref="N52:N115" si="13">O52/Q52</f>
        <v>21.161344827586205</v>
      </c>
      <c r="O52" s="4">
        <f t="shared" si="8"/>
        <v>613.67899999999997</v>
      </c>
      <c r="P52">
        <f t="shared" si="3"/>
        <v>1</v>
      </c>
      <c r="Q52">
        <f t="shared" si="12"/>
        <v>29</v>
      </c>
    </row>
    <row r="53" spans="2:17" x14ac:dyDescent="0.2">
      <c r="B53" s="3">
        <f>'Marktpreise EEX NCG 2017'!A409</f>
        <v>42047</v>
      </c>
      <c r="F53" s="4">
        <f>'Marktpreise EEX NCG 2017'!B409</f>
        <v>23.393999999999998</v>
      </c>
      <c r="G53" s="4">
        <f t="shared" si="4"/>
        <v>23.584</v>
      </c>
      <c r="H53" s="4">
        <f t="shared" si="0"/>
        <v>0</v>
      </c>
      <c r="I53" s="19">
        <f t="shared" si="1"/>
        <v>0</v>
      </c>
      <c r="J53" s="19">
        <f t="shared" si="10"/>
        <v>0</v>
      </c>
      <c r="K53" s="17">
        <f t="shared" si="6"/>
        <v>0</v>
      </c>
      <c r="L53">
        <f t="shared" si="11"/>
        <v>0</v>
      </c>
      <c r="N53" s="4">
        <f t="shared" si="13"/>
        <v>21.242099999999997</v>
      </c>
      <c r="O53" s="4">
        <f t="shared" si="8"/>
        <v>637.26299999999992</v>
      </c>
      <c r="P53">
        <f t="shared" si="3"/>
        <v>1</v>
      </c>
      <c r="Q53">
        <f t="shared" si="12"/>
        <v>30</v>
      </c>
    </row>
    <row r="54" spans="2:17" x14ac:dyDescent="0.2">
      <c r="B54" s="3">
        <f>'Marktpreise EEX NCG 2017'!A410</f>
        <v>42048</v>
      </c>
      <c r="F54" s="4">
        <f>'Marktpreise EEX NCG 2017'!B410</f>
        <v>23.07</v>
      </c>
      <c r="G54" s="4">
        <f t="shared" si="4"/>
        <v>23.26</v>
      </c>
      <c r="H54" s="4">
        <f t="shared" si="0"/>
        <v>0</v>
      </c>
      <c r="I54" s="19">
        <f t="shared" si="1"/>
        <v>0</v>
      </c>
      <c r="J54" s="19">
        <f t="shared" si="10"/>
        <v>0</v>
      </c>
      <c r="K54" s="17">
        <f t="shared" si="6"/>
        <v>0</v>
      </c>
      <c r="L54">
        <f t="shared" si="11"/>
        <v>0</v>
      </c>
      <c r="N54" s="4">
        <f t="shared" si="13"/>
        <v>21.307193548387094</v>
      </c>
      <c r="O54" s="4">
        <f t="shared" si="8"/>
        <v>660.52299999999991</v>
      </c>
      <c r="P54">
        <f t="shared" si="3"/>
        <v>1</v>
      </c>
      <c r="Q54">
        <f t="shared" si="12"/>
        <v>31</v>
      </c>
    </row>
    <row r="55" spans="2:17" x14ac:dyDescent="0.2">
      <c r="B55" s="3">
        <f>'Marktpreise EEX NCG 2017'!A411</f>
        <v>42049</v>
      </c>
      <c r="F55" s="4">
        <f>'Marktpreise EEX NCG 2017'!B411</f>
        <v>0</v>
      </c>
      <c r="G55" s="4">
        <f t="shared" si="4"/>
        <v>23.26</v>
      </c>
      <c r="H55" s="4">
        <f t="shared" si="0"/>
        <v>0</v>
      </c>
      <c r="I55" s="19">
        <f t="shared" si="1"/>
        <v>0</v>
      </c>
      <c r="J55" s="19">
        <f t="shared" si="10"/>
        <v>0</v>
      </c>
      <c r="K55" s="17">
        <f t="shared" si="6"/>
        <v>0</v>
      </c>
      <c r="L55">
        <f t="shared" si="11"/>
        <v>0</v>
      </c>
      <c r="N55" s="4">
        <f t="shared" si="13"/>
        <v>21.307193548387094</v>
      </c>
      <c r="O55" s="4">
        <f t="shared" si="8"/>
        <v>660.52299999999991</v>
      </c>
      <c r="P55">
        <f t="shared" si="3"/>
        <v>0</v>
      </c>
      <c r="Q55">
        <f t="shared" si="12"/>
        <v>31</v>
      </c>
    </row>
    <row r="56" spans="2:17" x14ac:dyDescent="0.2">
      <c r="B56" s="3">
        <f>'Marktpreise EEX NCG 2017'!A412</f>
        <v>42050</v>
      </c>
      <c r="F56" s="4">
        <f>'Marktpreise EEX NCG 2017'!B412</f>
        <v>0</v>
      </c>
      <c r="G56" s="4">
        <f t="shared" si="4"/>
        <v>23.26</v>
      </c>
      <c r="H56" s="4">
        <f t="shared" si="0"/>
        <v>0</v>
      </c>
      <c r="I56" s="19">
        <f t="shared" si="1"/>
        <v>0</v>
      </c>
      <c r="J56" s="19">
        <f t="shared" si="10"/>
        <v>0</v>
      </c>
      <c r="K56" s="17">
        <f t="shared" si="6"/>
        <v>0</v>
      </c>
      <c r="L56">
        <f t="shared" si="11"/>
        <v>0</v>
      </c>
      <c r="N56" s="4">
        <f t="shared" si="13"/>
        <v>21.307193548387094</v>
      </c>
      <c r="O56" s="4">
        <f t="shared" si="8"/>
        <v>660.52299999999991</v>
      </c>
      <c r="P56">
        <f t="shared" si="3"/>
        <v>0</v>
      </c>
      <c r="Q56">
        <f t="shared" si="12"/>
        <v>31</v>
      </c>
    </row>
    <row r="57" spans="2:17" x14ac:dyDescent="0.2">
      <c r="B57" s="3">
        <f>'Marktpreise EEX NCG 2017'!A413</f>
        <v>42051</v>
      </c>
      <c r="F57" s="4">
        <f>'Marktpreise EEX NCG 2017'!B413</f>
        <v>22.75</v>
      </c>
      <c r="G57" s="4">
        <f t="shared" si="4"/>
        <v>22.94</v>
      </c>
      <c r="H57" s="4">
        <f t="shared" si="0"/>
        <v>0</v>
      </c>
      <c r="I57" s="19">
        <f t="shared" si="1"/>
        <v>0</v>
      </c>
      <c r="J57" s="19">
        <f t="shared" si="10"/>
        <v>0</v>
      </c>
      <c r="K57" s="17">
        <f t="shared" si="6"/>
        <v>0</v>
      </c>
      <c r="L57">
        <f t="shared" si="11"/>
        <v>0</v>
      </c>
      <c r="N57" s="4">
        <f t="shared" si="13"/>
        <v>21.358218749999999</v>
      </c>
      <c r="O57" s="4">
        <f t="shared" si="8"/>
        <v>683.46299999999997</v>
      </c>
      <c r="P57">
        <f t="shared" si="3"/>
        <v>1</v>
      </c>
      <c r="Q57">
        <f t="shared" si="12"/>
        <v>32</v>
      </c>
    </row>
    <row r="58" spans="2:17" x14ac:dyDescent="0.2">
      <c r="B58" s="3">
        <f>'Marktpreise EEX NCG 2017'!A414</f>
        <v>42052</v>
      </c>
      <c r="F58" s="4">
        <f>'Marktpreise EEX NCG 2017'!B414</f>
        <v>22.975000000000001</v>
      </c>
      <c r="G58" s="4">
        <f t="shared" si="4"/>
        <v>23.165000000000003</v>
      </c>
      <c r="H58" s="4">
        <f t="shared" si="0"/>
        <v>0</v>
      </c>
      <c r="I58" s="19">
        <f t="shared" si="1"/>
        <v>0</v>
      </c>
      <c r="J58" s="19">
        <f t="shared" si="10"/>
        <v>0</v>
      </c>
      <c r="K58" s="17">
        <f t="shared" si="6"/>
        <v>0</v>
      </c>
      <c r="L58">
        <f t="shared" si="11"/>
        <v>0</v>
      </c>
      <c r="N58" s="4">
        <f t="shared" si="13"/>
        <v>21.412969696969697</v>
      </c>
      <c r="O58" s="4">
        <f t="shared" si="8"/>
        <v>706.62799999999993</v>
      </c>
      <c r="P58">
        <f t="shared" si="3"/>
        <v>1</v>
      </c>
      <c r="Q58">
        <f t="shared" si="12"/>
        <v>33</v>
      </c>
    </row>
    <row r="59" spans="2:17" x14ac:dyDescent="0.2">
      <c r="B59" s="3">
        <f>'Marktpreise EEX NCG 2017'!A415</f>
        <v>42053</v>
      </c>
      <c r="F59" s="4">
        <f>'Marktpreise EEX NCG 2017'!B415</f>
        <v>22.960999999999999</v>
      </c>
      <c r="G59" s="4">
        <f t="shared" si="4"/>
        <v>23.151</v>
      </c>
      <c r="H59" s="4">
        <f t="shared" si="0"/>
        <v>0</v>
      </c>
      <c r="I59" s="19">
        <f t="shared" si="1"/>
        <v>0</v>
      </c>
      <c r="J59" s="19">
        <f t="shared" si="10"/>
        <v>0</v>
      </c>
      <c r="K59" s="17">
        <f t="shared" si="6"/>
        <v>0</v>
      </c>
      <c r="L59">
        <f t="shared" si="11"/>
        <v>0</v>
      </c>
      <c r="N59" s="4">
        <f t="shared" si="13"/>
        <v>21.464088235294113</v>
      </c>
      <c r="O59" s="4">
        <f t="shared" si="8"/>
        <v>729.77899999999988</v>
      </c>
      <c r="P59">
        <f t="shared" si="3"/>
        <v>1</v>
      </c>
      <c r="Q59">
        <f t="shared" si="12"/>
        <v>34</v>
      </c>
    </row>
    <row r="60" spans="2:17" x14ac:dyDescent="0.2">
      <c r="B60" s="3">
        <f>'Marktpreise EEX NCG 2017'!A416</f>
        <v>42054</v>
      </c>
      <c r="F60" s="4">
        <f>'Marktpreise EEX NCG 2017'!B416</f>
        <v>22.57</v>
      </c>
      <c r="G60" s="4">
        <f t="shared" si="4"/>
        <v>22.76</v>
      </c>
      <c r="H60" s="4">
        <f t="shared" si="0"/>
        <v>0</v>
      </c>
      <c r="I60" s="19">
        <f t="shared" si="1"/>
        <v>0</v>
      </c>
      <c r="J60" s="19">
        <f t="shared" si="10"/>
        <v>0</v>
      </c>
      <c r="K60" s="17">
        <f t="shared" si="6"/>
        <v>0</v>
      </c>
      <c r="L60">
        <f t="shared" si="11"/>
        <v>0</v>
      </c>
      <c r="N60" s="4">
        <f t="shared" si="13"/>
        <v>21.501114285714284</v>
      </c>
      <c r="O60" s="4">
        <f t="shared" si="8"/>
        <v>752.53899999999987</v>
      </c>
      <c r="P60">
        <f t="shared" si="3"/>
        <v>1</v>
      </c>
      <c r="Q60">
        <f t="shared" si="12"/>
        <v>35</v>
      </c>
    </row>
    <row r="61" spans="2:17" x14ac:dyDescent="0.2">
      <c r="B61" s="3">
        <f>'Marktpreise EEX NCG 2017'!A417</f>
        <v>42055</v>
      </c>
      <c r="F61" s="4">
        <f>'Marktpreise EEX NCG 2017'!B417</f>
        <v>22.6</v>
      </c>
      <c r="G61" s="4">
        <f t="shared" si="4"/>
        <v>22.790000000000003</v>
      </c>
      <c r="H61" s="4">
        <f t="shared" si="0"/>
        <v>0</v>
      </c>
      <c r="I61" s="19">
        <f t="shared" si="1"/>
        <v>0</v>
      </c>
      <c r="J61" s="19">
        <f t="shared" si="10"/>
        <v>0</v>
      </c>
      <c r="K61" s="17">
        <f t="shared" si="6"/>
        <v>0</v>
      </c>
      <c r="L61">
        <f t="shared" si="11"/>
        <v>0</v>
      </c>
      <c r="N61" s="4">
        <f t="shared" si="13"/>
        <v>21.536916666666663</v>
      </c>
      <c r="O61" s="4">
        <f t="shared" si="8"/>
        <v>775.32899999999984</v>
      </c>
      <c r="P61">
        <f t="shared" si="3"/>
        <v>1</v>
      </c>
      <c r="Q61">
        <f t="shared" si="12"/>
        <v>36</v>
      </c>
    </row>
    <row r="62" spans="2:17" x14ac:dyDescent="0.2">
      <c r="B62" s="3">
        <f>'Marktpreise EEX NCG 2017'!A418</f>
        <v>42056</v>
      </c>
      <c r="F62" s="4">
        <f>'Marktpreise EEX NCG 2017'!B418</f>
        <v>0</v>
      </c>
      <c r="G62" s="4">
        <f t="shared" si="4"/>
        <v>22.790000000000003</v>
      </c>
      <c r="H62" s="4">
        <f t="shared" si="0"/>
        <v>0</v>
      </c>
      <c r="I62" s="19">
        <f t="shared" si="1"/>
        <v>0</v>
      </c>
      <c r="J62" s="19">
        <f t="shared" si="10"/>
        <v>0</v>
      </c>
      <c r="K62" s="17">
        <f t="shared" si="6"/>
        <v>0</v>
      </c>
      <c r="L62">
        <f t="shared" si="11"/>
        <v>0</v>
      </c>
      <c r="N62" s="4">
        <f t="shared" si="13"/>
        <v>21.536916666666663</v>
      </c>
      <c r="O62" s="4">
        <f t="shared" si="8"/>
        <v>775.32899999999984</v>
      </c>
      <c r="P62">
        <f t="shared" si="3"/>
        <v>0</v>
      </c>
      <c r="Q62">
        <f t="shared" si="12"/>
        <v>36</v>
      </c>
    </row>
    <row r="63" spans="2:17" x14ac:dyDescent="0.2">
      <c r="B63" s="3">
        <f>'Marktpreise EEX NCG 2017'!A419</f>
        <v>42057</v>
      </c>
      <c r="F63" s="4">
        <f>'Marktpreise EEX NCG 2017'!B419</f>
        <v>0</v>
      </c>
      <c r="G63" s="4">
        <f t="shared" si="4"/>
        <v>22.790000000000003</v>
      </c>
      <c r="H63" s="4">
        <f t="shared" si="0"/>
        <v>0</v>
      </c>
      <c r="I63" s="19">
        <f t="shared" si="1"/>
        <v>0</v>
      </c>
      <c r="J63" s="19">
        <f t="shared" si="10"/>
        <v>0</v>
      </c>
      <c r="K63" s="17">
        <f t="shared" si="6"/>
        <v>0</v>
      </c>
      <c r="L63">
        <f t="shared" si="11"/>
        <v>0</v>
      </c>
      <c r="N63" s="4">
        <f t="shared" si="13"/>
        <v>21.536916666666663</v>
      </c>
      <c r="O63" s="4">
        <f t="shared" si="8"/>
        <v>775.32899999999984</v>
      </c>
      <c r="P63">
        <f t="shared" si="3"/>
        <v>0</v>
      </c>
      <c r="Q63">
        <f t="shared" si="12"/>
        <v>36</v>
      </c>
    </row>
    <row r="64" spans="2:17" x14ac:dyDescent="0.2">
      <c r="B64" s="3">
        <f>'Marktpreise EEX NCG 2017'!A420</f>
        <v>42058</v>
      </c>
      <c r="F64" s="4">
        <f>'Marktpreise EEX NCG 2017'!B420</f>
        <v>0</v>
      </c>
      <c r="G64" s="4">
        <f t="shared" si="4"/>
        <v>22.790000000000003</v>
      </c>
      <c r="H64" s="4">
        <f t="shared" si="0"/>
        <v>0</v>
      </c>
      <c r="I64" s="19">
        <f t="shared" si="1"/>
        <v>0</v>
      </c>
      <c r="J64" s="19">
        <f t="shared" si="10"/>
        <v>0</v>
      </c>
      <c r="K64" s="17">
        <f t="shared" si="6"/>
        <v>0</v>
      </c>
      <c r="L64">
        <f t="shared" si="11"/>
        <v>0</v>
      </c>
      <c r="N64" s="4">
        <f t="shared" si="13"/>
        <v>21.536916666666663</v>
      </c>
      <c r="O64" s="4">
        <f t="shared" si="8"/>
        <v>775.32899999999984</v>
      </c>
      <c r="P64">
        <f t="shared" si="3"/>
        <v>0</v>
      </c>
      <c r="Q64">
        <f t="shared" si="12"/>
        <v>36</v>
      </c>
    </row>
    <row r="65" spans="2:17" x14ac:dyDescent="0.2">
      <c r="B65" s="3">
        <f>'Marktpreise EEX NCG 2017'!A421</f>
        <v>42059</v>
      </c>
      <c r="F65" s="4">
        <f>'Marktpreise EEX NCG 2017'!B421</f>
        <v>22.428000000000001</v>
      </c>
      <c r="G65" s="4">
        <f t="shared" si="4"/>
        <v>22.618000000000002</v>
      </c>
      <c r="H65" s="4">
        <f t="shared" si="0"/>
        <v>0</v>
      </c>
      <c r="I65" s="19">
        <f t="shared" si="1"/>
        <v>0</v>
      </c>
      <c r="J65" s="19">
        <f t="shared" si="10"/>
        <v>0</v>
      </c>
      <c r="K65" s="17">
        <f t="shared" si="6"/>
        <v>0</v>
      </c>
      <c r="L65">
        <f t="shared" si="11"/>
        <v>0</v>
      </c>
      <c r="N65" s="4">
        <f t="shared" si="13"/>
        <v>21.566135135135131</v>
      </c>
      <c r="O65" s="4">
        <f t="shared" si="8"/>
        <v>797.94699999999989</v>
      </c>
      <c r="P65">
        <f t="shared" si="3"/>
        <v>1</v>
      </c>
      <c r="Q65">
        <f t="shared" si="12"/>
        <v>37</v>
      </c>
    </row>
    <row r="66" spans="2:17" x14ac:dyDescent="0.2">
      <c r="B66" s="3">
        <f>'Marktpreise EEX NCG 2017'!A422</f>
        <v>42060</v>
      </c>
      <c r="F66" s="4">
        <f>'Marktpreise EEX NCG 2017'!B422</f>
        <v>22.765000000000001</v>
      </c>
      <c r="G66" s="4">
        <f t="shared" si="4"/>
        <v>22.955000000000002</v>
      </c>
      <c r="H66" s="4">
        <f t="shared" si="0"/>
        <v>0</v>
      </c>
      <c r="I66" s="19">
        <f t="shared" si="1"/>
        <v>0</v>
      </c>
      <c r="J66" s="19">
        <f t="shared" si="10"/>
        <v>0</v>
      </c>
      <c r="K66" s="17">
        <f t="shared" si="6"/>
        <v>0</v>
      </c>
      <c r="L66">
        <f t="shared" si="11"/>
        <v>0</v>
      </c>
      <c r="N66" s="4">
        <f t="shared" si="13"/>
        <v>21.602684210526313</v>
      </c>
      <c r="O66" s="4">
        <f t="shared" si="8"/>
        <v>820.90199999999993</v>
      </c>
      <c r="P66">
        <f t="shared" si="3"/>
        <v>1</v>
      </c>
      <c r="Q66">
        <f t="shared" si="12"/>
        <v>38</v>
      </c>
    </row>
    <row r="67" spans="2:17" x14ac:dyDescent="0.2">
      <c r="B67" s="3">
        <f>'Marktpreise EEX NCG 2017'!A423</f>
        <v>42061</v>
      </c>
      <c r="F67" s="4">
        <f>'Marktpreise EEX NCG 2017'!B423</f>
        <v>22.8</v>
      </c>
      <c r="G67" s="4">
        <f t="shared" si="4"/>
        <v>22.990000000000002</v>
      </c>
      <c r="H67" s="4">
        <f t="shared" si="0"/>
        <v>0</v>
      </c>
      <c r="I67" s="19">
        <f t="shared" si="1"/>
        <v>0</v>
      </c>
      <c r="J67" s="19">
        <f t="shared" si="10"/>
        <v>0</v>
      </c>
      <c r="K67" s="17">
        <f t="shared" si="6"/>
        <v>0</v>
      </c>
      <c r="L67">
        <f t="shared" si="11"/>
        <v>0</v>
      </c>
      <c r="N67" s="4">
        <f t="shared" si="13"/>
        <v>21.63825641025641</v>
      </c>
      <c r="O67" s="4">
        <f t="shared" si="8"/>
        <v>843.89199999999994</v>
      </c>
      <c r="P67">
        <f t="shared" si="3"/>
        <v>1</v>
      </c>
      <c r="Q67">
        <f t="shared" si="12"/>
        <v>39</v>
      </c>
    </row>
    <row r="68" spans="2:17" x14ac:dyDescent="0.2">
      <c r="B68" s="3">
        <f>'Marktpreise EEX NCG 2017'!A424</f>
        <v>42062</v>
      </c>
      <c r="F68" s="4">
        <f>'Marktpreise EEX NCG 2017'!B424</f>
        <v>22.687999999999999</v>
      </c>
      <c r="G68" s="4">
        <f t="shared" si="4"/>
        <v>22.878</v>
      </c>
      <c r="H68" s="4">
        <f t="shared" si="0"/>
        <v>0</v>
      </c>
      <c r="I68" s="19">
        <f t="shared" si="1"/>
        <v>0</v>
      </c>
      <c r="J68" s="19">
        <f t="shared" si="10"/>
        <v>0</v>
      </c>
      <c r="K68" s="17">
        <f t="shared" si="6"/>
        <v>0</v>
      </c>
      <c r="L68">
        <f t="shared" si="11"/>
        <v>0</v>
      </c>
      <c r="N68" s="4">
        <f t="shared" si="13"/>
        <v>21.669249999999998</v>
      </c>
      <c r="O68" s="4">
        <f t="shared" si="8"/>
        <v>866.77</v>
      </c>
      <c r="P68">
        <f t="shared" si="3"/>
        <v>1</v>
      </c>
      <c r="Q68">
        <f t="shared" si="12"/>
        <v>40</v>
      </c>
    </row>
    <row r="69" spans="2:17" x14ac:dyDescent="0.2">
      <c r="B69" s="3">
        <f>'Marktpreise EEX NCG 2017'!A425</f>
        <v>42063</v>
      </c>
      <c r="F69" s="4">
        <f>'Marktpreise EEX NCG 2017'!B425</f>
        <v>0</v>
      </c>
      <c r="G69" s="4">
        <f t="shared" si="4"/>
        <v>22.878</v>
      </c>
      <c r="H69" s="4">
        <f t="shared" si="0"/>
        <v>0</v>
      </c>
      <c r="I69" s="19">
        <f t="shared" si="1"/>
        <v>0</v>
      </c>
      <c r="J69" s="19">
        <f t="shared" si="10"/>
        <v>0</v>
      </c>
      <c r="K69" s="17">
        <f t="shared" si="6"/>
        <v>0</v>
      </c>
      <c r="L69">
        <f t="shared" si="11"/>
        <v>0</v>
      </c>
      <c r="N69" s="4">
        <f t="shared" si="13"/>
        <v>21.669249999999998</v>
      </c>
      <c r="O69" s="4">
        <f t="shared" si="8"/>
        <v>866.77</v>
      </c>
      <c r="P69">
        <f t="shared" si="3"/>
        <v>0</v>
      </c>
      <c r="Q69">
        <f t="shared" si="12"/>
        <v>40</v>
      </c>
    </row>
    <row r="70" spans="2:17" x14ac:dyDescent="0.2">
      <c r="B70" s="3">
        <f>'Marktpreise EEX NCG 2017'!A426</f>
        <v>42064</v>
      </c>
      <c r="F70" s="4">
        <f>'Marktpreise EEX NCG 2017'!B426</f>
        <v>0</v>
      </c>
      <c r="G70" s="4">
        <f t="shared" si="4"/>
        <v>22.878</v>
      </c>
      <c r="H70" s="4">
        <f t="shared" si="0"/>
        <v>0</v>
      </c>
      <c r="I70" s="19">
        <f t="shared" si="1"/>
        <v>0</v>
      </c>
      <c r="J70" s="19">
        <f t="shared" si="10"/>
        <v>0</v>
      </c>
      <c r="K70" s="17">
        <f t="shared" si="6"/>
        <v>0</v>
      </c>
      <c r="L70">
        <f t="shared" si="11"/>
        <v>0</v>
      </c>
      <c r="N70" s="4">
        <f t="shared" si="13"/>
        <v>21.669249999999998</v>
      </c>
      <c r="O70" s="4">
        <f t="shared" si="8"/>
        <v>866.77</v>
      </c>
      <c r="P70">
        <f t="shared" si="3"/>
        <v>0</v>
      </c>
      <c r="Q70">
        <f t="shared" si="12"/>
        <v>40</v>
      </c>
    </row>
    <row r="71" spans="2:17" x14ac:dyDescent="0.2">
      <c r="B71" s="3">
        <f>'Marktpreise EEX NCG 2017'!A427</f>
        <v>42065</v>
      </c>
      <c r="F71" s="4">
        <f>'Marktpreise EEX NCG 2017'!B427</f>
        <v>22.417999999999999</v>
      </c>
      <c r="G71" s="4">
        <f t="shared" si="4"/>
        <v>22.608000000000001</v>
      </c>
      <c r="H71" s="4">
        <f t="shared" si="0"/>
        <v>0</v>
      </c>
      <c r="I71" s="19">
        <f t="shared" si="1"/>
        <v>0</v>
      </c>
      <c r="J71" s="19">
        <f t="shared" si="10"/>
        <v>0</v>
      </c>
      <c r="K71" s="17">
        <f t="shared" si="6"/>
        <v>0</v>
      </c>
      <c r="L71">
        <f t="shared" si="11"/>
        <v>0</v>
      </c>
      <c r="N71" s="4">
        <f t="shared" si="13"/>
        <v>21.692146341463413</v>
      </c>
      <c r="O71" s="4">
        <f t="shared" si="8"/>
        <v>889.37799999999993</v>
      </c>
      <c r="P71">
        <f t="shared" si="3"/>
        <v>1</v>
      </c>
      <c r="Q71">
        <f t="shared" si="12"/>
        <v>41</v>
      </c>
    </row>
    <row r="72" spans="2:17" x14ac:dyDescent="0.2">
      <c r="B72" s="3">
        <f>'Marktpreise EEX NCG 2017'!A428</f>
        <v>42066</v>
      </c>
      <c r="F72" s="4">
        <f>'Marktpreise EEX NCG 2017'!B428</f>
        <v>22.189</v>
      </c>
      <c r="G72" s="4">
        <f t="shared" si="4"/>
        <v>22.379000000000001</v>
      </c>
      <c r="H72" s="4">
        <f t="shared" si="0"/>
        <v>0</v>
      </c>
      <c r="I72" s="19">
        <f t="shared" si="1"/>
        <v>0</v>
      </c>
      <c r="J72" s="19">
        <f t="shared" si="10"/>
        <v>0</v>
      </c>
      <c r="K72" s="17">
        <f t="shared" si="6"/>
        <v>0</v>
      </c>
      <c r="L72">
        <f t="shared" si="11"/>
        <v>0</v>
      </c>
      <c r="N72" s="4">
        <f t="shared" si="13"/>
        <v>21.708499999999997</v>
      </c>
      <c r="O72" s="4">
        <f t="shared" si="8"/>
        <v>911.75699999999995</v>
      </c>
      <c r="P72">
        <f t="shared" si="3"/>
        <v>1</v>
      </c>
      <c r="Q72">
        <f t="shared" si="12"/>
        <v>42</v>
      </c>
    </row>
    <row r="73" spans="2:17" x14ac:dyDescent="0.2">
      <c r="B73" s="3">
        <f>'Marktpreise EEX NCG 2017'!A429</f>
        <v>42067</v>
      </c>
      <c r="F73" s="4">
        <f>'Marktpreise EEX NCG 2017'!B429</f>
        <v>22.173999999999999</v>
      </c>
      <c r="G73" s="4">
        <f t="shared" si="4"/>
        <v>22.364000000000001</v>
      </c>
      <c r="H73" s="4">
        <f t="shared" si="0"/>
        <v>0</v>
      </c>
      <c r="I73" s="19">
        <f t="shared" si="1"/>
        <v>0</v>
      </c>
      <c r="J73" s="19">
        <f t="shared" si="10"/>
        <v>0</v>
      </c>
      <c r="K73" s="17">
        <f t="shared" si="6"/>
        <v>0</v>
      </c>
      <c r="L73">
        <f t="shared" si="11"/>
        <v>0</v>
      </c>
      <c r="N73" s="4">
        <f t="shared" si="13"/>
        <v>21.72374418604651</v>
      </c>
      <c r="O73" s="4">
        <f t="shared" si="8"/>
        <v>934.12099999999998</v>
      </c>
      <c r="P73">
        <f t="shared" si="3"/>
        <v>1</v>
      </c>
      <c r="Q73">
        <f t="shared" si="12"/>
        <v>43</v>
      </c>
    </row>
    <row r="74" spans="2:17" x14ac:dyDescent="0.2">
      <c r="B74" s="3">
        <f>'Marktpreise EEX NCG 2017'!A430</f>
        <v>42068</v>
      </c>
      <c r="F74" s="4">
        <f>'Marktpreise EEX NCG 2017'!B430</f>
        <v>22.038</v>
      </c>
      <c r="G74" s="4">
        <f t="shared" si="4"/>
        <v>22.228000000000002</v>
      </c>
      <c r="H74" s="4">
        <f t="shared" si="0"/>
        <v>0</v>
      </c>
      <c r="I74" s="19">
        <f t="shared" si="1"/>
        <v>0</v>
      </c>
      <c r="J74" s="19">
        <f t="shared" si="10"/>
        <v>0</v>
      </c>
      <c r="K74" s="17">
        <f t="shared" si="6"/>
        <v>0</v>
      </c>
      <c r="L74">
        <f t="shared" si="11"/>
        <v>0</v>
      </c>
      <c r="N74" s="4">
        <f t="shared" si="13"/>
        <v>21.735204545454543</v>
      </c>
      <c r="O74" s="4">
        <f t="shared" si="8"/>
        <v>956.34899999999993</v>
      </c>
      <c r="P74">
        <f t="shared" si="3"/>
        <v>1</v>
      </c>
      <c r="Q74">
        <f t="shared" si="12"/>
        <v>44</v>
      </c>
    </row>
    <row r="75" spans="2:17" x14ac:dyDescent="0.2">
      <c r="B75" s="3">
        <f>'Marktpreise EEX NCG 2017'!A431</f>
        <v>42069</v>
      </c>
      <c r="F75" s="4">
        <f>'Marktpreise EEX NCG 2017'!B431</f>
        <v>21.786999999999999</v>
      </c>
      <c r="G75" s="4">
        <f t="shared" si="4"/>
        <v>21.977</v>
      </c>
      <c r="H75" s="4">
        <f t="shared" ref="H75:H138" si="14">IF(E75&gt;0,G75,0)</f>
        <v>0</v>
      </c>
      <c r="I75" s="19">
        <f t="shared" ref="I75:I138" si="15">E75*G75</f>
        <v>0</v>
      </c>
      <c r="J75" s="19">
        <f t="shared" si="10"/>
        <v>0</v>
      </c>
      <c r="K75" s="17">
        <f t="shared" si="6"/>
        <v>0</v>
      </c>
      <c r="L75">
        <f t="shared" si="11"/>
        <v>0</v>
      </c>
      <c r="N75" s="4">
        <f t="shared" si="13"/>
        <v>21.740577777777776</v>
      </c>
      <c r="O75" s="4">
        <f t="shared" si="8"/>
        <v>978.32599999999991</v>
      </c>
      <c r="P75">
        <f t="shared" ref="P75:P138" si="16">IF(F75&gt;0,1,0)</f>
        <v>1</v>
      </c>
      <c r="Q75">
        <f t="shared" si="12"/>
        <v>45</v>
      </c>
    </row>
    <row r="76" spans="2:17" x14ac:dyDescent="0.2">
      <c r="B76" s="3">
        <f>'Marktpreise EEX NCG 2017'!A432</f>
        <v>42070</v>
      </c>
      <c r="F76" s="4">
        <f>'Marktpreise EEX NCG 2017'!B432</f>
        <v>0</v>
      </c>
      <c r="G76" s="4">
        <f t="shared" ref="G76:G139" si="17">IF(F76&gt;0,F76+$E$7,G75)</f>
        <v>21.977</v>
      </c>
      <c r="H76" s="4">
        <f t="shared" si="14"/>
        <v>0</v>
      </c>
      <c r="I76" s="19">
        <f t="shared" si="15"/>
        <v>0</v>
      </c>
      <c r="J76" s="19">
        <f t="shared" si="10"/>
        <v>0</v>
      </c>
      <c r="K76" s="17">
        <f t="shared" ref="K76:K139" si="18">E76+K75</f>
        <v>0</v>
      </c>
      <c r="L76">
        <f t="shared" si="11"/>
        <v>0</v>
      </c>
      <c r="N76" s="4">
        <f t="shared" si="13"/>
        <v>21.740577777777776</v>
      </c>
      <c r="O76" s="4">
        <f t="shared" ref="O76:O139" si="19">IF(F76&gt;0,G76+O75,O75)</f>
        <v>978.32599999999991</v>
      </c>
      <c r="P76">
        <f t="shared" si="16"/>
        <v>0</v>
      </c>
      <c r="Q76">
        <f t="shared" si="12"/>
        <v>45</v>
      </c>
    </row>
    <row r="77" spans="2:17" x14ac:dyDescent="0.2">
      <c r="B77" s="3">
        <f>'Marktpreise EEX NCG 2017'!A433</f>
        <v>42071</v>
      </c>
      <c r="F77" s="4">
        <f>'Marktpreise EEX NCG 2017'!B433</f>
        <v>0</v>
      </c>
      <c r="G77" s="4">
        <f t="shared" si="17"/>
        <v>21.977</v>
      </c>
      <c r="H77" s="4">
        <f t="shared" si="14"/>
        <v>0</v>
      </c>
      <c r="I77" s="19">
        <f t="shared" si="15"/>
        <v>0</v>
      </c>
      <c r="J77" s="19">
        <f t="shared" si="10"/>
        <v>0</v>
      </c>
      <c r="K77" s="17">
        <f t="shared" si="18"/>
        <v>0</v>
      </c>
      <c r="L77">
        <f t="shared" si="11"/>
        <v>0</v>
      </c>
      <c r="N77" s="4">
        <f t="shared" si="13"/>
        <v>21.740577777777776</v>
      </c>
      <c r="O77" s="4">
        <f t="shared" si="19"/>
        <v>978.32599999999991</v>
      </c>
      <c r="P77">
        <f t="shared" si="16"/>
        <v>0</v>
      </c>
      <c r="Q77">
        <f t="shared" si="12"/>
        <v>45</v>
      </c>
    </row>
    <row r="78" spans="2:17" x14ac:dyDescent="0.2">
      <c r="B78" s="3">
        <f>'Marktpreise EEX NCG 2017'!A434</f>
        <v>42072</v>
      </c>
      <c r="F78" s="4">
        <f>'Marktpreise EEX NCG 2017'!B434</f>
        <v>21.95</v>
      </c>
      <c r="G78" s="4">
        <f t="shared" si="17"/>
        <v>22.14</v>
      </c>
      <c r="H78" s="4">
        <f t="shared" si="14"/>
        <v>0</v>
      </c>
      <c r="I78" s="19">
        <f t="shared" si="15"/>
        <v>0</v>
      </c>
      <c r="J78" s="19">
        <f t="shared" si="10"/>
        <v>0</v>
      </c>
      <c r="K78" s="17">
        <f t="shared" si="18"/>
        <v>0</v>
      </c>
      <c r="L78">
        <f t="shared" si="11"/>
        <v>0</v>
      </c>
      <c r="N78" s="4">
        <f t="shared" si="13"/>
        <v>21.749260869565216</v>
      </c>
      <c r="O78" s="4">
        <f t="shared" si="19"/>
        <v>1000.4659999999999</v>
      </c>
      <c r="P78">
        <f t="shared" si="16"/>
        <v>1</v>
      </c>
      <c r="Q78">
        <f t="shared" si="12"/>
        <v>46</v>
      </c>
    </row>
    <row r="79" spans="2:17" x14ac:dyDescent="0.2">
      <c r="B79" s="3">
        <f>'Marktpreise EEX NCG 2017'!A435</f>
        <v>42073</v>
      </c>
      <c r="F79" s="4">
        <f>'Marktpreise EEX NCG 2017'!B435</f>
        <v>22.02</v>
      </c>
      <c r="G79" s="4">
        <f t="shared" si="17"/>
        <v>22.21</v>
      </c>
      <c r="H79" s="4">
        <f t="shared" si="14"/>
        <v>0</v>
      </c>
      <c r="I79" s="19">
        <f t="shared" si="15"/>
        <v>0</v>
      </c>
      <c r="J79" s="19">
        <f t="shared" si="10"/>
        <v>0</v>
      </c>
      <c r="K79" s="17">
        <f t="shared" si="18"/>
        <v>0</v>
      </c>
      <c r="L79">
        <f t="shared" si="11"/>
        <v>0</v>
      </c>
      <c r="N79" s="4">
        <f t="shared" si="13"/>
        <v>21.759063829787234</v>
      </c>
      <c r="O79" s="4">
        <f t="shared" si="19"/>
        <v>1022.6759999999999</v>
      </c>
      <c r="P79">
        <f t="shared" si="16"/>
        <v>1</v>
      </c>
      <c r="Q79">
        <f t="shared" si="12"/>
        <v>47</v>
      </c>
    </row>
    <row r="80" spans="2:17" x14ac:dyDescent="0.2">
      <c r="B80" s="3">
        <f>'Marktpreise EEX NCG 2017'!A436</f>
        <v>42074</v>
      </c>
      <c r="F80" s="4">
        <f>'Marktpreise EEX NCG 2017'!B436</f>
        <v>22.2</v>
      </c>
      <c r="G80" s="4">
        <f t="shared" si="17"/>
        <v>22.39</v>
      </c>
      <c r="H80" s="4">
        <f t="shared" si="14"/>
        <v>0</v>
      </c>
      <c r="I80" s="19">
        <f t="shared" si="15"/>
        <v>0</v>
      </c>
      <c r="J80" s="19">
        <f t="shared" si="10"/>
        <v>0</v>
      </c>
      <c r="K80" s="17">
        <f t="shared" si="18"/>
        <v>0</v>
      </c>
      <c r="L80">
        <f t="shared" si="11"/>
        <v>0</v>
      </c>
      <c r="N80" s="4">
        <f t="shared" si="13"/>
        <v>21.772208333333335</v>
      </c>
      <c r="O80" s="4">
        <f t="shared" si="19"/>
        <v>1045.066</v>
      </c>
      <c r="P80">
        <f t="shared" si="16"/>
        <v>1</v>
      </c>
      <c r="Q80">
        <f t="shared" si="12"/>
        <v>48</v>
      </c>
    </row>
    <row r="81" spans="2:17" x14ac:dyDescent="0.2">
      <c r="B81" s="3">
        <f>'Marktpreise EEX NCG 2017'!A437</f>
        <v>42075</v>
      </c>
      <c r="C81" s="7"/>
      <c r="D81" s="7"/>
      <c r="E81" s="7"/>
      <c r="F81" s="4">
        <f>'Marktpreise EEX NCG 2017'!B437</f>
        <v>22</v>
      </c>
      <c r="G81" s="4">
        <f t="shared" si="17"/>
        <v>22.19</v>
      </c>
      <c r="H81" s="4">
        <f t="shared" si="14"/>
        <v>0</v>
      </c>
      <c r="I81" s="19">
        <f t="shared" si="15"/>
        <v>0</v>
      </c>
      <c r="J81" s="19">
        <f t="shared" si="10"/>
        <v>0</v>
      </c>
      <c r="K81" s="17">
        <f t="shared" si="18"/>
        <v>0</v>
      </c>
      <c r="L81">
        <f t="shared" si="11"/>
        <v>0</v>
      </c>
      <c r="N81" s="4">
        <f t="shared" si="13"/>
        <v>21.780734693877552</v>
      </c>
      <c r="O81" s="4">
        <f t="shared" si="19"/>
        <v>1067.2560000000001</v>
      </c>
      <c r="P81">
        <f t="shared" si="16"/>
        <v>1</v>
      </c>
      <c r="Q81">
        <f t="shared" si="12"/>
        <v>49</v>
      </c>
    </row>
    <row r="82" spans="2:17" x14ac:dyDescent="0.2">
      <c r="B82" s="3">
        <f>'Marktpreise EEX NCG 2017'!A438</f>
        <v>42076</v>
      </c>
      <c r="C82" s="7"/>
      <c r="D82" s="7"/>
      <c r="E82" s="7"/>
      <c r="F82" s="4">
        <f>'Marktpreise EEX NCG 2017'!B438</f>
        <v>21.913</v>
      </c>
      <c r="G82" s="4">
        <f t="shared" si="17"/>
        <v>22.103000000000002</v>
      </c>
      <c r="H82" s="4">
        <f t="shared" si="14"/>
        <v>0</v>
      </c>
      <c r="I82" s="19">
        <f t="shared" si="15"/>
        <v>0</v>
      </c>
      <c r="J82" s="19">
        <f t="shared" si="10"/>
        <v>0</v>
      </c>
      <c r="K82" s="17">
        <f t="shared" si="18"/>
        <v>0</v>
      </c>
      <c r="L82">
        <f t="shared" si="11"/>
        <v>0</v>
      </c>
      <c r="N82" s="4">
        <f t="shared" si="13"/>
        <v>21.787180000000003</v>
      </c>
      <c r="O82" s="4">
        <f t="shared" si="19"/>
        <v>1089.3590000000002</v>
      </c>
      <c r="P82">
        <f t="shared" si="16"/>
        <v>1</v>
      </c>
      <c r="Q82">
        <f t="shared" si="12"/>
        <v>50</v>
      </c>
    </row>
    <row r="83" spans="2:17" x14ac:dyDescent="0.2">
      <c r="B83" s="3">
        <f>'Marktpreise EEX NCG 2017'!A439</f>
        <v>42077</v>
      </c>
      <c r="C83" s="7"/>
      <c r="D83" s="7"/>
      <c r="E83" s="7"/>
      <c r="F83" s="4">
        <f>'Marktpreise EEX NCG 2017'!B439</f>
        <v>0</v>
      </c>
      <c r="G83" s="4">
        <f t="shared" si="17"/>
        <v>22.103000000000002</v>
      </c>
      <c r="H83" s="4">
        <f t="shared" si="14"/>
        <v>0</v>
      </c>
      <c r="I83" s="19">
        <f t="shared" si="15"/>
        <v>0</v>
      </c>
      <c r="J83" s="19">
        <f t="shared" si="10"/>
        <v>0</v>
      </c>
      <c r="K83" s="17">
        <f t="shared" si="18"/>
        <v>0</v>
      </c>
      <c r="L83">
        <f t="shared" si="11"/>
        <v>0</v>
      </c>
      <c r="N83" s="4">
        <f t="shared" si="13"/>
        <v>21.787180000000003</v>
      </c>
      <c r="O83" s="4">
        <f t="shared" si="19"/>
        <v>1089.3590000000002</v>
      </c>
      <c r="P83">
        <f t="shared" si="16"/>
        <v>0</v>
      </c>
      <c r="Q83">
        <f t="shared" si="12"/>
        <v>50</v>
      </c>
    </row>
    <row r="84" spans="2:17" x14ac:dyDescent="0.2">
      <c r="B84" s="3">
        <f>'Marktpreise EEX NCG 2017'!A440</f>
        <v>42078</v>
      </c>
      <c r="C84" s="7"/>
      <c r="D84" s="7"/>
      <c r="E84" s="7"/>
      <c r="F84" s="4">
        <f>'Marktpreise EEX NCG 2017'!B440</f>
        <v>0</v>
      </c>
      <c r="G84" s="4">
        <f t="shared" si="17"/>
        <v>22.103000000000002</v>
      </c>
      <c r="H84" s="4">
        <f t="shared" si="14"/>
        <v>0</v>
      </c>
      <c r="I84" s="19">
        <f t="shared" si="15"/>
        <v>0</v>
      </c>
      <c r="J84" s="19">
        <f t="shared" si="10"/>
        <v>0</v>
      </c>
      <c r="K84" s="17">
        <f t="shared" si="18"/>
        <v>0</v>
      </c>
      <c r="L84">
        <f t="shared" si="11"/>
        <v>0</v>
      </c>
      <c r="N84" s="4">
        <f t="shared" si="13"/>
        <v>21.787180000000003</v>
      </c>
      <c r="O84" s="4">
        <f t="shared" si="19"/>
        <v>1089.3590000000002</v>
      </c>
      <c r="P84">
        <f t="shared" si="16"/>
        <v>0</v>
      </c>
      <c r="Q84">
        <f t="shared" si="12"/>
        <v>50</v>
      </c>
    </row>
    <row r="85" spans="2:17" x14ac:dyDescent="0.2">
      <c r="B85" s="3">
        <f>'Marktpreise EEX NCG 2017'!A441</f>
        <v>42079</v>
      </c>
      <c r="C85" s="7"/>
      <c r="D85" s="7"/>
      <c r="E85" s="7"/>
      <c r="F85" s="4">
        <f>'Marktpreise EEX NCG 2017'!B441</f>
        <v>21.492000000000001</v>
      </c>
      <c r="G85" s="4">
        <f t="shared" si="17"/>
        <v>21.682000000000002</v>
      </c>
      <c r="H85" s="4">
        <f t="shared" si="14"/>
        <v>0</v>
      </c>
      <c r="I85" s="19">
        <f t="shared" si="15"/>
        <v>0</v>
      </c>
      <c r="J85" s="19">
        <f t="shared" si="10"/>
        <v>0</v>
      </c>
      <c r="K85" s="17">
        <f t="shared" si="18"/>
        <v>0</v>
      </c>
      <c r="L85">
        <f t="shared" si="11"/>
        <v>0</v>
      </c>
      <c r="N85" s="4">
        <f t="shared" si="13"/>
        <v>21.785117647058826</v>
      </c>
      <c r="O85" s="4">
        <f t="shared" si="19"/>
        <v>1111.0410000000002</v>
      </c>
      <c r="P85">
        <f t="shared" si="16"/>
        <v>1</v>
      </c>
      <c r="Q85">
        <f t="shared" si="12"/>
        <v>51</v>
      </c>
    </row>
    <row r="86" spans="2:17" x14ac:dyDescent="0.2">
      <c r="B86" s="3">
        <f>'Marktpreise EEX NCG 2017'!A442</f>
        <v>42080</v>
      </c>
      <c r="C86" s="7"/>
      <c r="D86" s="7"/>
      <c r="E86" s="7"/>
      <c r="F86" s="4">
        <f>'Marktpreise EEX NCG 2017'!B442</f>
        <v>21.25</v>
      </c>
      <c r="G86" s="4">
        <f t="shared" si="17"/>
        <v>21.44</v>
      </c>
      <c r="H86" s="4">
        <f t="shared" si="14"/>
        <v>0</v>
      </c>
      <c r="I86" s="19">
        <f t="shared" si="15"/>
        <v>0</v>
      </c>
      <c r="J86" s="19">
        <f t="shared" si="10"/>
        <v>0</v>
      </c>
      <c r="K86" s="17">
        <f t="shared" si="18"/>
        <v>0</v>
      </c>
      <c r="L86">
        <f t="shared" si="11"/>
        <v>0</v>
      </c>
      <c r="N86" s="4">
        <f t="shared" si="13"/>
        <v>21.778480769230775</v>
      </c>
      <c r="O86" s="4">
        <f t="shared" si="19"/>
        <v>1132.4810000000002</v>
      </c>
      <c r="P86">
        <f t="shared" si="16"/>
        <v>1</v>
      </c>
      <c r="Q86">
        <f t="shared" si="12"/>
        <v>52</v>
      </c>
    </row>
    <row r="87" spans="2:17" x14ac:dyDescent="0.2">
      <c r="B87" s="3">
        <f>'Marktpreise EEX NCG 2017'!A443</f>
        <v>42081</v>
      </c>
      <c r="C87" s="7"/>
      <c r="D87" s="7"/>
      <c r="E87" s="7"/>
      <c r="F87" s="4">
        <f>'Marktpreise EEX NCG 2017'!B443</f>
        <v>21.445</v>
      </c>
      <c r="G87" s="4">
        <f t="shared" si="17"/>
        <v>21.635000000000002</v>
      </c>
      <c r="H87" s="4">
        <f t="shared" si="14"/>
        <v>0</v>
      </c>
      <c r="I87" s="19">
        <f t="shared" si="15"/>
        <v>0</v>
      </c>
      <c r="J87" s="19">
        <f t="shared" si="10"/>
        <v>0</v>
      </c>
      <c r="K87" s="17">
        <f t="shared" si="18"/>
        <v>0</v>
      </c>
      <c r="L87">
        <f t="shared" si="11"/>
        <v>0</v>
      </c>
      <c r="N87" s="4">
        <f t="shared" si="13"/>
        <v>21.775773584905664</v>
      </c>
      <c r="O87" s="4">
        <f t="shared" si="19"/>
        <v>1154.1160000000002</v>
      </c>
      <c r="P87">
        <f t="shared" si="16"/>
        <v>1</v>
      </c>
      <c r="Q87">
        <f t="shared" si="12"/>
        <v>53</v>
      </c>
    </row>
    <row r="88" spans="2:17" x14ac:dyDescent="0.2">
      <c r="B88" s="3">
        <f>'Marktpreise EEX NCG 2017'!A444</f>
        <v>42082</v>
      </c>
      <c r="C88" s="7"/>
      <c r="D88" s="7"/>
      <c r="E88" s="7"/>
      <c r="F88" s="4">
        <f>'Marktpreise EEX NCG 2017'!B444</f>
        <v>21.427</v>
      </c>
      <c r="G88" s="4">
        <f t="shared" si="17"/>
        <v>21.617000000000001</v>
      </c>
      <c r="H88" s="4">
        <f t="shared" si="14"/>
        <v>0</v>
      </c>
      <c r="I88" s="19">
        <f t="shared" si="15"/>
        <v>0</v>
      </c>
      <c r="J88" s="19">
        <f t="shared" si="10"/>
        <v>0</v>
      </c>
      <c r="K88" s="17">
        <f t="shared" si="18"/>
        <v>0</v>
      </c>
      <c r="L88">
        <f t="shared" si="11"/>
        <v>0</v>
      </c>
      <c r="N88" s="4">
        <f t="shared" si="13"/>
        <v>21.772833333333338</v>
      </c>
      <c r="O88" s="4">
        <f t="shared" si="19"/>
        <v>1175.7330000000002</v>
      </c>
      <c r="P88">
        <f t="shared" si="16"/>
        <v>1</v>
      </c>
      <c r="Q88">
        <f t="shared" si="12"/>
        <v>54</v>
      </c>
    </row>
    <row r="89" spans="2:17" x14ac:dyDescent="0.2">
      <c r="B89" s="3">
        <f>'Marktpreise EEX NCG 2017'!A445</f>
        <v>42083</v>
      </c>
      <c r="C89" s="7"/>
      <c r="D89" s="7"/>
      <c r="E89" s="7"/>
      <c r="F89" s="4">
        <f>'Marktpreise EEX NCG 2017'!B445</f>
        <v>21.58</v>
      </c>
      <c r="G89" s="4">
        <f t="shared" si="17"/>
        <v>21.77</v>
      </c>
      <c r="H89" s="4">
        <f t="shared" si="14"/>
        <v>0</v>
      </c>
      <c r="I89" s="19">
        <f t="shared" si="15"/>
        <v>0</v>
      </c>
      <c r="J89" s="19">
        <f t="shared" si="10"/>
        <v>0</v>
      </c>
      <c r="K89" s="17">
        <f t="shared" si="18"/>
        <v>0</v>
      </c>
      <c r="L89">
        <f t="shared" si="11"/>
        <v>0</v>
      </c>
      <c r="N89" s="4">
        <f t="shared" si="13"/>
        <v>21.772781818181819</v>
      </c>
      <c r="O89" s="4">
        <f t="shared" si="19"/>
        <v>1197.5030000000002</v>
      </c>
      <c r="P89">
        <f t="shared" si="16"/>
        <v>1</v>
      </c>
      <c r="Q89">
        <f t="shared" si="12"/>
        <v>55</v>
      </c>
    </row>
    <row r="90" spans="2:17" x14ac:dyDescent="0.2">
      <c r="B90" s="3">
        <f>'Marktpreise EEX NCG 2017'!A446</f>
        <v>42084</v>
      </c>
      <c r="C90" s="7"/>
      <c r="D90" s="7"/>
      <c r="E90" s="7"/>
      <c r="F90" s="4">
        <f>'Marktpreise EEX NCG 2017'!B446</f>
        <v>0</v>
      </c>
      <c r="G90" s="4">
        <f t="shared" si="17"/>
        <v>21.77</v>
      </c>
      <c r="H90" s="4">
        <f t="shared" si="14"/>
        <v>0</v>
      </c>
      <c r="I90" s="19">
        <f t="shared" si="15"/>
        <v>0</v>
      </c>
      <c r="J90" s="19">
        <f t="shared" si="10"/>
        <v>0</v>
      </c>
      <c r="K90" s="17">
        <f t="shared" si="18"/>
        <v>0</v>
      </c>
      <c r="L90">
        <f t="shared" si="11"/>
        <v>0</v>
      </c>
      <c r="N90" s="4">
        <f t="shared" si="13"/>
        <v>21.772781818181819</v>
      </c>
      <c r="O90" s="4">
        <f t="shared" si="19"/>
        <v>1197.5030000000002</v>
      </c>
      <c r="P90">
        <f t="shared" si="16"/>
        <v>0</v>
      </c>
      <c r="Q90">
        <f t="shared" si="12"/>
        <v>55</v>
      </c>
    </row>
    <row r="91" spans="2:17" x14ac:dyDescent="0.2">
      <c r="B91" s="3">
        <f>'Marktpreise EEX NCG 2017'!A447</f>
        <v>42085</v>
      </c>
      <c r="C91" s="7"/>
      <c r="D91" s="7"/>
      <c r="E91" s="7"/>
      <c r="F91" s="4">
        <f>'Marktpreise EEX NCG 2017'!B447</f>
        <v>0</v>
      </c>
      <c r="G91" s="4">
        <f t="shared" si="17"/>
        <v>21.77</v>
      </c>
      <c r="H91" s="4">
        <f t="shared" si="14"/>
        <v>0</v>
      </c>
      <c r="I91" s="19">
        <f t="shared" si="15"/>
        <v>0</v>
      </c>
      <c r="J91" s="19">
        <f t="shared" si="10"/>
        <v>0</v>
      </c>
      <c r="K91" s="17">
        <f t="shared" si="18"/>
        <v>0</v>
      </c>
      <c r="L91">
        <f t="shared" si="11"/>
        <v>0</v>
      </c>
      <c r="N91" s="4">
        <f t="shared" si="13"/>
        <v>21.772781818181819</v>
      </c>
      <c r="O91" s="4">
        <f t="shared" si="19"/>
        <v>1197.5030000000002</v>
      </c>
      <c r="P91">
        <f t="shared" si="16"/>
        <v>0</v>
      </c>
      <c r="Q91">
        <f t="shared" si="12"/>
        <v>55</v>
      </c>
    </row>
    <row r="92" spans="2:17" x14ac:dyDescent="0.2">
      <c r="B92" s="3">
        <f>'Marktpreise EEX NCG 2017'!A448</f>
        <v>42086</v>
      </c>
      <c r="C92" s="7"/>
      <c r="D92" s="7"/>
      <c r="E92" s="7"/>
      <c r="F92" s="4">
        <f>'Marktpreise EEX NCG 2017'!B448</f>
        <v>21.306000000000001</v>
      </c>
      <c r="G92" s="4">
        <f t="shared" si="17"/>
        <v>21.496000000000002</v>
      </c>
      <c r="H92" s="4">
        <f t="shared" si="14"/>
        <v>0</v>
      </c>
      <c r="I92" s="19">
        <f t="shared" si="15"/>
        <v>0</v>
      </c>
      <c r="J92" s="19">
        <f t="shared" si="10"/>
        <v>0</v>
      </c>
      <c r="K92" s="17">
        <f t="shared" si="18"/>
        <v>0</v>
      </c>
      <c r="L92">
        <f t="shared" si="11"/>
        <v>0</v>
      </c>
      <c r="N92" s="4">
        <f t="shared" si="13"/>
        <v>21.767839285714292</v>
      </c>
      <c r="O92" s="4">
        <f t="shared" si="19"/>
        <v>1218.9990000000003</v>
      </c>
      <c r="P92">
        <f t="shared" si="16"/>
        <v>1</v>
      </c>
      <c r="Q92">
        <f t="shared" si="12"/>
        <v>56</v>
      </c>
    </row>
    <row r="93" spans="2:17" x14ac:dyDescent="0.2">
      <c r="B93" s="3">
        <f>'Marktpreise EEX NCG 2017'!A449</f>
        <v>42087</v>
      </c>
      <c r="C93" s="7"/>
      <c r="D93" s="7"/>
      <c r="E93" s="7"/>
      <c r="F93" s="4">
        <f>'Marktpreise EEX NCG 2017'!B449</f>
        <v>21.402000000000001</v>
      </c>
      <c r="G93" s="4">
        <f t="shared" si="17"/>
        <v>21.592000000000002</v>
      </c>
      <c r="H93" s="4">
        <f t="shared" si="14"/>
        <v>0</v>
      </c>
      <c r="I93" s="19">
        <f t="shared" si="15"/>
        <v>0</v>
      </c>
      <c r="J93" s="19">
        <f t="shared" si="10"/>
        <v>0</v>
      </c>
      <c r="K93" s="17">
        <f t="shared" si="18"/>
        <v>0</v>
      </c>
      <c r="L93">
        <f t="shared" si="11"/>
        <v>0</v>
      </c>
      <c r="N93" s="4">
        <f t="shared" si="13"/>
        <v>21.764754385964917</v>
      </c>
      <c r="O93" s="4">
        <f t="shared" si="19"/>
        <v>1240.5910000000003</v>
      </c>
      <c r="P93">
        <f t="shared" si="16"/>
        <v>1</v>
      </c>
      <c r="Q93">
        <f t="shared" si="12"/>
        <v>57</v>
      </c>
    </row>
    <row r="94" spans="2:17" x14ac:dyDescent="0.2">
      <c r="B94" s="3">
        <f>'Marktpreise EEX NCG 2017'!A450</f>
        <v>42088</v>
      </c>
      <c r="C94" s="7"/>
      <c r="D94" s="7"/>
      <c r="E94" s="7"/>
      <c r="F94" s="4">
        <f>'Marktpreise EEX NCG 2017'!B450</f>
        <v>21.396999999999998</v>
      </c>
      <c r="G94" s="4">
        <f t="shared" si="17"/>
        <v>21.587</v>
      </c>
      <c r="H94" s="4">
        <f t="shared" si="14"/>
        <v>0</v>
      </c>
      <c r="I94" s="19">
        <f t="shared" si="15"/>
        <v>0</v>
      </c>
      <c r="J94" s="19">
        <f t="shared" si="10"/>
        <v>0</v>
      </c>
      <c r="K94" s="17">
        <f t="shared" si="18"/>
        <v>0</v>
      </c>
      <c r="L94">
        <f t="shared" si="11"/>
        <v>0</v>
      </c>
      <c r="N94" s="4">
        <f t="shared" si="13"/>
        <v>21.761689655172418</v>
      </c>
      <c r="O94" s="4">
        <f t="shared" si="19"/>
        <v>1262.1780000000003</v>
      </c>
      <c r="P94">
        <f t="shared" si="16"/>
        <v>1</v>
      </c>
      <c r="Q94">
        <f t="shared" si="12"/>
        <v>58</v>
      </c>
    </row>
    <row r="95" spans="2:17" x14ac:dyDescent="0.2">
      <c r="B95" s="3">
        <f>'Marktpreise EEX NCG 2017'!A451</f>
        <v>42089</v>
      </c>
      <c r="C95" s="7"/>
      <c r="D95" s="7"/>
      <c r="E95" s="7"/>
      <c r="F95" s="4">
        <f>'Marktpreise EEX NCG 2017'!B451</f>
        <v>21.756</v>
      </c>
      <c r="G95" s="4">
        <f t="shared" si="17"/>
        <v>21.946000000000002</v>
      </c>
      <c r="H95" s="4">
        <f t="shared" si="14"/>
        <v>0</v>
      </c>
      <c r="I95" s="19">
        <f t="shared" si="15"/>
        <v>0</v>
      </c>
      <c r="J95" s="19">
        <f t="shared" si="10"/>
        <v>0</v>
      </c>
      <c r="K95" s="17">
        <f t="shared" si="18"/>
        <v>0</v>
      </c>
      <c r="L95">
        <f t="shared" si="11"/>
        <v>0</v>
      </c>
      <c r="N95" s="4">
        <f t="shared" si="13"/>
        <v>21.76481355932204</v>
      </c>
      <c r="O95" s="4">
        <f t="shared" si="19"/>
        <v>1284.1240000000003</v>
      </c>
      <c r="P95">
        <f t="shared" si="16"/>
        <v>1</v>
      </c>
      <c r="Q95">
        <f t="shared" si="12"/>
        <v>59</v>
      </c>
    </row>
    <row r="96" spans="2:17" x14ac:dyDescent="0.2">
      <c r="B96" s="3">
        <f>'Marktpreise EEX NCG 2017'!A452</f>
        <v>42090</v>
      </c>
      <c r="C96" s="7"/>
      <c r="D96" s="7"/>
      <c r="E96" s="7"/>
      <c r="F96" s="4">
        <f>'Marktpreise EEX NCG 2017'!B452</f>
        <v>21.6</v>
      </c>
      <c r="G96" s="4">
        <f t="shared" si="17"/>
        <v>21.790000000000003</v>
      </c>
      <c r="H96" s="4">
        <f t="shared" si="14"/>
        <v>0</v>
      </c>
      <c r="I96" s="19">
        <f t="shared" si="15"/>
        <v>0</v>
      </c>
      <c r="J96" s="19">
        <f t="shared" si="10"/>
        <v>0</v>
      </c>
      <c r="K96" s="17">
        <f t="shared" si="18"/>
        <v>0</v>
      </c>
      <c r="L96">
        <f t="shared" si="11"/>
        <v>0</v>
      </c>
      <c r="N96" s="4">
        <f t="shared" si="13"/>
        <v>21.765233333333338</v>
      </c>
      <c r="O96" s="4">
        <f t="shared" si="19"/>
        <v>1305.9140000000002</v>
      </c>
      <c r="P96">
        <f t="shared" si="16"/>
        <v>1</v>
      </c>
      <c r="Q96">
        <f t="shared" si="12"/>
        <v>60</v>
      </c>
    </row>
    <row r="97" spans="2:17" x14ac:dyDescent="0.2">
      <c r="B97" s="3">
        <f>'Marktpreise EEX NCG 2017'!A453</f>
        <v>42091</v>
      </c>
      <c r="C97" s="7"/>
      <c r="D97" s="7"/>
      <c r="E97" s="7"/>
      <c r="F97" s="4">
        <f>'Marktpreise EEX NCG 2017'!B453</f>
        <v>0</v>
      </c>
      <c r="G97" s="4">
        <f t="shared" si="17"/>
        <v>21.790000000000003</v>
      </c>
      <c r="H97" s="4">
        <f t="shared" si="14"/>
        <v>0</v>
      </c>
      <c r="I97" s="19">
        <f t="shared" si="15"/>
        <v>0</v>
      </c>
      <c r="J97" s="19">
        <f t="shared" si="10"/>
        <v>0</v>
      </c>
      <c r="K97" s="17">
        <f t="shared" si="18"/>
        <v>0</v>
      </c>
      <c r="L97">
        <f t="shared" si="11"/>
        <v>0</v>
      </c>
      <c r="N97" s="4">
        <f t="shared" si="13"/>
        <v>21.765233333333338</v>
      </c>
      <c r="O97" s="4">
        <f t="shared" si="19"/>
        <v>1305.9140000000002</v>
      </c>
      <c r="P97">
        <f t="shared" si="16"/>
        <v>0</v>
      </c>
      <c r="Q97">
        <f t="shared" si="12"/>
        <v>60</v>
      </c>
    </row>
    <row r="98" spans="2:17" x14ac:dyDescent="0.2">
      <c r="B98" s="3">
        <f>'Marktpreise EEX NCG 2017'!A454</f>
        <v>42092</v>
      </c>
      <c r="C98" s="7"/>
      <c r="D98" s="7"/>
      <c r="E98" s="7"/>
      <c r="F98" s="4">
        <f>'Marktpreise EEX NCG 2017'!B454</f>
        <v>0</v>
      </c>
      <c r="G98" s="4">
        <f t="shared" si="17"/>
        <v>21.790000000000003</v>
      </c>
      <c r="H98" s="4">
        <f t="shared" si="14"/>
        <v>0</v>
      </c>
      <c r="I98" s="19">
        <f t="shared" si="15"/>
        <v>0</v>
      </c>
      <c r="J98" s="19">
        <f t="shared" si="10"/>
        <v>0</v>
      </c>
      <c r="K98" s="17">
        <f t="shared" si="18"/>
        <v>0</v>
      </c>
      <c r="L98">
        <f t="shared" si="11"/>
        <v>0</v>
      </c>
      <c r="N98" s="4">
        <f t="shared" si="13"/>
        <v>21.765233333333338</v>
      </c>
      <c r="O98" s="4">
        <f t="shared" si="19"/>
        <v>1305.9140000000002</v>
      </c>
      <c r="P98">
        <f t="shared" si="16"/>
        <v>0</v>
      </c>
      <c r="Q98">
        <f t="shared" si="12"/>
        <v>60</v>
      </c>
    </row>
    <row r="99" spans="2:17" x14ac:dyDescent="0.2">
      <c r="B99" s="3">
        <f>'Marktpreise EEX NCG 2017'!A455</f>
        <v>42093</v>
      </c>
      <c r="C99" s="7"/>
      <c r="D99" s="7"/>
      <c r="E99" s="7"/>
      <c r="F99" s="4">
        <f>'Marktpreise EEX NCG 2017'!B455</f>
        <v>21.5</v>
      </c>
      <c r="G99" s="4">
        <f t="shared" si="17"/>
        <v>21.69</v>
      </c>
      <c r="H99" s="4">
        <f t="shared" si="14"/>
        <v>0</v>
      </c>
      <c r="I99" s="19">
        <f t="shared" si="15"/>
        <v>0</v>
      </c>
      <c r="J99" s="19">
        <f t="shared" si="10"/>
        <v>0</v>
      </c>
      <c r="K99" s="17">
        <f t="shared" si="18"/>
        <v>0</v>
      </c>
      <c r="L99">
        <f t="shared" si="11"/>
        <v>0</v>
      </c>
      <c r="N99" s="4">
        <f t="shared" si="13"/>
        <v>21.764000000000003</v>
      </c>
      <c r="O99" s="4">
        <f t="shared" si="19"/>
        <v>1327.6040000000003</v>
      </c>
      <c r="P99">
        <f t="shared" si="16"/>
        <v>1</v>
      </c>
      <c r="Q99">
        <f t="shared" si="12"/>
        <v>61</v>
      </c>
    </row>
    <row r="100" spans="2:17" x14ac:dyDescent="0.2">
      <c r="B100" s="3">
        <f>'Marktpreise EEX NCG 2017'!A456</f>
        <v>42094</v>
      </c>
      <c r="C100" s="7"/>
      <c r="D100" s="7"/>
      <c r="E100" s="7"/>
      <c r="F100" s="4">
        <f>'Marktpreise EEX NCG 2017'!B456</f>
        <v>21.53</v>
      </c>
      <c r="G100" s="4">
        <f t="shared" si="17"/>
        <v>21.720000000000002</v>
      </c>
      <c r="H100" s="4">
        <f t="shared" si="14"/>
        <v>0</v>
      </c>
      <c r="I100" s="19">
        <f t="shared" si="15"/>
        <v>0</v>
      </c>
      <c r="J100" s="19">
        <f t="shared" si="10"/>
        <v>0</v>
      </c>
      <c r="K100" s="17">
        <f t="shared" si="18"/>
        <v>0</v>
      </c>
      <c r="L100">
        <f t="shared" si="11"/>
        <v>0</v>
      </c>
      <c r="N100" s="4">
        <f t="shared" si="13"/>
        <v>21.763290322580652</v>
      </c>
      <c r="O100" s="4">
        <f t="shared" si="19"/>
        <v>1349.3240000000003</v>
      </c>
      <c r="P100">
        <f t="shared" si="16"/>
        <v>1</v>
      </c>
      <c r="Q100">
        <f t="shared" si="12"/>
        <v>62</v>
      </c>
    </row>
    <row r="101" spans="2:17" x14ac:dyDescent="0.2">
      <c r="B101" s="3">
        <f>'Marktpreise EEX NCG 2017'!A457</f>
        <v>42095</v>
      </c>
      <c r="C101" s="7"/>
      <c r="D101" s="7"/>
      <c r="E101" s="7"/>
      <c r="F101" s="4">
        <f>'Marktpreise EEX NCG 2017'!B457</f>
        <v>21.71</v>
      </c>
      <c r="G101" s="4">
        <f t="shared" si="17"/>
        <v>21.900000000000002</v>
      </c>
      <c r="H101" s="4">
        <f t="shared" si="14"/>
        <v>0</v>
      </c>
      <c r="I101" s="19">
        <f t="shared" si="15"/>
        <v>0</v>
      </c>
      <c r="J101" s="19">
        <f t="shared" si="10"/>
        <v>0</v>
      </c>
      <c r="K101" s="17">
        <f t="shared" si="18"/>
        <v>0</v>
      </c>
      <c r="L101">
        <f t="shared" si="11"/>
        <v>0</v>
      </c>
      <c r="N101" s="4">
        <f t="shared" si="13"/>
        <v>21.765460317460324</v>
      </c>
      <c r="O101" s="4">
        <f t="shared" si="19"/>
        <v>1371.2240000000004</v>
      </c>
      <c r="P101">
        <f t="shared" si="16"/>
        <v>1</v>
      </c>
      <c r="Q101">
        <f t="shared" si="12"/>
        <v>63</v>
      </c>
    </row>
    <row r="102" spans="2:17" x14ac:dyDescent="0.2">
      <c r="B102" s="3">
        <f>'Marktpreise EEX NCG 2017'!A458</f>
        <v>42096</v>
      </c>
      <c r="C102" s="7"/>
      <c r="D102" s="7"/>
      <c r="E102" s="7"/>
      <c r="F102" s="4">
        <f>'Marktpreise EEX NCG 2017'!B458</f>
        <v>21.47</v>
      </c>
      <c r="G102" s="4">
        <f t="shared" si="17"/>
        <v>21.66</v>
      </c>
      <c r="H102" s="4">
        <f t="shared" si="14"/>
        <v>0</v>
      </c>
      <c r="I102" s="19">
        <f t="shared" si="15"/>
        <v>0</v>
      </c>
      <c r="J102" s="19">
        <f t="shared" si="10"/>
        <v>0</v>
      </c>
      <c r="K102" s="17">
        <f t="shared" si="18"/>
        <v>0</v>
      </c>
      <c r="L102">
        <f t="shared" si="11"/>
        <v>0</v>
      </c>
      <c r="N102" s="4">
        <f t="shared" si="13"/>
        <v>21.763812500000007</v>
      </c>
      <c r="O102" s="4">
        <f t="shared" si="19"/>
        <v>1392.8840000000005</v>
      </c>
      <c r="P102">
        <f t="shared" si="16"/>
        <v>1</v>
      </c>
      <c r="Q102">
        <f t="shared" si="12"/>
        <v>64</v>
      </c>
    </row>
    <row r="103" spans="2:17" x14ac:dyDescent="0.2">
      <c r="B103" s="3">
        <f>'Marktpreise EEX NCG 2017'!A459</f>
        <v>42097</v>
      </c>
      <c r="C103" s="7"/>
      <c r="D103" s="7"/>
      <c r="E103" s="7"/>
      <c r="F103" s="4">
        <f>'Marktpreise EEX NCG 2017'!B459</f>
        <v>0</v>
      </c>
      <c r="G103" s="4">
        <f t="shared" si="17"/>
        <v>21.66</v>
      </c>
      <c r="H103" s="4">
        <f t="shared" si="14"/>
        <v>0</v>
      </c>
      <c r="I103" s="19">
        <f t="shared" si="15"/>
        <v>0</v>
      </c>
      <c r="J103" s="19">
        <f t="shared" si="10"/>
        <v>0</v>
      </c>
      <c r="K103" s="17">
        <f t="shared" si="18"/>
        <v>0</v>
      </c>
      <c r="L103">
        <f t="shared" si="11"/>
        <v>0</v>
      </c>
      <c r="N103" s="4">
        <f t="shared" si="13"/>
        <v>21.763812500000007</v>
      </c>
      <c r="O103" s="4">
        <f t="shared" si="19"/>
        <v>1392.8840000000005</v>
      </c>
      <c r="P103">
        <f t="shared" si="16"/>
        <v>0</v>
      </c>
      <c r="Q103">
        <f t="shared" si="12"/>
        <v>64</v>
      </c>
    </row>
    <row r="104" spans="2:17" x14ac:dyDescent="0.2">
      <c r="B104" s="3">
        <f>'Marktpreise EEX NCG 2017'!A460</f>
        <v>42098</v>
      </c>
      <c r="C104" s="7"/>
      <c r="D104" s="7"/>
      <c r="E104" s="7"/>
      <c r="F104" s="4">
        <f>'Marktpreise EEX NCG 2017'!B460</f>
        <v>0</v>
      </c>
      <c r="G104" s="4">
        <f t="shared" si="17"/>
        <v>21.66</v>
      </c>
      <c r="H104" s="4">
        <f t="shared" si="14"/>
        <v>0</v>
      </c>
      <c r="I104" s="19">
        <f t="shared" si="15"/>
        <v>0</v>
      </c>
      <c r="J104" s="19">
        <f t="shared" si="10"/>
        <v>0</v>
      </c>
      <c r="K104" s="17">
        <f t="shared" si="18"/>
        <v>0</v>
      </c>
      <c r="L104">
        <f t="shared" si="11"/>
        <v>0</v>
      </c>
      <c r="N104" s="4">
        <f t="shared" si="13"/>
        <v>21.763812500000007</v>
      </c>
      <c r="O104" s="4">
        <f t="shared" si="19"/>
        <v>1392.8840000000005</v>
      </c>
      <c r="P104">
        <f t="shared" si="16"/>
        <v>0</v>
      </c>
      <c r="Q104">
        <f t="shared" si="12"/>
        <v>64</v>
      </c>
    </row>
    <row r="105" spans="2:17" x14ac:dyDescent="0.2">
      <c r="B105" s="3">
        <f>'Marktpreise EEX NCG 2017'!A461</f>
        <v>42099</v>
      </c>
      <c r="C105" s="7"/>
      <c r="D105" s="7"/>
      <c r="E105" s="7"/>
      <c r="F105" s="4">
        <f>'Marktpreise EEX NCG 2017'!B461</f>
        <v>0</v>
      </c>
      <c r="G105" s="4">
        <f t="shared" si="17"/>
        <v>21.66</v>
      </c>
      <c r="H105" s="4">
        <f t="shared" si="14"/>
        <v>0</v>
      </c>
      <c r="I105" s="19">
        <f t="shared" si="15"/>
        <v>0</v>
      </c>
      <c r="J105" s="19">
        <f t="shared" si="10"/>
        <v>0</v>
      </c>
      <c r="K105" s="17">
        <f t="shared" si="18"/>
        <v>0</v>
      </c>
      <c r="L105">
        <f t="shared" si="11"/>
        <v>0</v>
      </c>
      <c r="N105" s="4">
        <f t="shared" si="13"/>
        <v>21.763812500000007</v>
      </c>
      <c r="O105" s="4">
        <f t="shared" si="19"/>
        <v>1392.8840000000005</v>
      </c>
      <c r="P105">
        <f t="shared" si="16"/>
        <v>0</v>
      </c>
      <c r="Q105">
        <f t="shared" si="12"/>
        <v>64</v>
      </c>
    </row>
    <row r="106" spans="2:17" x14ac:dyDescent="0.2">
      <c r="B106" s="3">
        <f>'Marktpreise EEX NCG 2017'!A462</f>
        <v>42100</v>
      </c>
      <c r="C106" s="7"/>
      <c r="D106" s="7"/>
      <c r="E106" s="7"/>
      <c r="F106" s="4">
        <f>'Marktpreise EEX NCG 2017'!B462</f>
        <v>0</v>
      </c>
      <c r="G106" s="4">
        <f t="shared" si="17"/>
        <v>21.66</v>
      </c>
      <c r="H106" s="4">
        <f t="shared" si="14"/>
        <v>0</v>
      </c>
      <c r="I106" s="19">
        <f t="shared" si="15"/>
        <v>0</v>
      </c>
      <c r="J106" s="19">
        <f t="shared" si="10"/>
        <v>0</v>
      </c>
      <c r="K106" s="17">
        <f t="shared" si="18"/>
        <v>0</v>
      </c>
      <c r="L106">
        <f t="shared" si="11"/>
        <v>0</v>
      </c>
      <c r="N106" s="4">
        <f t="shared" si="13"/>
        <v>21.763812500000007</v>
      </c>
      <c r="O106" s="4">
        <f t="shared" si="19"/>
        <v>1392.8840000000005</v>
      </c>
      <c r="P106">
        <f t="shared" si="16"/>
        <v>0</v>
      </c>
      <c r="Q106">
        <f t="shared" si="12"/>
        <v>64</v>
      </c>
    </row>
    <row r="107" spans="2:17" x14ac:dyDescent="0.2">
      <c r="B107" s="3">
        <f>'Marktpreise EEX NCG 2017'!A463</f>
        <v>42101</v>
      </c>
      <c r="C107" s="7"/>
      <c r="D107" s="7"/>
      <c r="E107" s="7"/>
      <c r="F107" s="4">
        <f>'Marktpreise EEX NCG 2017'!B463</f>
        <v>21.53</v>
      </c>
      <c r="G107" s="4">
        <f t="shared" si="17"/>
        <v>21.720000000000002</v>
      </c>
      <c r="H107" s="4">
        <f t="shared" si="14"/>
        <v>0</v>
      </c>
      <c r="I107" s="19">
        <f t="shared" si="15"/>
        <v>0</v>
      </c>
      <c r="J107" s="19">
        <f t="shared" si="10"/>
        <v>0</v>
      </c>
      <c r="K107" s="17">
        <f t="shared" si="18"/>
        <v>0</v>
      </c>
      <c r="L107">
        <f t="shared" si="11"/>
        <v>0</v>
      </c>
      <c r="N107" s="4">
        <f t="shared" si="13"/>
        <v>21.763138461538468</v>
      </c>
      <c r="O107" s="4">
        <f t="shared" si="19"/>
        <v>1414.6040000000005</v>
      </c>
      <c r="P107">
        <f t="shared" si="16"/>
        <v>1</v>
      </c>
      <c r="Q107">
        <f t="shared" si="12"/>
        <v>65</v>
      </c>
    </row>
    <row r="108" spans="2:17" x14ac:dyDescent="0.2">
      <c r="B108" s="3">
        <f>'Marktpreise EEX NCG 2017'!A464</f>
        <v>42102</v>
      </c>
      <c r="C108" s="7"/>
      <c r="D108" s="7"/>
      <c r="E108" s="7"/>
      <c r="F108" s="4">
        <f>'Marktpreise EEX NCG 2017'!B464</f>
        <v>21.675000000000001</v>
      </c>
      <c r="G108" s="4">
        <f t="shared" si="17"/>
        <v>21.865000000000002</v>
      </c>
      <c r="H108" s="4">
        <f t="shared" si="14"/>
        <v>0</v>
      </c>
      <c r="I108" s="19">
        <f t="shared" si="15"/>
        <v>0</v>
      </c>
      <c r="J108" s="19">
        <f t="shared" si="10"/>
        <v>0</v>
      </c>
      <c r="K108" s="17">
        <f t="shared" si="18"/>
        <v>0</v>
      </c>
      <c r="L108">
        <f t="shared" si="11"/>
        <v>0</v>
      </c>
      <c r="N108" s="4">
        <f t="shared" si="13"/>
        <v>21.764681818181828</v>
      </c>
      <c r="O108" s="4">
        <f t="shared" si="19"/>
        <v>1436.4690000000005</v>
      </c>
      <c r="P108">
        <f t="shared" si="16"/>
        <v>1</v>
      </c>
      <c r="Q108">
        <f t="shared" si="12"/>
        <v>66</v>
      </c>
    </row>
    <row r="109" spans="2:17" x14ac:dyDescent="0.2">
      <c r="B109" s="3">
        <f>'Marktpreise EEX NCG 2017'!A465</f>
        <v>42103</v>
      </c>
      <c r="C109" s="7"/>
      <c r="D109" s="7"/>
      <c r="E109" s="7"/>
      <c r="F109" s="4">
        <f>'Marktpreise EEX NCG 2017'!B465</f>
        <v>21.747</v>
      </c>
      <c r="G109" s="4">
        <f t="shared" si="17"/>
        <v>21.937000000000001</v>
      </c>
      <c r="H109" s="4">
        <f t="shared" si="14"/>
        <v>0</v>
      </c>
      <c r="I109" s="19">
        <f t="shared" si="15"/>
        <v>0</v>
      </c>
      <c r="J109" s="19">
        <f t="shared" si="10"/>
        <v>0</v>
      </c>
      <c r="K109" s="17">
        <f t="shared" si="18"/>
        <v>0</v>
      </c>
      <c r="L109">
        <f t="shared" si="11"/>
        <v>0</v>
      </c>
      <c r="N109" s="4">
        <f t="shared" si="13"/>
        <v>21.767253731343288</v>
      </c>
      <c r="O109" s="4">
        <f t="shared" si="19"/>
        <v>1458.4060000000004</v>
      </c>
      <c r="P109">
        <f t="shared" si="16"/>
        <v>1</v>
      </c>
      <c r="Q109">
        <f t="shared" si="12"/>
        <v>67</v>
      </c>
    </row>
    <row r="110" spans="2:17" x14ac:dyDescent="0.2">
      <c r="B110" s="3">
        <f>'Marktpreise EEX NCG 2017'!A466</f>
        <v>42104</v>
      </c>
      <c r="C110" s="7"/>
      <c r="D110" s="7"/>
      <c r="E110" s="7"/>
      <c r="F110" s="4">
        <f>'Marktpreise EEX NCG 2017'!B466</f>
        <v>21.818000000000001</v>
      </c>
      <c r="G110" s="4">
        <f t="shared" si="17"/>
        <v>22.008000000000003</v>
      </c>
      <c r="H110" s="4">
        <f t="shared" si="14"/>
        <v>0</v>
      </c>
      <c r="I110" s="19">
        <f t="shared" si="15"/>
        <v>0</v>
      </c>
      <c r="J110" s="19">
        <f t="shared" si="10"/>
        <v>0</v>
      </c>
      <c r="K110" s="17">
        <f t="shared" si="18"/>
        <v>0</v>
      </c>
      <c r="L110">
        <f t="shared" si="11"/>
        <v>0</v>
      </c>
      <c r="N110" s="4">
        <f t="shared" si="13"/>
        <v>21.770794117647064</v>
      </c>
      <c r="O110" s="4">
        <f t="shared" si="19"/>
        <v>1480.4140000000004</v>
      </c>
      <c r="P110">
        <f t="shared" si="16"/>
        <v>1</v>
      </c>
      <c r="Q110">
        <f t="shared" si="12"/>
        <v>68</v>
      </c>
    </row>
    <row r="111" spans="2:17" x14ac:dyDescent="0.2">
      <c r="B111" s="3">
        <f>'Marktpreise EEX NCG 2017'!A467</f>
        <v>42105</v>
      </c>
      <c r="C111" s="7"/>
      <c r="D111" s="7"/>
      <c r="E111" s="7"/>
      <c r="F111" s="4">
        <f>'Marktpreise EEX NCG 2017'!B467</f>
        <v>0</v>
      </c>
      <c r="G111" s="4">
        <f t="shared" si="17"/>
        <v>22.008000000000003</v>
      </c>
      <c r="H111" s="4">
        <f t="shared" si="14"/>
        <v>0</v>
      </c>
      <c r="I111" s="19">
        <f t="shared" si="15"/>
        <v>0</v>
      </c>
      <c r="J111" s="19">
        <f t="shared" si="10"/>
        <v>0</v>
      </c>
      <c r="K111" s="17">
        <f t="shared" si="18"/>
        <v>0</v>
      </c>
      <c r="L111">
        <f t="shared" si="11"/>
        <v>0</v>
      </c>
      <c r="N111" s="4">
        <f t="shared" si="13"/>
        <v>21.770794117647064</v>
      </c>
      <c r="O111" s="4">
        <f t="shared" si="19"/>
        <v>1480.4140000000004</v>
      </c>
      <c r="P111">
        <f t="shared" si="16"/>
        <v>0</v>
      </c>
      <c r="Q111">
        <f t="shared" si="12"/>
        <v>68</v>
      </c>
    </row>
    <row r="112" spans="2:17" x14ac:dyDescent="0.2">
      <c r="B112" s="3">
        <f>'Marktpreise EEX NCG 2017'!A468</f>
        <v>42106</v>
      </c>
      <c r="C112" s="7"/>
      <c r="D112" s="7"/>
      <c r="E112" s="7"/>
      <c r="F112" s="4">
        <f>'Marktpreise EEX NCG 2017'!B468</f>
        <v>0</v>
      </c>
      <c r="G112" s="4">
        <f t="shared" si="17"/>
        <v>22.008000000000003</v>
      </c>
      <c r="H112" s="4">
        <f t="shared" si="14"/>
        <v>0</v>
      </c>
      <c r="I112" s="19">
        <f t="shared" si="15"/>
        <v>0</v>
      </c>
      <c r="J112" s="19">
        <f t="shared" si="10"/>
        <v>0</v>
      </c>
      <c r="K112" s="17">
        <f t="shared" si="18"/>
        <v>0</v>
      </c>
      <c r="L112">
        <f t="shared" si="11"/>
        <v>0</v>
      </c>
      <c r="N112" s="4">
        <f t="shared" si="13"/>
        <v>21.770794117647064</v>
      </c>
      <c r="O112" s="4">
        <f t="shared" si="19"/>
        <v>1480.4140000000004</v>
      </c>
      <c r="P112">
        <f t="shared" si="16"/>
        <v>0</v>
      </c>
      <c r="Q112">
        <f t="shared" si="12"/>
        <v>68</v>
      </c>
    </row>
    <row r="113" spans="2:17" x14ac:dyDescent="0.2">
      <c r="B113" s="3">
        <f>'Marktpreise EEX NCG 2017'!A469</f>
        <v>42107</v>
      </c>
      <c r="C113" s="7"/>
      <c r="D113" s="7"/>
      <c r="E113" s="7"/>
      <c r="F113" s="4">
        <f>'Marktpreise EEX NCG 2017'!B469</f>
        <v>22.140999999999998</v>
      </c>
      <c r="G113" s="4">
        <f t="shared" si="17"/>
        <v>22.331</v>
      </c>
      <c r="H113" s="4">
        <f t="shared" si="14"/>
        <v>0</v>
      </c>
      <c r="I113" s="19">
        <f t="shared" si="15"/>
        <v>0</v>
      </c>
      <c r="J113" s="19">
        <f t="shared" si="10"/>
        <v>0</v>
      </c>
      <c r="K113" s="17">
        <f t="shared" si="18"/>
        <v>0</v>
      </c>
      <c r="L113">
        <f t="shared" si="11"/>
        <v>0</v>
      </c>
      <c r="N113" s="4">
        <f t="shared" si="13"/>
        <v>21.778913043478266</v>
      </c>
      <c r="O113" s="4">
        <f t="shared" si="19"/>
        <v>1502.7450000000003</v>
      </c>
      <c r="P113">
        <f t="shared" si="16"/>
        <v>1</v>
      </c>
      <c r="Q113">
        <f t="shared" si="12"/>
        <v>69</v>
      </c>
    </row>
    <row r="114" spans="2:17" x14ac:dyDescent="0.2">
      <c r="B114" s="3">
        <f>'Marktpreise EEX NCG 2017'!A470</f>
        <v>42108</v>
      </c>
      <c r="C114" s="7"/>
      <c r="D114" s="7"/>
      <c r="E114" s="7"/>
      <c r="F114" s="4">
        <f>'Marktpreise EEX NCG 2017'!B470</f>
        <v>21.949000000000002</v>
      </c>
      <c r="G114" s="4">
        <f t="shared" si="17"/>
        <v>22.139000000000003</v>
      </c>
      <c r="H114" s="4">
        <f t="shared" si="14"/>
        <v>0</v>
      </c>
      <c r="I114" s="19">
        <f t="shared" si="15"/>
        <v>0</v>
      </c>
      <c r="J114" s="19">
        <f t="shared" ref="J114:J143" si="20">I114+J113</f>
        <v>0</v>
      </c>
      <c r="K114" s="17">
        <f t="shared" si="18"/>
        <v>0</v>
      </c>
      <c r="L114">
        <f t="shared" ref="L114:L139" si="21">K114*100/$C$6</f>
        <v>0</v>
      </c>
      <c r="N114" s="4">
        <f t="shared" si="13"/>
        <v>21.784057142857147</v>
      </c>
      <c r="O114" s="4">
        <f t="shared" si="19"/>
        <v>1524.8840000000002</v>
      </c>
      <c r="P114">
        <f t="shared" si="16"/>
        <v>1</v>
      </c>
      <c r="Q114">
        <f t="shared" ref="Q114:Q143" si="22">P114+Q113</f>
        <v>70</v>
      </c>
    </row>
    <row r="115" spans="2:17" x14ac:dyDescent="0.2">
      <c r="B115" s="3">
        <f>'Marktpreise EEX NCG 2017'!A471</f>
        <v>42109</v>
      </c>
      <c r="C115" s="7"/>
      <c r="D115" s="7"/>
      <c r="E115" s="7"/>
      <c r="F115" s="4">
        <f>'Marktpreise EEX NCG 2017'!B471</f>
        <v>22.225000000000001</v>
      </c>
      <c r="G115" s="4">
        <f t="shared" si="17"/>
        <v>22.415000000000003</v>
      </c>
      <c r="H115" s="4">
        <f t="shared" si="14"/>
        <v>0</v>
      </c>
      <c r="I115" s="19">
        <f t="shared" si="15"/>
        <v>0</v>
      </c>
      <c r="J115" s="19">
        <f t="shared" si="20"/>
        <v>0</v>
      </c>
      <c r="K115" s="17">
        <f t="shared" si="18"/>
        <v>0</v>
      </c>
      <c r="L115">
        <f t="shared" si="21"/>
        <v>0</v>
      </c>
      <c r="N115" s="4">
        <f t="shared" si="13"/>
        <v>21.792943661971833</v>
      </c>
      <c r="O115" s="4">
        <f t="shared" si="19"/>
        <v>1547.2990000000002</v>
      </c>
      <c r="P115">
        <f t="shared" si="16"/>
        <v>1</v>
      </c>
      <c r="Q115">
        <f t="shared" si="22"/>
        <v>71</v>
      </c>
    </row>
    <row r="116" spans="2:17" x14ac:dyDescent="0.2">
      <c r="B116" s="3">
        <f>'Marktpreise EEX NCG 2017'!A472</f>
        <v>42110</v>
      </c>
      <c r="C116" s="7"/>
      <c r="D116" s="7"/>
      <c r="E116" s="7"/>
      <c r="F116" s="4">
        <f>'Marktpreise EEX NCG 2017'!B472</f>
        <v>22.2</v>
      </c>
      <c r="G116" s="4">
        <f t="shared" si="17"/>
        <v>22.39</v>
      </c>
      <c r="H116" s="4">
        <f t="shared" si="14"/>
        <v>0</v>
      </c>
      <c r="I116" s="19">
        <f t="shared" si="15"/>
        <v>0</v>
      </c>
      <c r="J116" s="19">
        <f t="shared" si="20"/>
        <v>0</v>
      </c>
      <c r="K116" s="17">
        <f t="shared" si="18"/>
        <v>0</v>
      </c>
      <c r="L116">
        <f t="shared" si="21"/>
        <v>0</v>
      </c>
      <c r="N116" s="4">
        <f t="shared" ref="N116:N143" si="23">O116/Q116</f>
        <v>21.801236111111116</v>
      </c>
      <c r="O116" s="4">
        <f t="shared" si="19"/>
        <v>1569.6890000000003</v>
      </c>
      <c r="P116">
        <f t="shared" si="16"/>
        <v>1</v>
      </c>
      <c r="Q116">
        <f t="shared" si="22"/>
        <v>72</v>
      </c>
    </row>
    <row r="117" spans="2:17" x14ac:dyDescent="0.2">
      <c r="B117" s="3">
        <f>'Marktpreise EEX NCG 2017'!A473</f>
        <v>42111</v>
      </c>
      <c r="C117" s="7"/>
      <c r="D117" s="7"/>
      <c r="E117" s="7"/>
      <c r="F117" s="4">
        <f>'Marktpreise EEX NCG 2017'!B473</f>
        <v>22.085000000000001</v>
      </c>
      <c r="G117" s="4">
        <f t="shared" si="17"/>
        <v>22.275000000000002</v>
      </c>
      <c r="H117" s="4">
        <f t="shared" si="14"/>
        <v>0</v>
      </c>
      <c r="I117" s="19">
        <f t="shared" si="15"/>
        <v>0</v>
      </c>
      <c r="J117" s="19">
        <f t="shared" si="20"/>
        <v>0</v>
      </c>
      <c r="K117" s="17">
        <f t="shared" si="18"/>
        <v>0</v>
      </c>
      <c r="L117">
        <f t="shared" si="21"/>
        <v>0</v>
      </c>
      <c r="N117" s="4">
        <f t="shared" si="23"/>
        <v>21.807726027397266</v>
      </c>
      <c r="O117" s="4">
        <f t="shared" si="19"/>
        <v>1591.9640000000004</v>
      </c>
      <c r="P117">
        <f t="shared" si="16"/>
        <v>1</v>
      </c>
      <c r="Q117">
        <f t="shared" si="22"/>
        <v>73</v>
      </c>
    </row>
    <row r="118" spans="2:17" x14ac:dyDescent="0.2">
      <c r="B118" s="3">
        <f>'Marktpreise EEX NCG 2017'!A474</f>
        <v>42112</v>
      </c>
      <c r="C118" s="7"/>
      <c r="D118" s="7"/>
      <c r="E118" s="7"/>
      <c r="F118" s="4">
        <f>'Marktpreise EEX NCG 2017'!B474</f>
        <v>0</v>
      </c>
      <c r="G118" s="4">
        <f t="shared" si="17"/>
        <v>22.275000000000002</v>
      </c>
      <c r="H118" s="4">
        <f t="shared" si="14"/>
        <v>0</v>
      </c>
      <c r="I118" s="19">
        <f t="shared" si="15"/>
        <v>0</v>
      </c>
      <c r="J118" s="19">
        <f t="shared" si="20"/>
        <v>0</v>
      </c>
      <c r="K118" s="17">
        <f t="shared" si="18"/>
        <v>0</v>
      </c>
      <c r="L118">
        <f t="shared" si="21"/>
        <v>0</v>
      </c>
      <c r="N118" s="4">
        <f t="shared" si="23"/>
        <v>21.807726027397266</v>
      </c>
      <c r="O118" s="4">
        <f t="shared" si="19"/>
        <v>1591.9640000000004</v>
      </c>
      <c r="P118">
        <f t="shared" si="16"/>
        <v>0</v>
      </c>
      <c r="Q118">
        <f t="shared" si="22"/>
        <v>73</v>
      </c>
    </row>
    <row r="119" spans="2:17" x14ac:dyDescent="0.2">
      <c r="B119" s="3">
        <f>'Marktpreise EEX NCG 2017'!A475</f>
        <v>42113</v>
      </c>
      <c r="C119" s="7"/>
      <c r="D119" s="7"/>
      <c r="E119" s="7"/>
      <c r="F119" s="4">
        <f>'Marktpreise EEX NCG 2017'!B475</f>
        <v>0</v>
      </c>
      <c r="G119" s="4">
        <f t="shared" si="17"/>
        <v>22.275000000000002</v>
      </c>
      <c r="H119" s="4">
        <f t="shared" si="14"/>
        <v>0</v>
      </c>
      <c r="I119" s="19">
        <f t="shared" si="15"/>
        <v>0</v>
      </c>
      <c r="J119" s="19">
        <f t="shared" si="20"/>
        <v>0</v>
      </c>
      <c r="K119" s="17">
        <f t="shared" si="18"/>
        <v>0</v>
      </c>
      <c r="L119">
        <f t="shared" si="21"/>
        <v>0</v>
      </c>
      <c r="N119" s="4">
        <f t="shared" si="23"/>
        <v>21.807726027397266</v>
      </c>
      <c r="O119" s="4">
        <f t="shared" si="19"/>
        <v>1591.9640000000004</v>
      </c>
      <c r="P119">
        <f t="shared" si="16"/>
        <v>0</v>
      </c>
      <c r="Q119">
        <f t="shared" si="22"/>
        <v>73</v>
      </c>
    </row>
    <row r="120" spans="2:17" x14ac:dyDescent="0.2">
      <c r="B120" s="3">
        <f>'Marktpreise EEX NCG 2017'!A476</f>
        <v>42114</v>
      </c>
      <c r="C120" s="7"/>
      <c r="D120" s="7"/>
      <c r="E120" s="7"/>
      <c r="F120" s="4">
        <f>'Marktpreise EEX NCG 2017'!B476</f>
        <v>22.048999999999999</v>
      </c>
      <c r="G120" s="4">
        <f t="shared" si="17"/>
        <v>22.239000000000001</v>
      </c>
      <c r="H120" s="4">
        <f t="shared" si="14"/>
        <v>0</v>
      </c>
      <c r="I120" s="19">
        <f t="shared" si="15"/>
        <v>0</v>
      </c>
      <c r="J120" s="19">
        <f t="shared" si="20"/>
        <v>0</v>
      </c>
      <c r="K120" s="17">
        <f t="shared" si="18"/>
        <v>0</v>
      </c>
      <c r="L120">
        <f t="shared" si="21"/>
        <v>0</v>
      </c>
      <c r="N120" s="4">
        <f t="shared" si="23"/>
        <v>21.813554054054059</v>
      </c>
      <c r="O120" s="4">
        <f t="shared" si="19"/>
        <v>1614.2030000000004</v>
      </c>
      <c r="P120">
        <f t="shared" si="16"/>
        <v>1</v>
      </c>
      <c r="Q120">
        <f t="shared" si="22"/>
        <v>74</v>
      </c>
    </row>
    <row r="121" spans="2:17" x14ac:dyDescent="0.2">
      <c r="B121" s="3">
        <f>'Marktpreise EEX NCG 2017'!A477</f>
        <v>42115</v>
      </c>
      <c r="C121" s="7"/>
      <c r="D121" s="7"/>
      <c r="E121" s="7"/>
      <c r="F121" s="4">
        <f>'Marktpreise EEX NCG 2017'!B477</f>
        <v>22.123000000000001</v>
      </c>
      <c r="G121" s="4">
        <f t="shared" si="17"/>
        <v>22.313000000000002</v>
      </c>
      <c r="H121" s="4">
        <f t="shared" si="14"/>
        <v>0</v>
      </c>
      <c r="I121" s="19">
        <f t="shared" si="15"/>
        <v>0</v>
      </c>
      <c r="J121" s="19">
        <f t="shared" si="20"/>
        <v>0</v>
      </c>
      <c r="K121" s="17">
        <f t="shared" si="18"/>
        <v>0</v>
      </c>
      <c r="L121">
        <f t="shared" si="21"/>
        <v>0</v>
      </c>
      <c r="N121" s="4">
        <f t="shared" si="23"/>
        <v>21.820213333333342</v>
      </c>
      <c r="O121" s="4">
        <f t="shared" si="19"/>
        <v>1636.5160000000005</v>
      </c>
      <c r="P121">
        <f t="shared" si="16"/>
        <v>1</v>
      </c>
      <c r="Q121">
        <f t="shared" si="22"/>
        <v>75</v>
      </c>
    </row>
    <row r="122" spans="2:17" x14ac:dyDescent="0.2">
      <c r="B122" s="3">
        <f>'Marktpreise EEX NCG 2017'!A478</f>
        <v>42116</v>
      </c>
      <c r="C122" s="7"/>
      <c r="D122" s="7"/>
      <c r="E122" s="7"/>
      <c r="F122" s="4">
        <f>'Marktpreise EEX NCG 2017'!B478</f>
        <v>22.102</v>
      </c>
      <c r="G122" s="4">
        <f t="shared" si="17"/>
        <v>22.292000000000002</v>
      </c>
      <c r="H122" s="4">
        <f t="shared" si="14"/>
        <v>0</v>
      </c>
      <c r="I122" s="19">
        <f t="shared" si="15"/>
        <v>0</v>
      </c>
      <c r="J122" s="19">
        <f t="shared" si="20"/>
        <v>0</v>
      </c>
      <c r="K122" s="17">
        <f t="shared" si="18"/>
        <v>0</v>
      </c>
      <c r="L122">
        <f t="shared" si="21"/>
        <v>0</v>
      </c>
      <c r="N122" s="4">
        <f t="shared" si="23"/>
        <v>21.826421052631584</v>
      </c>
      <c r="O122" s="4">
        <f t="shared" si="19"/>
        <v>1658.8080000000004</v>
      </c>
      <c r="P122">
        <f t="shared" si="16"/>
        <v>1</v>
      </c>
      <c r="Q122">
        <f t="shared" si="22"/>
        <v>76</v>
      </c>
    </row>
    <row r="123" spans="2:17" x14ac:dyDescent="0.2">
      <c r="B123" s="3">
        <f>'Marktpreise EEX NCG 2017'!A479</f>
        <v>42117</v>
      </c>
      <c r="C123" s="7"/>
      <c r="D123" s="7"/>
      <c r="E123" s="7"/>
      <c r="F123" s="4">
        <f>'Marktpreise EEX NCG 2017'!B479</f>
        <v>22.027000000000001</v>
      </c>
      <c r="G123" s="4">
        <f t="shared" si="17"/>
        <v>22.217000000000002</v>
      </c>
      <c r="H123" s="4">
        <f t="shared" si="14"/>
        <v>0</v>
      </c>
      <c r="I123" s="19">
        <f t="shared" si="15"/>
        <v>0</v>
      </c>
      <c r="J123" s="19">
        <f t="shared" si="20"/>
        <v>0</v>
      </c>
      <c r="K123" s="17">
        <f t="shared" si="18"/>
        <v>0</v>
      </c>
      <c r="L123">
        <f t="shared" si="21"/>
        <v>0</v>
      </c>
      <c r="N123" s="4">
        <f t="shared" si="23"/>
        <v>21.831493506493512</v>
      </c>
      <c r="O123" s="4">
        <f t="shared" si="19"/>
        <v>1681.0250000000005</v>
      </c>
      <c r="P123">
        <f t="shared" si="16"/>
        <v>1</v>
      </c>
      <c r="Q123">
        <f t="shared" si="22"/>
        <v>77</v>
      </c>
    </row>
    <row r="124" spans="2:17" x14ac:dyDescent="0.2">
      <c r="B124" s="3">
        <f>'Marktpreise EEX NCG 2017'!A480</f>
        <v>42118</v>
      </c>
      <c r="C124" s="7"/>
      <c r="D124" s="7"/>
      <c r="E124" s="7"/>
      <c r="F124" s="4">
        <f>'Marktpreise EEX NCG 2017'!B480</f>
        <v>22.15</v>
      </c>
      <c r="G124" s="4">
        <f t="shared" si="17"/>
        <v>22.34</v>
      </c>
      <c r="H124" s="4">
        <f t="shared" si="14"/>
        <v>0</v>
      </c>
      <c r="I124" s="19">
        <f t="shared" si="15"/>
        <v>0</v>
      </c>
      <c r="J124" s="19">
        <f t="shared" si="20"/>
        <v>0</v>
      </c>
      <c r="K124" s="17">
        <f t="shared" si="18"/>
        <v>0</v>
      </c>
      <c r="L124">
        <f t="shared" si="21"/>
        <v>0</v>
      </c>
      <c r="N124" s="4">
        <f t="shared" si="23"/>
        <v>21.838012820512827</v>
      </c>
      <c r="O124" s="4">
        <f t="shared" si="19"/>
        <v>1703.3650000000005</v>
      </c>
      <c r="P124">
        <f t="shared" si="16"/>
        <v>1</v>
      </c>
      <c r="Q124">
        <f t="shared" si="22"/>
        <v>78</v>
      </c>
    </row>
    <row r="125" spans="2:17" x14ac:dyDescent="0.2">
      <c r="B125" s="3">
        <f>'Marktpreise EEX NCG 2017'!A481</f>
        <v>42119</v>
      </c>
      <c r="C125" s="7"/>
      <c r="D125" s="7"/>
      <c r="E125" s="7"/>
      <c r="F125" s="4">
        <f>'Marktpreise EEX NCG 2017'!B481</f>
        <v>0</v>
      </c>
      <c r="G125" s="4">
        <f t="shared" si="17"/>
        <v>22.34</v>
      </c>
      <c r="H125" s="4">
        <f t="shared" si="14"/>
        <v>0</v>
      </c>
      <c r="I125" s="19">
        <f t="shared" si="15"/>
        <v>0</v>
      </c>
      <c r="J125" s="19">
        <f t="shared" si="20"/>
        <v>0</v>
      </c>
      <c r="K125" s="17">
        <f t="shared" si="18"/>
        <v>0</v>
      </c>
      <c r="L125">
        <f t="shared" si="21"/>
        <v>0</v>
      </c>
      <c r="N125" s="4">
        <f t="shared" si="23"/>
        <v>21.838012820512827</v>
      </c>
      <c r="O125" s="4">
        <f t="shared" si="19"/>
        <v>1703.3650000000005</v>
      </c>
      <c r="P125">
        <f t="shared" si="16"/>
        <v>0</v>
      </c>
      <c r="Q125">
        <f t="shared" si="22"/>
        <v>78</v>
      </c>
    </row>
    <row r="126" spans="2:17" x14ac:dyDescent="0.2">
      <c r="B126" s="3">
        <f>'Marktpreise EEX NCG 2017'!A482</f>
        <v>42120</v>
      </c>
      <c r="C126" s="7"/>
      <c r="D126" s="7"/>
      <c r="E126" s="7"/>
      <c r="F126" s="4">
        <f>'Marktpreise EEX NCG 2017'!B482</f>
        <v>0</v>
      </c>
      <c r="G126" s="4">
        <f t="shared" si="17"/>
        <v>22.34</v>
      </c>
      <c r="H126" s="4">
        <f t="shared" si="14"/>
        <v>0</v>
      </c>
      <c r="I126" s="19">
        <f t="shared" si="15"/>
        <v>0</v>
      </c>
      <c r="J126" s="19">
        <f t="shared" si="20"/>
        <v>0</v>
      </c>
      <c r="K126" s="17">
        <f t="shared" si="18"/>
        <v>0</v>
      </c>
      <c r="L126">
        <f t="shared" si="21"/>
        <v>0</v>
      </c>
      <c r="N126" s="4">
        <f t="shared" si="23"/>
        <v>21.838012820512827</v>
      </c>
      <c r="O126" s="4">
        <f t="shared" si="19"/>
        <v>1703.3650000000005</v>
      </c>
      <c r="P126">
        <f t="shared" si="16"/>
        <v>0</v>
      </c>
      <c r="Q126">
        <f t="shared" si="22"/>
        <v>78</v>
      </c>
    </row>
    <row r="127" spans="2:17" x14ac:dyDescent="0.2">
      <c r="B127" s="3">
        <f>'Marktpreise EEX NCG 2017'!A483</f>
        <v>42121</v>
      </c>
      <c r="C127" s="7"/>
      <c r="D127" s="7"/>
      <c r="E127" s="7"/>
      <c r="F127" s="4">
        <f>'Marktpreise EEX NCG 2017'!B483</f>
        <v>22.117000000000001</v>
      </c>
      <c r="G127" s="4">
        <f t="shared" si="17"/>
        <v>22.307000000000002</v>
      </c>
      <c r="H127" s="4">
        <f t="shared" si="14"/>
        <v>0</v>
      </c>
      <c r="I127" s="19">
        <f t="shared" si="15"/>
        <v>0</v>
      </c>
      <c r="J127" s="19">
        <f t="shared" si="20"/>
        <v>0</v>
      </c>
      <c r="K127" s="17">
        <f t="shared" si="18"/>
        <v>0</v>
      </c>
      <c r="L127">
        <f t="shared" si="21"/>
        <v>0</v>
      </c>
      <c r="N127" s="4">
        <f t="shared" si="23"/>
        <v>21.843949367088612</v>
      </c>
      <c r="O127" s="4">
        <f t="shared" si="19"/>
        <v>1725.6720000000005</v>
      </c>
      <c r="P127">
        <f t="shared" si="16"/>
        <v>1</v>
      </c>
      <c r="Q127">
        <f t="shared" si="22"/>
        <v>79</v>
      </c>
    </row>
    <row r="128" spans="2:17" x14ac:dyDescent="0.2">
      <c r="B128" s="3">
        <f>'Marktpreise EEX NCG 2017'!A484</f>
        <v>42122</v>
      </c>
      <c r="C128" s="7"/>
      <c r="D128" s="7"/>
      <c r="E128" s="7"/>
      <c r="F128" s="4">
        <f>'Marktpreise EEX NCG 2017'!B484</f>
        <v>22.15</v>
      </c>
      <c r="G128" s="4">
        <f t="shared" si="17"/>
        <v>22.34</v>
      </c>
      <c r="H128" s="4">
        <f t="shared" si="14"/>
        <v>0</v>
      </c>
      <c r="I128" s="19">
        <f t="shared" si="15"/>
        <v>0</v>
      </c>
      <c r="J128" s="19">
        <f t="shared" si="20"/>
        <v>0</v>
      </c>
      <c r="K128" s="17">
        <f t="shared" si="18"/>
        <v>0</v>
      </c>
      <c r="L128">
        <f t="shared" si="21"/>
        <v>0</v>
      </c>
      <c r="N128" s="4">
        <f t="shared" si="23"/>
        <v>21.850150000000006</v>
      </c>
      <c r="O128" s="4">
        <f t="shared" si="19"/>
        <v>1748.0120000000004</v>
      </c>
      <c r="P128">
        <f t="shared" si="16"/>
        <v>1</v>
      </c>
      <c r="Q128">
        <f t="shared" si="22"/>
        <v>80</v>
      </c>
    </row>
    <row r="129" spans="2:17" x14ac:dyDescent="0.2">
      <c r="B129" s="3">
        <f>'Marktpreise EEX NCG 2017'!A485</f>
        <v>42123</v>
      </c>
      <c r="C129" s="7"/>
      <c r="D129" s="7"/>
      <c r="E129" s="7"/>
      <c r="F129" s="4">
        <f>'Marktpreise EEX NCG 2017'!B485</f>
        <v>22.082000000000001</v>
      </c>
      <c r="G129" s="4">
        <f t="shared" si="17"/>
        <v>22.272000000000002</v>
      </c>
      <c r="H129" s="4">
        <f t="shared" si="14"/>
        <v>0</v>
      </c>
      <c r="I129" s="19">
        <f t="shared" si="15"/>
        <v>0</v>
      </c>
      <c r="J129" s="19">
        <f t="shared" si="20"/>
        <v>0</v>
      </c>
      <c r="K129" s="17">
        <f t="shared" si="18"/>
        <v>0</v>
      </c>
      <c r="L129">
        <f t="shared" si="21"/>
        <v>0</v>
      </c>
      <c r="N129" s="4">
        <f t="shared" si="23"/>
        <v>21.855358024691363</v>
      </c>
      <c r="O129" s="4">
        <f t="shared" si="19"/>
        <v>1770.2840000000003</v>
      </c>
      <c r="P129">
        <f t="shared" si="16"/>
        <v>1</v>
      </c>
      <c r="Q129">
        <f t="shared" si="22"/>
        <v>81</v>
      </c>
    </row>
    <row r="130" spans="2:17" x14ac:dyDescent="0.2">
      <c r="B130" s="3">
        <f>'Marktpreise EEX NCG 2017'!A486</f>
        <v>42124</v>
      </c>
      <c r="C130" s="7"/>
      <c r="D130" s="7"/>
      <c r="E130" s="7"/>
      <c r="F130" s="4">
        <f>'Marktpreise EEX NCG 2017'!B486</f>
        <v>22.006</v>
      </c>
      <c r="G130" s="4">
        <f t="shared" si="17"/>
        <v>22.196000000000002</v>
      </c>
      <c r="H130" s="4">
        <f t="shared" si="14"/>
        <v>0</v>
      </c>
      <c r="I130" s="19">
        <f t="shared" si="15"/>
        <v>0</v>
      </c>
      <c r="J130" s="19">
        <f t="shared" si="20"/>
        <v>0</v>
      </c>
      <c r="K130" s="17">
        <f t="shared" si="18"/>
        <v>0</v>
      </c>
      <c r="L130">
        <f t="shared" si="21"/>
        <v>0</v>
      </c>
      <c r="N130" s="4">
        <f t="shared" si="23"/>
        <v>21.859512195121955</v>
      </c>
      <c r="O130" s="4">
        <f t="shared" si="19"/>
        <v>1792.4800000000002</v>
      </c>
      <c r="P130">
        <f t="shared" si="16"/>
        <v>1</v>
      </c>
      <c r="Q130">
        <f t="shared" si="22"/>
        <v>82</v>
      </c>
    </row>
    <row r="131" spans="2:17" x14ac:dyDescent="0.2">
      <c r="B131" s="3">
        <f>'Marktpreise EEX NCG 2017'!A487</f>
        <v>42125</v>
      </c>
      <c r="C131" s="7"/>
      <c r="D131" s="7"/>
      <c r="E131" s="7"/>
      <c r="F131" s="4">
        <f>'Marktpreise EEX NCG 2017'!B487</f>
        <v>0</v>
      </c>
      <c r="G131" s="4">
        <f t="shared" si="17"/>
        <v>22.196000000000002</v>
      </c>
      <c r="H131" s="4">
        <f t="shared" si="14"/>
        <v>0</v>
      </c>
      <c r="I131" s="19">
        <f t="shared" si="15"/>
        <v>0</v>
      </c>
      <c r="J131" s="19">
        <f t="shared" si="20"/>
        <v>0</v>
      </c>
      <c r="K131" s="17">
        <f t="shared" si="18"/>
        <v>0</v>
      </c>
      <c r="L131">
        <f t="shared" si="21"/>
        <v>0</v>
      </c>
      <c r="N131" s="4">
        <f t="shared" si="23"/>
        <v>21.859512195121955</v>
      </c>
      <c r="O131" s="4">
        <f t="shared" si="19"/>
        <v>1792.4800000000002</v>
      </c>
      <c r="P131">
        <f t="shared" si="16"/>
        <v>0</v>
      </c>
      <c r="Q131">
        <f t="shared" si="22"/>
        <v>82</v>
      </c>
    </row>
    <row r="132" spans="2:17" x14ac:dyDescent="0.2">
      <c r="B132" s="3">
        <f>'Marktpreise EEX NCG 2017'!A488</f>
        <v>42126</v>
      </c>
      <c r="C132" s="7"/>
      <c r="D132" s="7"/>
      <c r="E132" s="7"/>
      <c r="F132" s="4">
        <f>'Marktpreise EEX NCG 2017'!B488</f>
        <v>0</v>
      </c>
      <c r="G132" s="4">
        <f t="shared" si="17"/>
        <v>22.196000000000002</v>
      </c>
      <c r="H132" s="4">
        <f t="shared" si="14"/>
        <v>0</v>
      </c>
      <c r="I132" s="19">
        <f t="shared" si="15"/>
        <v>0</v>
      </c>
      <c r="J132" s="19">
        <f t="shared" si="20"/>
        <v>0</v>
      </c>
      <c r="K132" s="17">
        <f t="shared" si="18"/>
        <v>0</v>
      </c>
      <c r="L132">
        <f t="shared" si="21"/>
        <v>0</v>
      </c>
      <c r="N132" s="4">
        <f t="shared" si="23"/>
        <v>21.859512195121955</v>
      </c>
      <c r="O132" s="4">
        <f t="shared" si="19"/>
        <v>1792.4800000000002</v>
      </c>
      <c r="P132">
        <f t="shared" si="16"/>
        <v>0</v>
      </c>
      <c r="Q132">
        <f t="shared" si="22"/>
        <v>82</v>
      </c>
    </row>
    <row r="133" spans="2:17" x14ac:dyDescent="0.2">
      <c r="B133" s="3">
        <f>'Marktpreise EEX NCG 2017'!A489</f>
        <v>42127</v>
      </c>
      <c r="C133" s="7"/>
      <c r="D133" s="7"/>
      <c r="E133" s="7"/>
      <c r="F133" s="4">
        <f>'Marktpreise EEX NCG 2017'!B489</f>
        <v>0</v>
      </c>
      <c r="G133" s="4">
        <f t="shared" si="17"/>
        <v>22.196000000000002</v>
      </c>
      <c r="H133" s="4">
        <f t="shared" si="14"/>
        <v>0</v>
      </c>
      <c r="I133" s="19">
        <f t="shared" si="15"/>
        <v>0</v>
      </c>
      <c r="J133" s="19">
        <f t="shared" si="20"/>
        <v>0</v>
      </c>
      <c r="K133" s="17">
        <f t="shared" si="18"/>
        <v>0</v>
      </c>
      <c r="L133">
        <f t="shared" si="21"/>
        <v>0</v>
      </c>
      <c r="N133" s="4">
        <f t="shared" si="23"/>
        <v>21.859512195121955</v>
      </c>
      <c r="O133" s="4">
        <f t="shared" si="19"/>
        <v>1792.4800000000002</v>
      </c>
      <c r="P133">
        <f t="shared" si="16"/>
        <v>0</v>
      </c>
      <c r="Q133">
        <f t="shared" si="22"/>
        <v>82</v>
      </c>
    </row>
    <row r="134" spans="2:17" x14ac:dyDescent="0.2">
      <c r="B134" s="3">
        <f>'Marktpreise EEX NCG 2017'!A490</f>
        <v>42128</v>
      </c>
      <c r="C134" s="7"/>
      <c r="D134" s="7"/>
      <c r="E134" s="7"/>
      <c r="F134" s="4">
        <f>'Marktpreise EEX NCG 2017'!B490</f>
        <v>0</v>
      </c>
      <c r="G134" s="4">
        <f t="shared" si="17"/>
        <v>22.196000000000002</v>
      </c>
      <c r="H134" s="4">
        <f t="shared" si="14"/>
        <v>0</v>
      </c>
      <c r="I134" s="19">
        <f t="shared" si="15"/>
        <v>0</v>
      </c>
      <c r="J134" s="19">
        <f t="shared" si="20"/>
        <v>0</v>
      </c>
      <c r="K134" s="17">
        <f t="shared" si="18"/>
        <v>0</v>
      </c>
      <c r="L134">
        <f t="shared" si="21"/>
        <v>0</v>
      </c>
      <c r="N134" s="4">
        <f t="shared" si="23"/>
        <v>21.859512195121955</v>
      </c>
      <c r="O134" s="4">
        <f t="shared" si="19"/>
        <v>1792.4800000000002</v>
      </c>
      <c r="P134">
        <f t="shared" si="16"/>
        <v>0</v>
      </c>
      <c r="Q134">
        <f t="shared" si="22"/>
        <v>82</v>
      </c>
    </row>
    <row r="135" spans="2:17" x14ac:dyDescent="0.2">
      <c r="B135" s="3">
        <f>'Marktpreise EEX NCG 2017'!A491</f>
        <v>42129</v>
      </c>
      <c r="C135" s="7"/>
      <c r="D135" s="7"/>
      <c r="E135" s="7"/>
      <c r="F135" s="4">
        <f>'Marktpreise EEX NCG 2017'!B491</f>
        <v>22.114999999999998</v>
      </c>
      <c r="G135" s="4">
        <f t="shared" si="17"/>
        <v>22.305</v>
      </c>
      <c r="H135" s="4">
        <f t="shared" si="14"/>
        <v>0</v>
      </c>
      <c r="I135" s="19">
        <f t="shared" si="15"/>
        <v>0</v>
      </c>
      <c r="J135" s="19">
        <f t="shared" si="20"/>
        <v>0</v>
      </c>
      <c r="K135" s="17">
        <f t="shared" si="18"/>
        <v>0</v>
      </c>
      <c r="L135">
        <f t="shared" si="21"/>
        <v>0</v>
      </c>
      <c r="N135" s="4">
        <f t="shared" si="23"/>
        <v>21.864879518072293</v>
      </c>
      <c r="O135" s="4">
        <f t="shared" si="19"/>
        <v>1814.7850000000003</v>
      </c>
      <c r="P135">
        <f t="shared" si="16"/>
        <v>1</v>
      </c>
      <c r="Q135">
        <f t="shared" si="22"/>
        <v>83</v>
      </c>
    </row>
    <row r="136" spans="2:17" x14ac:dyDescent="0.2">
      <c r="B136" s="3">
        <f>'Marktpreise EEX NCG 2017'!A492</f>
        <v>42130</v>
      </c>
      <c r="C136" s="7"/>
      <c r="D136" s="7"/>
      <c r="E136" s="7"/>
      <c r="F136" s="4">
        <f>'Marktpreise EEX NCG 2017'!B492</f>
        <v>21.977</v>
      </c>
      <c r="G136" s="4">
        <f t="shared" si="17"/>
        <v>22.167000000000002</v>
      </c>
      <c r="H136" s="4">
        <f t="shared" si="14"/>
        <v>0</v>
      </c>
      <c r="I136" s="19">
        <f t="shared" si="15"/>
        <v>0</v>
      </c>
      <c r="J136" s="19">
        <f t="shared" si="20"/>
        <v>0</v>
      </c>
      <c r="K136" s="17">
        <f t="shared" si="18"/>
        <v>0</v>
      </c>
      <c r="L136">
        <f t="shared" si="21"/>
        <v>0</v>
      </c>
      <c r="N136" s="4">
        <f t="shared" si="23"/>
        <v>21.868476190476194</v>
      </c>
      <c r="O136" s="4">
        <f t="shared" si="19"/>
        <v>1836.9520000000002</v>
      </c>
      <c r="P136">
        <f t="shared" si="16"/>
        <v>1</v>
      </c>
      <c r="Q136">
        <f t="shared" si="22"/>
        <v>84</v>
      </c>
    </row>
    <row r="137" spans="2:17" x14ac:dyDescent="0.2">
      <c r="B137" s="3">
        <f>'Marktpreise EEX NCG 2017'!A493</f>
        <v>42131</v>
      </c>
      <c r="C137" s="7"/>
      <c r="D137" s="7"/>
      <c r="E137" s="7"/>
      <c r="F137" s="4">
        <f>'Marktpreise EEX NCG 2017'!B493</f>
        <v>21.917999999999999</v>
      </c>
      <c r="G137" s="4">
        <f t="shared" si="17"/>
        <v>22.108000000000001</v>
      </c>
      <c r="H137" s="4">
        <f t="shared" si="14"/>
        <v>0</v>
      </c>
      <c r="I137" s="19">
        <f t="shared" si="15"/>
        <v>0</v>
      </c>
      <c r="J137" s="19">
        <f t="shared" si="20"/>
        <v>0</v>
      </c>
      <c r="K137" s="17">
        <f t="shared" si="18"/>
        <v>0</v>
      </c>
      <c r="L137">
        <f t="shared" si="21"/>
        <v>0</v>
      </c>
      <c r="N137" s="4">
        <f t="shared" si="23"/>
        <v>21.871294117647061</v>
      </c>
      <c r="O137" s="4">
        <f t="shared" si="19"/>
        <v>1859.0600000000002</v>
      </c>
      <c r="P137">
        <f t="shared" si="16"/>
        <v>1</v>
      </c>
      <c r="Q137">
        <f t="shared" si="22"/>
        <v>85</v>
      </c>
    </row>
    <row r="138" spans="2:17" x14ac:dyDescent="0.2">
      <c r="B138" s="3">
        <f>'Marktpreise EEX NCG 2017'!A494</f>
        <v>42132</v>
      </c>
      <c r="C138" s="7"/>
      <c r="D138" s="7"/>
      <c r="E138" s="7"/>
      <c r="F138" s="4">
        <f>'Marktpreise EEX NCG 2017'!B494</f>
        <v>21.925000000000001</v>
      </c>
      <c r="G138" s="4">
        <f t="shared" si="17"/>
        <v>22.115000000000002</v>
      </c>
      <c r="H138" s="4">
        <f t="shared" si="14"/>
        <v>0</v>
      </c>
      <c r="I138" s="19">
        <f t="shared" si="15"/>
        <v>0</v>
      </c>
      <c r="J138" s="19">
        <f t="shared" si="20"/>
        <v>0</v>
      </c>
      <c r="K138" s="17">
        <f t="shared" si="18"/>
        <v>0</v>
      </c>
      <c r="L138">
        <f t="shared" si="21"/>
        <v>0</v>
      </c>
      <c r="N138" s="4">
        <f t="shared" si="23"/>
        <v>21.874127906976746</v>
      </c>
      <c r="O138" s="4">
        <f t="shared" si="19"/>
        <v>1881.1750000000002</v>
      </c>
      <c r="P138">
        <f t="shared" si="16"/>
        <v>1</v>
      </c>
      <c r="Q138">
        <f t="shared" si="22"/>
        <v>86</v>
      </c>
    </row>
    <row r="139" spans="2:17" x14ac:dyDescent="0.2">
      <c r="B139" s="3">
        <f>'Marktpreise EEX NCG 2017'!A495</f>
        <v>42133</v>
      </c>
      <c r="C139" s="7"/>
      <c r="D139" s="7"/>
      <c r="E139" s="7"/>
      <c r="F139" s="4">
        <f>'Marktpreise EEX NCG 2017'!B495</f>
        <v>0</v>
      </c>
      <c r="G139" s="4">
        <f t="shared" si="17"/>
        <v>22.115000000000002</v>
      </c>
      <c r="H139" s="4">
        <f t="shared" ref="H139:H202" si="24">IF(E139&gt;0,G139,0)</f>
        <v>0</v>
      </c>
      <c r="I139" s="19">
        <f t="shared" ref="I139:I202" si="25">E139*G139</f>
        <v>0</v>
      </c>
      <c r="J139" s="19">
        <f t="shared" si="20"/>
        <v>0</v>
      </c>
      <c r="K139" s="17">
        <f t="shared" si="18"/>
        <v>0</v>
      </c>
      <c r="L139">
        <f t="shared" si="21"/>
        <v>0</v>
      </c>
      <c r="N139" s="4">
        <f t="shared" si="23"/>
        <v>21.874127906976746</v>
      </c>
      <c r="O139" s="4">
        <f t="shared" si="19"/>
        <v>1881.1750000000002</v>
      </c>
      <c r="P139">
        <f t="shared" ref="P139:P202" si="26">IF(F139&gt;0,1,0)</f>
        <v>0</v>
      </c>
      <c r="Q139">
        <f t="shared" si="22"/>
        <v>86</v>
      </c>
    </row>
    <row r="140" spans="2:17" x14ac:dyDescent="0.2">
      <c r="B140" s="3">
        <f>'Marktpreise EEX NCG 2017'!A496</f>
        <v>42134</v>
      </c>
      <c r="C140" s="7"/>
      <c r="D140" s="7"/>
      <c r="E140" s="7"/>
      <c r="F140" s="4">
        <f>'Marktpreise EEX NCG 2017'!B496</f>
        <v>0</v>
      </c>
      <c r="G140" s="4">
        <f t="shared" ref="G140:G203" si="27">IF(F140&gt;0,F140+$E$7,G139)</f>
        <v>22.115000000000002</v>
      </c>
      <c r="H140" s="4">
        <f t="shared" si="24"/>
        <v>0</v>
      </c>
      <c r="I140" s="19">
        <f t="shared" si="25"/>
        <v>0</v>
      </c>
      <c r="J140" s="19">
        <f t="shared" si="20"/>
        <v>0</v>
      </c>
      <c r="K140" s="17">
        <f t="shared" ref="K140:K203" si="28">E140+K139</f>
        <v>0</v>
      </c>
      <c r="L140">
        <f t="shared" ref="L140:L155" si="29">K140*100/$C$6</f>
        <v>0</v>
      </c>
      <c r="N140" s="4">
        <f t="shared" si="23"/>
        <v>21.874127906976746</v>
      </c>
      <c r="O140" s="4">
        <f t="shared" ref="O140:O203" si="30">IF(F140&gt;0,G140+O139,O139)</f>
        <v>1881.1750000000002</v>
      </c>
      <c r="P140">
        <f t="shared" si="26"/>
        <v>0</v>
      </c>
      <c r="Q140">
        <f t="shared" si="22"/>
        <v>86</v>
      </c>
    </row>
    <row r="141" spans="2:17" x14ac:dyDescent="0.2">
      <c r="B141" s="3">
        <f>'Marktpreise EEX NCG 2017'!A497</f>
        <v>42135</v>
      </c>
      <c r="C141" s="7"/>
      <c r="D141" s="7"/>
      <c r="E141" s="7"/>
      <c r="F141" s="4">
        <f>'Marktpreise EEX NCG 2017'!B497</f>
        <v>22.38</v>
      </c>
      <c r="G141" s="4">
        <f t="shared" si="27"/>
        <v>22.57</v>
      </c>
      <c r="H141" s="4">
        <f t="shared" si="24"/>
        <v>0</v>
      </c>
      <c r="I141" s="19">
        <f t="shared" si="25"/>
        <v>0</v>
      </c>
      <c r="J141" s="19">
        <f t="shared" si="20"/>
        <v>0</v>
      </c>
      <c r="K141" s="17">
        <f t="shared" si="28"/>
        <v>0</v>
      </c>
      <c r="L141">
        <f t="shared" si="29"/>
        <v>0</v>
      </c>
      <c r="N141" s="4">
        <f t="shared" si="23"/>
        <v>21.882126436781611</v>
      </c>
      <c r="O141" s="4">
        <f t="shared" si="30"/>
        <v>1903.7450000000001</v>
      </c>
      <c r="P141">
        <f t="shared" si="26"/>
        <v>1</v>
      </c>
      <c r="Q141">
        <f t="shared" si="22"/>
        <v>87</v>
      </c>
    </row>
    <row r="142" spans="2:17" x14ac:dyDescent="0.2">
      <c r="B142" s="3">
        <f>'Marktpreise EEX NCG 2017'!A498</f>
        <v>42136</v>
      </c>
      <c r="C142" s="7"/>
      <c r="D142" s="7"/>
      <c r="E142" s="7"/>
      <c r="F142" s="4">
        <f>'Marktpreise EEX NCG 2017'!B498</f>
        <v>22.347999999999999</v>
      </c>
      <c r="G142" s="4">
        <f t="shared" si="27"/>
        <v>22.538</v>
      </c>
      <c r="H142" s="4">
        <f t="shared" si="24"/>
        <v>0</v>
      </c>
      <c r="I142" s="19">
        <f t="shared" si="25"/>
        <v>0</v>
      </c>
      <c r="J142" s="19">
        <f t="shared" si="20"/>
        <v>0</v>
      </c>
      <c r="K142" s="17">
        <f t="shared" si="28"/>
        <v>0</v>
      </c>
      <c r="L142">
        <f t="shared" si="29"/>
        <v>0</v>
      </c>
      <c r="N142" s="4">
        <f t="shared" si="23"/>
        <v>21.889579545454549</v>
      </c>
      <c r="O142" s="4">
        <f t="shared" si="30"/>
        <v>1926.2830000000001</v>
      </c>
      <c r="P142">
        <f t="shared" si="26"/>
        <v>1</v>
      </c>
      <c r="Q142">
        <f t="shared" si="22"/>
        <v>88</v>
      </c>
    </row>
    <row r="143" spans="2:17" x14ac:dyDescent="0.2">
      <c r="B143" s="3">
        <f>'Marktpreise EEX NCG 2017'!A499</f>
        <v>42137</v>
      </c>
      <c r="C143" s="7"/>
      <c r="D143" s="7"/>
      <c r="E143" s="7"/>
      <c r="F143" s="4">
        <f>'Marktpreise EEX NCG 2017'!B499</f>
        <v>22.187000000000001</v>
      </c>
      <c r="G143" s="4">
        <f t="shared" si="27"/>
        <v>22.377000000000002</v>
      </c>
      <c r="H143" s="4">
        <f t="shared" si="24"/>
        <v>0</v>
      </c>
      <c r="I143" s="19">
        <f t="shared" si="25"/>
        <v>0</v>
      </c>
      <c r="J143" s="19">
        <f t="shared" si="20"/>
        <v>0</v>
      </c>
      <c r="K143" s="17">
        <f t="shared" si="28"/>
        <v>0</v>
      </c>
      <c r="L143">
        <f t="shared" si="29"/>
        <v>0</v>
      </c>
      <c r="N143" s="4">
        <f t="shared" si="23"/>
        <v>21.895056179775281</v>
      </c>
      <c r="O143" s="4">
        <f t="shared" si="30"/>
        <v>1948.66</v>
      </c>
      <c r="P143">
        <f t="shared" si="26"/>
        <v>1</v>
      </c>
      <c r="Q143">
        <f t="shared" si="22"/>
        <v>89</v>
      </c>
    </row>
    <row r="144" spans="2:17" x14ac:dyDescent="0.2">
      <c r="B144" s="3">
        <f>'Marktpreise EEX NCG 2017'!A500</f>
        <v>42138</v>
      </c>
      <c r="C144" s="7"/>
      <c r="D144" s="7"/>
      <c r="E144" s="7"/>
      <c r="F144" s="4">
        <f>'Marktpreise EEX NCG 2017'!B500</f>
        <v>22.05</v>
      </c>
      <c r="G144" s="4">
        <f t="shared" si="27"/>
        <v>22.240000000000002</v>
      </c>
      <c r="H144" s="4">
        <f t="shared" si="24"/>
        <v>0</v>
      </c>
      <c r="I144" s="19">
        <f t="shared" si="25"/>
        <v>0</v>
      </c>
      <c r="J144" s="19">
        <f t="shared" ref="J144:J156" si="31">I144+J143</f>
        <v>0</v>
      </c>
      <c r="K144" s="17">
        <f t="shared" si="28"/>
        <v>0</v>
      </c>
      <c r="L144">
        <f t="shared" si="29"/>
        <v>0</v>
      </c>
      <c r="N144" s="4">
        <f t="shared" ref="N144:N156" si="32">O144/Q144</f>
        <v>21.898888888888891</v>
      </c>
      <c r="O144" s="4">
        <f t="shared" si="30"/>
        <v>1970.9</v>
      </c>
      <c r="P144">
        <f t="shared" si="26"/>
        <v>1</v>
      </c>
      <c r="Q144">
        <f t="shared" ref="Q144:Q156" si="33">P144+Q143</f>
        <v>90</v>
      </c>
    </row>
    <row r="145" spans="2:17" x14ac:dyDescent="0.2">
      <c r="B145" s="3">
        <f>'Marktpreise EEX NCG 2017'!A501</f>
        <v>42139</v>
      </c>
      <c r="C145" s="7"/>
      <c r="D145" s="7"/>
      <c r="E145" s="7"/>
      <c r="F145" s="4">
        <f>'Marktpreise EEX NCG 2017'!B501</f>
        <v>21.995000000000001</v>
      </c>
      <c r="G145" s="4">
        <f t="shared" si="27"/>
        <v>22.185000000000002</v>
      </c>
      <c r="H145" s="4">
        <f t="shared" si="24"/>
        <v>0</v>
      </c>
      <c r="I145" s="19">
        <f t="shared" si="25"/>
        <v>0</v>
      </c>
      <c r="J145" s="19">
        <f t="shared" si="31"/>
        <v>0</v>
      </c>
      <c r="K145" s="17">
        <f t="shared" si="28"/>
        <v>0</v>
      </c>
      <c r="L145">
        <f t="shared" si="29"/>
        <v>0</v>
      </c>
      <c r="N145" s="4">
        <f t="shared" si="32"/>
        <v>21.902032967032966</v>
      </c>
      <c r="O145" s="4">
        <f t="shared" si="30"/>
        <v>1993.085</v>
      </c>
      <c r="P145">
        <f t="shared" si="26"/>
        <v>1</v>
      </c>
      <c r="Q145">
        <f t="shared" si="33"/>
        <v>91</v>
      </c>
    </row>
    <row r="146" spans="2:17" x14ac:dyDescent="0.2">
      <c r="B146" s="3">
        <f>'Marktpreise EEX NCG 2017'!A502</f>
        <v>42140</v>
      </c>
      <c r="C146" s="7"/>
      <c r="D146" s="7"/>
      <c r="E146" s="7"/>
      <c r="F146" s="4">
        <f>'Marktpreise EEX NCG 2017'!B502</f>
        <v>0</v>
      </c>
      <c r="G146" s="4">
        <f t="shared" si="27"/>
        <v>22.185000000000002</v>
      </c>
      <c r="H146" s="4">
        <f t="shared" si="24"/>
        <v>0</v>
      </c>
      <c r="I146" s="19">
        <f t="shared" si="25"/>
        <v>0</v>
      </c>
      <c r="J146" s="19">
        <f t="shared" si="31"/>
        <v>0</v>
      </c>
      <c r="K146" s="17">
        <f t="shared" si="28"/>
        <v>0</v>
      </c>
      <c r="L146">
        <f t="shared" si="29"/>
        <v>0</v>
      </c>
      <c r="N146" s="4">
        <f t="shared" si="32"/>
        <v>21.902032967032966</v>
      </c>
      <c r="O146" s="4">
        <f t="shared" si="30"/>
        <v>1993.085</v>
      </c>
      <c r="P146">
        <f t="shared" si="26"/>
        <v>0</v>
      </c>
      <c r="Q146">
        <f t="shared" si="33"/>
        <v>91</v>
      </c>
    </row>
    <row r="147" spans="2:17" x14ac:dyDescent="0.2">
      <c r="B147" s="3">
        <f>'Marktpreise EEX NCG 2017'!A503</f>
        <v>42141</v>
      </c>
      <c r="C147" s="7"/>
      <c r="D147" s="7"/>
      <c r="E147" s="7"/>
      <c r="F147" s="4">
        <f>'Marktpreise EEX NCG 2017'!B503</f>
        <v>0</v>
      </c>
      <c r="G147" s="4">
        <f t="shared" si="27"/>
        <v>22.185000000000002</v>
      </c>
      <c r="H147" s="4">
        <f t="shared" si="24"/>
        <v>0</v>
      </c>
      <c r="I147" s="19">
        <f t="shared" si="25"/>
        <v>0</v>
      </c>
      <c r="J147" s="19">
        <f t="shared" si="31"/>
        <v>0</v>
      </c>
      <c r="K147" s="17">
        <f t="shared" si="28"/>
        <v>0</v>
      </c>
      <c r="L147">
        <f t="shared" si="29"/>
        <v>0</v>
      </c>
      <c r="N147" s="4">
        <f t="shared" si="32"/>
        <v>21.902032967032966</v>
      </c>
      <c r="O147" s="4">
        <f t="shared" si="30"/>
        <v>1993.085</v>
      </c>
      <c r="P147">
        <f t="shared" si="26"/>
        <v>0</v>
      </c>
      <c r="Q147">
        <f t="shared" si="33"/>
        <v>91</v>
      </c>
    </row>
    <row r="148" spans="2:17" x14ac:dyDescent="0.2">
      <c r="B148" s="3">
        <f>'Marktpreise EEX NCG 2017'!A504</f>
        <v>42142</v>
      </c>
      <c r="C148" s="7"/>
      <c r="D148" s="7"/>
      <c r="E148" s="7"/>
      <c r="F148" s="4">
        <f>'Marktpreise EEX NCG 2017'!B504</f>
        <v>21.957000000000001</v>
      </c>
      <c r="G148" s="4">
        <f t="shared" si="27"/>
        <v>22.147000000000002</v>
      </c>
      <c r="H148" s="4">
        <f t="shared" si="24"/>
        <v>0</v>
      </c>
      <c r="I148" s="19">
        <f t="shared" si="25"/>
        <v>0</v>
      </c>
      <c r="J148" s="19">
        <f t="shared" si="31"/>
        <v>0</v>
      </c>
      <c r="K148" s="17">
        <f t="shared" si="28"/>
        <v>0</v>
      </c>
      <c r="L148">
        <f t="shared" si="29"/>
        <v>0</v>
      </c>
      <c r="N148" s="4">
        <f t="shared" si="32"/>
        <v>21.904695652173913</v>
      </c>
      <c r="O148" s="4">
        <f t="shared" si="30"/>
        <v>2015.232</v>
      </c>
      <c r="P148">
        <f t="shared" si="26"/>
        <v>1</v>
      </c>
      <c r="Q148">
        <f t="shared" si="33"/>
        <v>92</v>
      </c>
    </row>
    <row r="149" spans="2:17" x14ac:dyDescent="0.2">
      <c r="B149" s="3">
        <f>'Marktpreise EEX NCG 2017'!A505</f>
        <v>42143</v>
      </c>
      <c r="C149" s="7"/>
      <c r="D149" s="7"/>
      <c r="E149" s="7"/>
      <c r="F149" s="4">
        <f>'Marktpreise EEX NCG 2017'!B505</f>
        <v>21.972999999999999</v>
      </c>
      <c r="G149" s="4">
        <f t="shared" si="27"/>
        <v>22.163</v>
      </c>
      <c r="H149" s="4">
        <f t="shared" si="24"/>
        <v>0</v>
      </c>
      <c r="I149" s="19">
        <f t="shared" si="25"/>
        <v>0</v>
      </c>
      <c r="J149" s="19">
        <f t="shared" si="31"/>
        <v>0</v>
      </c>
      <c r="K149" s="17">
        <f t="shared" si="28"/>
        <v>0</v>
      </c>
      <c r="L149">
        <f t="shared" si="29"/>
        <v>0</v>
      </c>
      <c r="N149" s="4">
        <f t="shared" si="32"/>
        <v>21.907473118279569</v>
      </c>
      <c r="O149" s="4">
        <f t="shared" si="30"/>
        <v>2037.395</v>
      </c>
      <c r="P149">
        <f t="shared" si="26"/>
        <v>1</v>
      </c>
      <c r="Q149">
        <f t="shared" si="33"/>
        <v>93</v>
      </c>
    </row>
    <row r="150" spans="2:17" x14ac:dyDescent="0.2">
      <c r="B150" s="3">
        <f>'Marktpreise EEX NCG 2017'!A506</f>
        <v>42144</v>
      </c>
      <c r="C150" s="7"/>
      <c r="D150" s="7"/>
      <c r="E150" s="7"/>
      <c r="F150" s="4">
        <f>'Marktpreise EEX NCG 2017'!B506</f>
        <v>22.157</v>
      </c>
      <c r="G150" s="4">
        <f t="shared" si="27"/>
        <v>22.347000000000001</v>
      </c>
      <c r="H150" s="4">
        <f t="shared" si="24"/>
        <v>0</v>
      </c>
      <c r="I150" s="19">
        <f t="shared" si="25"/>
        <v>0</v>
      </c>
      <c r="J150" s="19">
        <f t="shared" si="31"/>
        <v>0</v>
      </c>
      <c r="K150" s="17">
        <f t="shared" si="28"/>
        <v>0</v>
      </c>
      <c r="L150">
        <f t="shared" si="29"/>
        <v>0</v>
      </c>
      <c r="N150" s="4">
        <f t="shared" si="32"/>
        <v>21.912148936170215</v>
      </c>
      <c r="O150" s="4">
        <f t="shared" si="30"/>
        <v>2059.7420000000002</v>
      </c>
      <c r="P150">
        <f t="shared" si="26"/>
        <v>1</v>
      </c>
      <c r="Q150">
        <f t="shared" si="33"/>
        <v>94</v>
      </c>
    </row>
    <row r="151" spans="2:17" x14ac:dyDescent="0.2">
      <c r="B151" s="3">
        <f>'Marktpreise EEX NCG 2017'!A507</f>
        <v>42145</v>
      </c>
      <c r="C151" s="7"/>
      <c r="D151" s="7"/>
      <c r="E151" s="7"/>
      <c r="F151" s="4">
        <f>'Marktpreise EEX NCG 2017'!B507</f>
        <v>22.233000000000001</v>
      </c>
      <c r="G151" s="4">
        <f t="shared" si="27"/>
        <v>22.423000000000002</v>
      </c>
      <c r="H151" s="4">
        <f t="shared" si="24"/>
        <v>0</v>
      </c>
      <c r="I151" s="19">
        <f t="shared" si="25"/>
        <v>0</v>
      </c>
      <c r="J151" s="19">
        <f t="shared" si="31"/>
        <v>0</v>
      </c>
      <c r="K151" s="17">
        <f t="shared" si="28"/>
        <v>0</v>
      </c>
      <c r="L151">
        <f t="shared" si="29"/>
        <v>0</v>
      </c>
      <c r="N151" s="4">
        <f t="shared" si="32"/>
        <v>21.917526315789473</v>
      </c>
      <c r="O151" s="4">
        <f t="shared" si="30"/>
        <v>2082.165</v>
      </c>
      <c r="P151">
        <f t="shared" si="26"/>
        <v>1</v>
      </c>
      <c r="Q151">
        <f t="shared" si="33"/>
        <v>95</v>
      </c>
    </row>
    <row r="152" spans="2:17" x14ac:dyDescent="0.2">
      <c r="B152" s="3">
        <f>'Marktpreise EEX NCG 2017'!A508</f>
        <v>42146</v>
      </c>
      <c r="C152" s="7"/>
      <c r="D152" s="7"/>
      <c r="E152" s="7"/>
      <c r="F152" s="4">
        <f>'Marktpreise EEX NCG 2017'!B508</f>
        <v>22.172999999999998</v>
      </c>
      <c r="G152" s="4">
        <f t="shared" si="27"/>
        <v>22.363</v>
      </c>
      <c r="H152" s="4">
        <f t="shared" si="24"/>
        <v>0</v>
      </c>
      <c r="I152" s="19">
        <f t="shared" si="25"/>
        <v>0</v>
      </c>
      <c r="J152" s="19">
        <f t="shared" si="31"/>
        <v>0</v>
      </c>
      <c r="K152" s="17">
        <f t="shared" si="28"/>
        <v>0</v>
      </c>
      <c r="L152">
        <f t="shared" si="29"/>
        <v>0</v>
      </c>
      <c r="N152" s="4">
        <f t="shared" si="32"/>
        <v>21.922166666666666</v>
      </c>
      <c r="O152" s="4">
        <f t="shared" si="30"/>
        <v>2104.5279999999998</v>
      </c>
      <c r="P152">
        <f t="shared" si="26"/>
        <v>1</v>
      </c>
      <c r="Q152">
        <f t="shared" si="33"/>
        <v>96</v>
      </c>
    </row>
    <row r="153" spans="2:17" x14ac:dyDescent="0.2">
      <c r="B153" s="3">
        <f>'Marktpreise EEX NCG 2017'!A509</f>
        <v>42147</v>
      </c>
      <c r="C153" s="7"/>
      <c r="D153" s="7"/>
      <c r="E153" s="7"/>
      <c r="F153" s="4">
        <f>'Marktpreise EEX NCG 2017'!B509</f>
        <v>0</v>
      </c>
      <c r="G153" s="4">
        <f t="shared" si="27"/>
        <v>22.363</v>
      </c>
      <c r="H153" s="4">
        <f t="shared" si="24"/>
        <v>0</v>
      </c>
      <c r="I153" s="19">
        <f t="shared" si="25"/>
        <v>0</v>
      </c>
      <c r="J153" s="19">
        <f t="shared" si="31"/>
        <v>0</v>
      </c>
      <c r="K153" s="17">
        <f t="shared" si="28"/>
        <v>0</v>
      </c>
      <c r="L153">
        <f t="shared" si="29"/>
        <v>0</v>
      </c>
      <c r="N153" s="4">
        <f t="shared" si="32"/>
        <v>21.922166666666666</v>
      </c>
      <c r="O153" s="4">
        <f t="shared" si="30"/>
        <v>2104.5279999999998</v>
      </c>
      <c r="P153">
        <f t="shared" si="26"/>
        <v>0</v>
      </c>
      <c r="Q153">
        <f t="shared" si="33"/>
        <v>96</v>
      </c>
    </row>
    <row r="154" spans="2:17" x14ac:dyDescent="0.2">
      <c r="B154" s="3">
        <f>'Marktpreise EEX NCG 2017'!A510</f>
        <v>42148</v>
      </c>
      <c r="C154" s="7"/>
      <c r="D154" s="7"/>
      <c r="E154" s="7"/>
      <c r="F154" s="4">
        <f>'Marktpreise EEX NCG 2017'!B510</f>
        <v>0</v>
      </c>
      <c r="G154" s="4">
        <f t="shared" si="27"/>
        <v>22.363</v>
      </c>
      <c r="H154" s="4">
        <f t="shared" si="24"/>
        <v>0</v>
      </c>
      <c r="I154" s="19">
        <f t="shared" si="25"/>
        <v>0</v>
      </c>
      <c r="J154" s="19">
        <f t="shared" si="31"/>
        <v>0</v>
      </c>
      <c r="K154" s="17">
        <f t="shared" si="28"/>
        <v>0</v>
      </c>
      <c r="L154">
        <f t="shared" si="29"/>
        <v>0</v>
      </c>
      <c r="N154" s="4">
        <f t="shared" si="32"/>
        <v>21.922166666666666</v>
      </c>
      <c r="O154" s="4">
        <f t="shared" si="30"/>
        <v>2104.5279999999998</v>
      </c>
      <c r="P154">
        <f t="shared" si="26"/>
        <v>0</v>
      </c>
      <c r="Q154">
        <f t="shared" si="33"/>
        <v>96</v>
      </c>
    </row>
    <row r="155" spans="2:17" x14ac:dyDescent="0.2">
      <c r="B155" s="3">
        <f>'Marktpreise EEX NCG 2017'!A511</f>
        <v>42149</v>
      </c>
      <c r="C155" s="7"/>
      <c r="D155" s="7"/>
      <c r="E155" s="7"/>
      <c r="F155" s="4">
        <f>'Marktpreise EEX NCG 2017'!B511</f>
        <v>0</v>
      </c>
      <c r="G155" s="4">
        <f t="shared" si="27"/>
        <v>22.363</v>
      </c>
      <c r="H155" s="4">
        <f t="shared" si="24"/>
        <v>0</v>
      </c>
      <c r="I155" s="19">
        <f t="shared" si="25"/>
        <v>0</v>
      </c>
      <c r="J155" s="19">
        <f t="shared" si="31"/>
        <v>0</v>
      </c>
      <c r="K155" s="17">
        <f t="shared" si="28"/>
        <v>0</v>
      </c>
      <c r="L155">
        <f t="shared" si="29"/>
        <v>0</v>
      </c>
      <c r="N155" s="4">
        <f t="shared" si="32"/>
        <v>21.922166666666666</v>
      </c>
      <c r="O155" s="4">
        <f t="shared" si="30"/>
        <v>2104.5279999999998</v>
      </c>
      <c r="P155">
        <f t="shared" si="26"/>
        <v>0</v>
      </c>
      <c r="Q155">
        <f t="shared" si="33"/>
        <v>96</v>
      </c>
    </row>
    <row r="156" spans="2:17" x14ac:dyDescent="0.2">
      <c r="B156" s="3">
        <f>'Marktpreise EEX NCG 2017'!A512</f>
        <v>42150</v>
      </c>
      <c r="C156" s="7">
        <f>IF(A156&gt;0,$C$6/$C$8,0)</f>
        <v>0</v>
      </c>
      <c r="D156" s="7">
        <f>IF(F156&gt;=F155,IF(F156=0,C156+D155,0),C156+D155)</f>
        <v>0</v>
      </c>
      <c r="E156" s="7">
        <f>IF(F156&gt;=F155,IF(F156=0,0,C156+D155),0)</f>
        <v>0</v>
      </c>
      <c r="F156" s="4">
        <f>'Marktpreise EEX NCG 2017'!B512</f>
        <v>22.17</v>
      </c>
      <c r="G156" s="4">
        <f t="shared" si="27"/>
        <v>22.360000000000003</v>
      </c>
      <c r="H156" s="4">
        <f t="shared" si="24"/>
        <v>0</v>
      </c>
      <c r="I156" s="19">
        <f t="shared" si="25"/>
        <v>0</v>
      </c>
      <c r="J156" s="19">
        <f t="shared" si="31"/>
        <v>0</v>
      </c>
      <c r="K156" s="7">
        <f t="shared" si="28"/>
        <v>0</v>
      </c>
      <c r="L156" s="18">
        <f>K156*100/$C$6</f>
        <v>0</v>
      </c>
      <c r="M156" s="4"/>
      <c r="N156" s="4">
        <f t="shared" si="32"/>
        <v>21.926680412371134</v>
      </c>
      <c r="O156" s="4">
        <f t="shared" si="30"/>
        <v>2126.8879999999999</v>
      </c>
      <c r="P156">
        <f t="shared" si="26"/>
        <v>1</v>
      </c>
      <c r="Q156">
        <f t="shared" si="33"/>
        <v>97</v>
      </c>
    </row>
    <row r="157" spans="2:17" x14ac:dyDescent="0.2">
      <c r="B157" s="3">
        <f>'Marktpreise EEX NCG 2017'!A513</f>
        <v>42151</v>
      </c>
      <c r="C157" s="7">
        <f t="shared" ref="C157:C220" si="34">IF(A157&gt;0,$C$6/$C$8,0)</f>
        <v>0</v>
      </c>
      <c r="D157" s="7">
        <f t="shared" ref="D157:D220" si="35">IF(F157&gt;=F156,IF(F157=0,C157+D156,0),C157+D156)</f>
        <v>0</v>
      </c>
      <c r="E157" s="7">
        <f t="shared" ref="E157:E220" si="36">IF(F157&gt;=F156,IF(F157=0,0,C157+D156),0)</f>
        <v>0</v>
      </c>
      <c r="F157" s="4">
        <f>'Marktpreise EEX NCG 2017'!B513</f>
        <v>22.06</v>
      </c>
      <c r="G157" s="4">
        <f t="shared" si="27"/>
        <v>22.25</v>
      </c>
      <c r="H157" s="4">
        <f t="shared" si="24"/>
        <v>0</v>
      </c>
      <c r="I157" s="19">
        <f t="shared" si="25"/>
        <v>0</v>
      </c>
      <c r="J157" s="19">
        <f t="shared" ref="J157:J220" si="37">I157+J156</f>
        <v>0</v>
      </c>
      <c r="K157" s="7">
        <f t="shared" si="28"/>
        <v>0</v>
      </c>
      <c r="L157" s="18">
        <f t="shared" ref="L157:L220" si="38">K157*100/$C$6</f>
        <v>0</v>
      </c>
      <c r="M157" s="4"/>
      <c r="N157" s="4">
        <f t="shared" ref="N157:N220" si="39">O157/Q157</f>
        <v>21.929979591836734</v>
      </c>
      <c r="O157" s="4">
        <f t="shared" si="30"/>
        <v>2149.1379999999999</v>
      </c>
      <c r="P157">
        <f t="shared" si="26"/>
        <v>1</v>
      </c>
      <c r="Q157">
        <f t="shared" ref="Q157:Q220" si="40">P157+Q156</f>
        <v>98</v>
      </c>
    </row>
    <row r="158" spans="2:17" x14ac:dyDescent="0.2">
      <c r="B158" s="3">
        <f>'Marktpreise EEX NCG 2017'!A514</f>
        <v>42152</v>
      </c>
      <c r="C158" s="7">
        <f t="shared" si="34"/>
        <v>0</v>
      </c>
      <c r="D158" s="7">
        <f t="shared" si="35"/>
        <v>0</v>
      </c>
      <c r="E158" s="7">
        <f t="shared" si="36"/>
        <v>0</v>
      </c>
      <c r="F158" s="4">
        <f>'Marktpreise EEX NCG 2017'!B514</f>
        <v>22.02</v>
      </c>
      <c r="G158" s="4">
        <f t="shared" si="27"/>
        <v>22.21</v>
      </c>
      <c r="H158" s="4">
        <f t="shared" si="24"/>
        <v>0</v>
      </c>
      <c r="I158" s="19">
        <f t="shared" si="25"/>
        <v>0</v>
      </c>
      <c r="J158" s="19">
        <f t="shared" si="37"/>
        <v>0</v>
      </c>
      <c r="K158" s="7">
        <f t="shared" si="28"/>
        <v>0</v>
      </c>
      <c r="L158" s="18">
        <f t="shared" si="38"/>
        <v>0</v>
      </c>
      <c r="M158" s="4"/>
      <c r="N158" s="4">
        <f t="shared" si="39"/>
        <v>21.93280808080808</v>
      </c>
      <c r="O158" s="4">
        <f t="shared" si="30"/>
        <v>2171.348</v>
      </c>
      <c r="P158">
        <f t="shared" si="26"/>
        <v>1</v>
      </c>
      <c r="Q158">
        <f t="shared" si="40"/>
        <v>99</v>
      </c>
    </row>
    <row r="159" spans="2:17" x14ac:dyDescent="0.2">
      <c r="B159" s="3">
        <f>'Marktpreise EEX NCG 2017'!A515</f>
        <v>42153</v>
      </c>
      <c r="C159" s="7">
        <f t="shared" si="34"/>
        <v>0</v>
      </c>
      <c r="D159" s="7">
        <f t="shared" si="35"/>
        <v>0</v>
      </c>
      <c r="E159" s="7">
        <f t="shared" si="36"/>
        <v>0</v>
      </c>
      <c r="F159" s="4">
        <f>'Marktpreise EEX NCG 2017'!B515</f>
        <v>21.85</v>
      </c>
      <c r="G159" s="4">
        <f t="shared" si="27"/>
        <v>22.040000000000003</v>
      </c>
      <c r="H159" s="4">
        <f t="shared" si="24"/>
        <v>0</v>
      </c>
      <c r="I159" s="19">
        <f t="shared" si="25"/>
        <v>0</v>
      </c>
      <c r="J159" s="19">
        <f t="shared" si="37"/>
        <v>0</v>
      </c>
      <c r="K159" s="7">
        <f t="shared" si="28"/>
        <v>0</v>
      </c>
      <c r="L159" s="18">
        <f t="shared" si="38"/>
        <v>0</v>
      </c>
      <c r="M159" s="4"/>
      <c r="N159" s="4">
        <f t="shared" si="39"/>
        <v>21.933879999999998</v>
      </c>
      <c r="O159" s="4">
        <f t="shared" si="30"/>
        <v>2193.3879999999999</v>
      </c>
      <c r="P159">
        <f t="shared" si="26"/>
        <v>1</v>
      </c>
      <c r="Q159">
        <f t="shared" si="40"/>
        <v>100</v>
      </c>
    </row>
    <row r="160" spans="2:17" x14ac:dyDescent="0.2">
      <c r="B160" s="3">
        <f>'Marktpreise EEX NCG 2017'!A516</f>
        <v>42154</v>
      </c>
      <c r="C160" s="7">
        <f t="shared" si="34"/>
        <v>0</v>
      </c>
      <c r="D160" s="7">
        <f t="shared" si="35"/>
        <v>0</v>
      </c>
      <c r="E160" s="7">
        <f t="shared" si="36"/>
        <v>0</v>
      </c>
      <c r="F160" s="4">
        <f>'Marktpreise EEX NCG 2017'!B516</f>
        <v>0</v>
      </c>
      <c r="G160" s="4">
        <f t="shared" si="27"/>
        <v>22.040000000000003</v>
      </c>
      <c r="H160" s="4">
        <f t="shared" si="24"/>
        <v>0</v>
      </c>
      <c r="I160" s="19">
        <f t="shared" si="25"/>
        <v>0</v>
      </c>
      <c r="J160" s="19">
        <f t="shared" si="37"/>
        <v>0</v>
      </c>
      <c r="K160" s="7">
        <f t="shared" si="28"/>
        <v>0</v>
      </c>
      <c r="L160" s="18">
        <f t="shared" si="38"/>
        <v>0</v>
      </c>
      <c r="M160" s="4"/>
      <c r="N160" s="4">
        <f t="shared" si="39"/>
        <v>21.933879999999998</v>
      </c>
      <c r="O160" s="4">
        <f t="shared" si="30"/>
        <v>2193.3879999999999</v>
      </c>
      <c r="P160">
        <f t="shared" si="26"/>
        <v>0</v>
      </c>
      <c r="Q160">
        <f t="shared" si="40"/>
        <v>100</v>
      </c>
    </row>
    <row r="161" spans="2:17" x14ac:dyDescent="0.2">
      <c r="B161" s="3">
        <f>'Marktpreise EEX NCG 2017'!A517</f>
        <v>42155</v>
      </c>
      <c r="C161" s="7">
        <f t="shared" si="34"/>
        <v>0</v>
      </c>
      <c r="D161" s="7">
        <f t="shared" si="35"/>
        <v>0</v>
      </c>
      <c r="E161" s="7">
        <f t="shared" si="36"/>
        <v>0</v>
      </c>
      <c r="F161" s="4">
        <f>'Marktpreise EEX NCG 2017'!B517</f>
        <v>0</v>
      </c>
      <c r="G161" s="4">
        <f t="shared" si="27"/>
        <v>22.040000000000003</v>
      </c>
      <c r="H161" s="4">
        <f t="shared" si="24"/>
        <v>0</v>
      </c>
      <c r="I161" s="19">
        <f t="shared" si="25"/>
        <v>0</v>
      </c>
      <c r="J161" s="19">
        <f t="shared" si="37"/>
        <v>0</v>
      </c>
      <c r="K161" s="7">
        <f t="shared" si="28"/>
        <v>0</v>
      </c>
      <c r="L161" s="18">
        <f t="shared" si="38"/>
        <v>0</v>
      </c>
      <c r="M161" s="4"/>
      <c r="N161" s="4">
        <f t="shared" si="39"/>
        <v>21.933879999999998</v>
      </c>
      <c r="O161" s="4">
        <f t="shared" si="30"/>
        <v>2193.3879999999999</v>
      </c>
      <c r="P161">
        <f t="shared" si="26"/>
        <v>0</v>
      </c>
      <c r="Q161">
        <f t="shared" si="40"/>
        <v>100</v>
      </c>
    </row>
    <row r="162" spans="2:17" x14ac:dyDescent="0.2">
      <c r="B162" s="3">
        <f>'Marktpreise EEX NCG 2017'!A518</f>
        <v>42156</v>
      </c>
      <c r="C162" s="7">
        <f t="shared" si="34"/>
        <v>0</v>
      </c>
      <c r="D162" s="7">
        <f t="shared" si="35"/>
        <v>0</v>
      </c>
      <c r="E162" s="7">
        <f t="shared" si="36"/>
        <v>0</v>
      </c>
      <c r="F162" s="4">
        <f>'Marktpreise EEX NCG 2017'!B518</f>
        <v>21.875</v>
      </c>
      <c r="G162" s="4">
        <f t="shared" si="27"/>
        <v>22.065000000000001</v>
      </c>
      <c r="H162" s="4">
        <f t="shared" si="24"/>
        <v>0</v>
      </c>
      <c r="I162" s="19">
        <f t="shared" si="25"/>
        <v>0</v>
      </c>
      <c r="J162" s="19">
        <f t="shared" si="37"/>
        <v>0</v>
      </c>
      <c r="K162" s="7">
        <f t="shared" si="28"/>
        <v>0</v>
      </c>
      <c r="L162" s="18">
        <f t="shared" si="38"/>
        <v>0</v>
      </c>
      <c r="M162" s="4"/>
      <c r="N162" s="4">
        <f t="shared" si="39"/>
        <v>21.935178217821782</v>
      </c>
      <c r="O162" s="4">
        <f t="shared" si="30"/>
        <v>2215.453</v>
      </c>
      <c r="P162">
        <f t="shared" si="26"/>
        <v>1</v>
      </c>
      <c r="Q162">
        <f t="shared" si="40"/>
        <v>101</v>
      </c>
    </row>
    <row r="163" spans="2:17" x14ac:dyDescent="0.2">
      <c r="B163" s="3">
        <f>'Marktpreise EEX NCG 2017'!A519</f>
        <v>42157</v>
      </c>
      <c r="C163" s="7">
        <f t="shared" si="34"/>
        <v>0</v>
      </c>
      <c r="D163" s="7">
        <f t="shared" si="35"/>
        <v>0</v>
      </c>
      <c r="E163" s="7">
        <f t="shared" si="36"/>
        <v>0</v>
      </c>
      <c r="F163" s="4">
        <f>'Marktpreise EEX NCG 2017'!B519</f>
        <v>21.89</v>
      </c>
      <c r="G163" s="4">
        <f t="shared" si="27"/>
        <v>22.080000000000002</v>
      </c>
      <c r="H163" s="4">
        <f t="shared" si="24"/>
        <v>0</v>
      </c>
      <c r="I163" s="19">
        <f t="shared" si="25"/>
        <v>0</v>
      </c>
      <c r="J163" s="19">
        <f t="shared" si="37"/>
        <v>0</v>
      </c>
      <c r="K163" s="7">
        <f t="shared" si="28"/>
        <v>0</v>
      </c>
      <c r="L163" s="18">
        <f t="shared" si="38"/>
        <v>0</v>
      </c>
      <c r="M163" s="4"/>
      <c r="N163" s="4">
        <f t="shared" si="39"/>
        <v>21.936598039215685</v>
      </c>
      <c r="O163" s="4">
        <f t="shared" si="30"/>
        <v>2237.5329999999999</v>
      </c>
      <c r="P163">
        <f t="shared" si="26"/>
        <v>1</v>
      </c>
      <c r="Q163">
        <f t="shared" si="40"/>
        <v>102</v>
      </c>
    </row>
    <row r="164" spans="2:17" x14ac:dyDescent="0.2">
      <c r="B164" s="3">
        <f>'Marktpreise EEX NCG 2017'!A520</f>
        <v>42158</v>
      </c>
      <c r="C164" s="7">
        <f t="shared" si="34"/>
        <v>0</v>
      </c>
      <c r="D164" s="7">
        <f t="shared" si="35"/>
        <v>0</v>
      </c>
      <c r="E164" s="7">
        <f t="shared" si="36"/>
        <v>0</v>
      </c>
      <c r="F164" s="4">
        <f>'Marktpreise EEX NCG 2017'!B520</f>
        <v>22</v>
      </c>
      <c r="G164" s="4">
        <f t="shared" si="27"/>
        <v>22.19</v>
      </c>
      <c r="H164" s="4">
        <f t="shared" si="24"/>
        <v>0</v>
      </c>
      <c r="I164" s="19">
        <f t="shared" si="25"/>
        <v>0</v>
      </c>
      <c r="J164" s="19">
        <f t="shared" si="37"/>
        <v>0</v>
      </c>
      <c r="K164" s="7">
        <f t="shared" si="28"/>
        <v>0</v>
      </c>
      <c r="L164" s="18">
        <f t="shared" si="38"/>
        <v>0</v>
      </c>
      <c r="M164" s="4"/>
      <c r="N164" s="4">
        <f t="shared" si="39"/>
        <v>21.939058252427184</v>
      </c>
      <c r="O164" s="4">
        <f t="shared" si="30"/>
        <v>2259.723</v>
      </c>
      <c r="P164">
        <f t="shared" si="26"/>
        <v>1</v>
      </c>
      <c r="Q164">
        <f t="shared" si="40"/>
        <v>103</v>
      </c>
    </row>
    <row r="165" spans="2:17" x14ac:dyDescent="0.2">
      <c r="B165" s="3">
        <f>'Marktpreise EEX NCG 2017'!A521</f>
        <v>42159</v>
      </c>
      <c r="C165" s="7">
        <f t="shared" si="34"/>
        <v>0</v>
      </c>
      <c r="D165" s="7">
        <f t="shared" si="35"/>
        <v>0</v>
      </c>
      <c r="E165" s="7">
        <f t="shared" si="36"/>
        <v>0</v>
      </c>
      <c r="F165" s="4">
        <f>'Marktpreise EEX NCG 2017'!B521</f>
        <v>21.75</v>
      </c>
      <c r="G165" s="4">
        <f t="shared" si="27"/>
        <v>21.94</v>
      </c>
      <c r="H165" s="4">
        <f t="shared" si="24"/>
        <v>0</v>
      </c>
      <c r="I165" s="19">
        <f t="shared" si="25"/>
        <v>0</v>
      </c>
      <c r="J165" s="19">
        <f t="shared" si="37"/>
        <v>0</v>
      </c>
      <c r="K165" s="7">
        <f t="shared" si="28"/>
        <v>0</v>
      </c>
      <c r="L165" s="18">
        <f t="shared" si="38"/>
        <v>0</v>
      </c>
      <c r="M165" s="4"/>
      <c r="N165" s="4">
        <f t="shared" si="39"/>
        <v>21.939067307692309</v>
      </c>
      <c r="O165" s="4">
        <f t="shared" si="30"/>
        <v>2281.663</v>
      </c>
      <c r="P165">
        <f t="shared" si="26"/>
        <v>1</v>
      </c>
      <c r="Q165">
        <f t="shared" si="40"/>
        <v>104</v>
      </c>
    </row>
    <row r="166" spans="2:17" x14ac:dyDescent="0.2">
      <c r="B166" s="3">
        <f>'Marktpreise EEX NCG 2017'!A522</f>
        <v>42160</v>
      </c>
      <c r="C166" s="7">
        <f t="shared" si="34"/>
        <v>0</v>
      </c>
      <c r="D166" s="7">
        <f t="shared" si="35"/>
        <v>0</v>
      </c>
      <c r="E166" s="7">
        <f t="shared" si="36"/>
        <v>0</v>
      </c>
      <c r="F166" s="4">
        <f>'Marktpreise EEX NCG 2017'!B522</f>
        <v>21.951000000000001</v>
      </c>
      <c r="G166" s="4">
        <f t="shared" si="27"/>
        <v>22.141000000000002</v>
      </c>
      <c r="H166" s="4">
        <f t="shared" si="24"/>
        <v>0</v>
      </c>
      <c r="I166" s="19">
        <f t="shared" si="25"/>
        <v>0</v>
      </c>
      <c r="J166" s="19">
        <f t="shared" si="37"/>
        <v>0</v>
      </c>
      <c r="K166" s="7">
        <f t="shared" si="28"/>
        <v>0</v>
      </c>
      <c r="L166" s="18">
        <f t="shared" si="38"/>
        <v>0</v>
      </c>
      <c r="M166" s="4"/>
      <c r="N166" s="4">
        <f t="shared" si="39"/>
        <v>21.940990476190478</v>
      </c>
      <c r="O166" s="4">
        <f t="shared" si="30"/>
        <v>2303.8040000000001</v>
      </c>
      <c r="P166">
        <f t="shared" si="26"/>
        <v>1</v>
      </c>
      <c r="Q166">
        <f t="shared" si="40"/>
        <v>105</v>
      </c>
    </row>
    <row r="167" spans="2:17" x14ac:dyDescent="0.2">
      <c r="B167" s="3">
        <f>'Marktpreise EEX NCG 2017'!A523</f>
        <v>42161</v>
      </c>
      <c r="C167" s="7">
        <f t="shared" si="34"/>
        <v>0</v>
      </c>
      <c r="D167" s="7">
        <f t="shared" si="35"/>
        <v>0</v>
      </c>
      <c r="E167" s="7">
        <f t="shared" si="36"/>
        <v>0</v>
      </c>
      <c r="F167" s="4">
        <f>'Marktpreise EEX NCG 2017'!B523</f>
        <v>0</v>
      </c>
      <c r="G167" s="4">
        <f t="shared" si="27"/>
        <v>22.141000000000002</v>
      </c>
      <c r="H167" s="4">
        <f t="shared" si="24"/>
        <v>0</v>
      </c>
      <c r="I167" s="19">
        <f t="shared" si="25"/>
        <v>0</v>
      </c>
      <c r="J167" s="19">
        <f t="shared" si="37"/>
        <v>0</v>
      </c>
      <c r="K167" s="7">
        <f t="shared" si="28"/>
        <v>0</v>
      </c>
      <c r="L167" s="18">
        <f t="shared" si="38"/>
        <v>0</v>
      </c>
      <c r="M167" s="4"/>
      <c r="N167" s="4">
        <f t="shared" si="39"/>
        <v>21.940990476190478</v>
      </c>
      <c r="O167" s="4">
        <f t="shared" si="30"/>
        <v>2303.8040000000001</v>
      </c>
      <c r="P167">
        <f t="shared" si="26"/>
        <v>0</v>
      </c>
      <c r="Q167">
        <f t="shared" si="40"/>
        <v>105</v>
      </c>
    </row>
    <row r="168" spans="2:17" x14ac:dyDescent="0.2">
      <c r="B168" s="3">
        <f>'Marktpreise EEX NCG 2017'!A524</f>
        <v>42162</v>
      </c>
      <c r="C168" s="7">
        <f t="shared" si="34"/>
        <v>0</v>
      </c>
      <c r="D168" s="7">
        <f t="shared" si="35"/>
        <v>0</v>
      </c>
      <c r="E168" s="7">
        <f t="shared" si="36"/>
        <v>0</v>
      </c>
      <c r="F168" s="4">
        <f>'Marktpreise EEX NCG 2017'!B524</f>
        <v>0</v>
      </c>
      <c r="G168" s="4">
        <f t="shared" si="27"/>
        <v>22.141000000000002</v>
      </c>
      <c r="H168" s="4">
        <f t="shared" si="24"/>
        <v>0</v>
      </c>
      <c r="I168" s="19">
        <f t="shared" si="25"/>
        <v>0</v>
      </c>
      <c r="J168" s="19">
        <f t="shared" si="37"/>
        <v>0</v>
      </c>
      <c r="K168" s="7">
        <f t="shared" si="28"/>
        <v>0</v>
      </c>
      <c r="L168" s="18">
        <f t="shared" si="38"/>
        <v>0</v>
      </c>
      <c r="M168" s="4"/>
      <c r="N168" s="4">
        <f t="shared" si="39"/>
        <v>21.940990476190478</v>
      </c>
      <c r="O168" s="4">
        <f t="shared" si="30"/>
        <v>2303.8040000000001</v>
      </c>
      <c r="P168">
        <f t="shared" si="26"/>
        <v>0</v>
      </c>
      <c r="Q168">
        <f t="shared" si="40"/>
        <v>105</v>
      </c>
    </row>
    <row r="169" spans="2:17" x14ac:dyDescent="0.2">
      <c r="B169" s="3">
        <f>'Marktpreise EEX NCG 2017'!A525</f>
        <v>42163</v>
      </c>
      <c r="C169" s="7">
        <f t="shared" si="34"/>
        <v>0</v>
      </c>
      <c r="D169" s="7">
        <f t="shared" si="35"/>
        <v>0</v>
      </c>
      <c r="E169" s="7">
        <f t="shared" si="36"/>
        <v>0</v>
      </c>
      <c r="F169" s="4">
        <f>'Marktpreise EEX NCG 2017'!B525</f>
        <v>22.045999999999999</v>
      </c>
      <c r="G169" s="4">
        <f t="shared" si="27"/>
        <v>22.236000000000001</v>
      </c>
      <c r="H169" s="4">
        <f t="shared" si="24"/>
        <v>0</v>
      </c>
      <c r="I169" s="19">
        <f t="shared" si="25"/>
        <v>0</v>
      </c>
      <c r="J169" s="19">
        <f t="shared" si="37"/>
        <v>0</v>
      </c>
      <c r="K169" s="7">
        <f t="shared" si="28"/>
        <v>0</v>
      </c>
      <c r="L169" s="18">
        <f t="shared" si="38"/>
        <v>0</v>
      </c>
      <c r="M169" s="4"/>
      <c r="N169" s="4">
        <f t="shared" si="39"/>
        <v>21.94377358490566</v>
      </c>
      <c r="O169" s="4">
        <f t="shared" si="30"/>
        <v>2326.04</v>
      </c>
      <c r="P169">
        <f t="shared" si="26"/>
        <v>1</v>
      </c>
      <c r="Q169">
        <f t="shared" si="40"/>
        <v>106</v>
      </c>
    </row>
    <row r="170" spans="2:17" x14ac:dyDescent="0.2">
      <c r="B170" s="3">
        <f>'Marktpreise EEX NCG 2017'!A526</f>
        <v>42164</v>
      </c>
      <c r="C170" s="7">
        <f t="shared" si="34"/>
        <v>0</v>
      </c>
      <c r="D170" s="7">
        <f t="shared" si="35"/>
        <v>0</v>
      </c>
      <c r="E170" s="7">
        <f t="shared" si="36"/>
        <v>0</v>
      </c>
      <c r="F170" s="4">
        <f>'Marktpreise EEX NCG 2017'!B526</f>
        <v>22.125</v>
      </c>
      <c r="G170" s="4">
        <f t="shared" si="27"/>
        <v>22.315000000000001</v>
      </c>
      <c r="H170" s="4">
        <f t="shared" si="24"/>
        <v>0</v>
      </c>
      <c r="I170" s="19">
        <f t="shared" si="25"/>
        <v>0</v>
      </c>
      <c r="J170" s="19">
        <f t="shared" si="37"/>
        <v>0</v>
      </c>
      <c r="K170" s="7">
        <f t="shared" si="28"/>
        <v>0</v>
      </c>
      <c r="L170" s="18">
        <f t="shared" si="38"/>
        <v>0</v>
      </c>
      <c r="M170" s="4"/>
      <c r="N170" s="4">
        <f t="shared" si="39"/>
        <v>21.947242990654207</v>
      </c>
      <c r="O170" s="4">
        <f t="shared" si="30"/>
        <v>2348.355</v>
      </c>
      <c r="P170">
        <f t="shared" si="26"/>
        <v>1</v>
      </c>
      <c r="Q170">
        <f t="shared" si="40"/>
        <v>107</v>
      </c>
    </row>
    <row r="171" spans="2:17" x14ac:dyDescent="0.2">
      <c r="B171" s="3">
        <f>'Marktpreise EEX NCG 2017'!A527</f>
        <v>42165</v>
      </c>
      <c r="C171" s="7">
        <f t="shared" si="34"/>
        <v>0</v>
      </c>
      <c r="D171" s="7">
        <f t="shared" si="35"/>
        <v>0</v>
      </c>
      <c r="E171" s="7">
        <f t="shared" si="36"/>
        <v>0</v>
      </c>
      <c r="F171" s="4">
        <f>'Marktpreise EEX NCG 2017'!B527</f>
        <v>22.248999999999999</v>
      </c>
      <c r="G171" s="4">
        <f t="shared" si="27"/>
        <v>22.439</v>
      </c>
      <c r="H171" s="4">
        <f t="shared" si="24"/>
        <v>0</v>
      </c>
      <c r="I171" s="19">
        <f t="shared" si="25"/>
        <v>0</v>
      </c>
      <c r="J171" s="19">
        <f t="shared" si="37"/>
        <v>0</v>
      </c>
      <c r="K171" s="7">
        <f t="shared" si="28"/>
        <v>0</v>
      </c>
      <c r="L171" s="18">
        <f t="shared" si="38"/>
        <v>0</v>
      </c>
      <c r="M171" s="4"/>
      <c r="N171" s="4">
        <f t="shared" si="39"/>
        <v>21.951796296296294</v>
      </c>
      <c r="O171" s="4">
        <f t="shared" si="30"/>
        <v>2370.7939999999999</v>
      </c>
      <c r="P171">
        <f t="shared" si="26"/>
        <v>1</v>
      </c>
      <c r="Q171">
        <f t="shared" si="40"/>
        <v>108</v>
      </c>
    </row>
    <row r="172" spans="2:17" x14ac:dyDescent="0.2">
      <c r="B172" s="3">
        <f>'Marktpreise EEX NCG 2017'!A528</f>
        <v>42166</v>
      </c>
      <c r="C172" s="7">
        <f t="shared" si="34"/>
        <v>0</v>
      </c>
      <c r="D172" s="7">
        <f t="shared" si="35"/>
        <v>0</v>
      </c>
      <c r="E172" s="7">
        <f t="shared" si="36"/>
        <v>0</v>
      </c>
      <c r="F172" s="4">
        <f>'Marktpreise EEX NCG 2017'!B528</f>
        <v>21.975000000000001</v>
      </c>
      <c r="G172" s="4">
        <f t="shared" si="27"/>
        <v>22.165000000000003</v>
      </c>
      <c r="H172" s="4">
        <f t="shared" si="24"/>
        <v>0</v>
      </c>
      <c r="I172" s="19">
        <f t="shared" si="25"/>
        <v>0</v>
      </c>
      <c r="J172" s="19">
        <f t="shared" si="37"/>
        <v>0</v>
      </c>
      <c r="K172" s="7">
        <f t="shared" si="28"/>
        <v>0</v>
      </c>
      <c r="L172" s="18">
        <f t="shared" si="38"/>
        <v>0</v>
      </c>
      <c r="M172" s="4"/>
      <c r="N172" s="4">
        <f t="shared" si="39"/>
        <v>21.953752293577981</v>
      </c>
      <c r="O172" s="4">
        <f t="shared" si="30"/>
        <v>2392.9589999999998</v>
      </c>
      <c r="P172">
        <f t="shared" si="26"/>
        <v>1</v>
      </c>
      <c r="Q172">
        <f t="shared" si="40"/>
        <v>109</v>
      </c>
    </row>
    <row r="173" spans="2:17" x14ac:dyDescent="0.2">
      <c r="B173" s="3">
        <f>'Marktpreise EEX NCG 2017'!A529</f>
        <v>42167</v>
      </c>
      <c r="C173" s="7">
        <f t="shared" si="34"/>
        <v>0</v>
      </c>
      <c r="D173" s="7">
        <f t="shared" si="35"/>
        <v>0</v>
      </c>
      <c r="E173" s="7">
        <f t="shared" si="36"/>
        <v>0</v>
      </c>
      <c r="F173" s="4">
        <f>'Marktpreise EEX NCG 2017'!B529</f>
        <v>22</v>
      </c>
      <c r="G173" s="4">
        <f t="shared" si="27"/>
        <v>22.19</v>
      </c>
      <c r="H173" s="4">
        <f t="shared" si="24"/>
        <v>0</v>
      </c>
      <c r="I173" s="19">
        <f t="shared" si="25"/>
        <v>0</v>
      </c>
      <c r="J173" s="19">
        <f t="shared" si="37"/>
        <v>0</v>
      </c>
      <c r="K173" s="7">
        <f t="shared" si="28"/>
        <v>0</v>
      </c>
      <c r="L173" s="18">
        <f t="shared" si="38"/>
        <v>0</v>
      </c>
      <c r="M173" s="4"/>
      <c r="N173" s="4">
        <f t="shared" si="39"/>
        <v>21.9559</v>
      </c>
      <c r="O173" s="4">
        <f t="shared" si="30"/>
        <v>2415.1489999999999</v>
      </c>
      <c r="P173">
        <f t="shared" si="26"/>
        <v>1</v>
      </c>
      <c r="Q173">
        <f t="shared" si="40"/>
        <v>110</v>
      </c>
    </row>
    <row r="174" spans="2:17" x14ac:dyDescent="0.2">
      <c r="B174" s="3">
        <f>'Marktpreise EEX NCG 2017'!A530</f>
        <v>42168</v>
      </c>
      <c r="C174" s="7">
        <f t="shared" si="34"/>
        <v>0</v>
      </c>
      <c r="D174" s="7">
        <f t="shared" si="35"/>
        <v>0</v>
      </c>
      <c r="E174" s="7">
        <f t="shared" si="36"/>
        <v>0</v>
      </c>
      <c r="F174" s="4">
        <f>'Marktpreise EEX NCG 2017'!B530</f>
        <v>0</v>
      </c>
      <c r="G174" s="4">
        <f t="shared" si="27"/>
        <v>22.19</v>
      </c>
      <c r="H174" s="4">
        <f t="shared" si="24"/>
        <v>0</v>
      </c>
      <c r="I174" s="19">
        <f t="shared" si="25"/>
        <v>0</v>
      </c>
      <c r="J174" s="19">
        <f t="shared" si="37"/>
        <v>0</v>
      </c>
      <c r="K174" s="7">
        <f t="shared" si="28"/>
        <v>0</v>
      </c>
      <c r="L174" s="18">
        <f t="shared" si="38"/>
        <v>0</v>
      </c>
      <c r="M174" s="4"/>
      <c r="N174" s="4">
        <f t="shared" si="39"/>
        <v>21.9559</v>
      </c>
      <c r="O174" s="4">
        <f t="shared" si="30"/>
        <v>2415.1489999999999</v>
      </c>
      <c r="P174">
        <f t="shared" si="26"/>
        <v>0</v>
      </c>
      <c r="Q174">
        <f t="shared" si="40"/>
        <v>110</v>
      </c>
    </row>
    <row r="175" spans="2:17" x14ac:dyDescent="0.2">
      <c r="B175" s="3">
        <f>'Marktpreise EEX NCG 2017'!A531</f>
        <v>42169</v>
      </c>
      <c r="C175" s="7">
        <f t="shared" si="34"/>
        <v>0</v>
      </c>
      <c r="D175" s="7">
        <f t="shared" si="35"/>
        <v>0</v>
      </c>
      <c r="E175" s="7">
        <f t="shared" si="36"/>
        <v>0</v>
      </c>
      <c r="F175" s="4">
        <f>'Marktpreise EEX NCG 2017'!B531</f>
        <v>0</v>
      </c>
      <c r="G175" s="4">
        <f t="shared" si="27"/>
        <v>22.19</v>
      </c>
      <c r="H175" s="4">
        <f t="shared" si="24"/>
        <v>0</v>
      </c>
      <c r="I175" s="19">
        <f t="shared" si="25"/>
        <v>0</v>
      </c>
      <c r="J175" s="19">
        <f t="shared" si="37"/>
        <v>0</v>
      </c>
      <c r="K175" s="7">
        <f t="shared" si="28"/>
        <v>0</v>
      </c>
      <c r="L175" s="18">
        <f t="shared" si="38"/>
        <v>0</v>
      </c>
      <c r="M175" s="4"/>
      <c r="N175" s="4">
        <f t="shared" si="39"/>
        <v>21.9559</v>
      </c>
      <c r="O175" s="4">
        <f t="shared" si="30"/>
        <v>2415.1489999999999</v>
      </c>
      <c r="P175">
        <f t="shared" si="26"/>
        <v>0</v>
      </c>
      <c r="Q175">
        <f t="shared" si="40"/>
        <v>110</v>
      </c>
    </row>
    <row r="176" spans="2:17" x14ac:dyDescent="0.2">
      <c r="B176" s="3">
        <f>'Marktpreise EEX NCG 2017'!A532</f>
        <v>42170</v>
      </c>
      <c r="C176" s="7">
        <f t="shared" si="34"/>
        <v>0</v>
      </c>
      <c r="D176" s="7">
        <f t="shared" si="35"/>
        <v>0</v>
      </c>
      <c r="E176" s="7">
        <f t="shared" si="36"/>
        <v>0</v>
      </c>
      <c r="F176" s="4">
        <f>'Marktpreise EEX NCG 2017'!B532</f>
        <v>21.95</v>
      </c>
      <c r="G176" s="4">
        <f t="shared" si="27"/>
        <v>22.14</v>
      </c>
      <c r="H176" s="4">
        <f t="shared" si="24"/>
        <v>0</v>
      </c>
      <c r="I176" s="19">
        <f t="shared" si="25"/>
        <v>0</v>
      </c>
      <c r="J176" s="19">
        <f t="shared" si="37"/>
        <v>0</v>
      </c>
      <c r="K176" s="7">
        <f t="shared" si="28"/>
        <v>0</v>
      </c>
      <c r="L176" s="18">
        <f t="shared" si="38"/>
        <v>0</v>
      </c>
      <c r="M176" s="4"/>
      <c r="N176" s="4">
        <f t="shared" si="39"/>
        <v>21.957558558558556</v>
      </c>
      <c r="O176" s="4">
        <f t="shared" si="30"/>
        <v>2437.2889999999998</v>
      </c>
      <c r="P176">
        <f t="shared" si="26"/>
        <v>1</v>
      </c>
      <c r="Q176">
        <f t="shared" si="40"/>
        <v>111</v>
      </c>
    </row>
    <row r="177" spans="2:17" x14ac:dyDescent="0.2">
      <c r="B177" s="3">
        <f>'Marktpreise EEX NCG 2017'!A533</f>
        <v>42171</v>
      </c>
      <c r="C177" s="7">
        <f t="shared" si="34"/>
        <v>0</v>
      </c>
      <c r="D177" s="7">
        <f t="shared" si="35"/>
        <v>0</v>
      </c>
      <c r="E177" s="7">
        <f t="shared" si="36"/>
        <v>0</v>
      </c>
      <c r="F177" s="4">
        <f>'Marktpreise EEX NCG 2017'!B533</f>
        <v>22</v>
      </c>
      <c r="G177" s="4">
        <f t="shared" si="27"/>
        <v>22.19</v>
      </c>
      <c r="H177" s="4">
        <f t="shared" si="24"/>
        <v>0</v>
      </c>
      <c r="I177" s="19">
        <f t="shared" si="25"/>
        <v>0</v>
      </c>
      <c r="J177" s="19">
        <f t="shared" si="37"/>
        <v>0</v>
      </c>
      <c r="K177" s="7">
        <f t="shared" si="28"/>
        <v>0</v>
      </c>
      <c r="L177" s="18">
        <f t="shared" si="38"/>
        <v>0</v>
      </c>
      <c r="M177" s="4"/>
      <c r="N177" s="4">
        <f t="shared" si="39"/>
        <v>21.959633928571428</v>
      </c>
      <c r="O177" s="4">
        <f t="shared" si="30"/>
        <v>2459.4789999999998</v>
      </c>
      <c r="P177">
        <f t="shared" si="26"/>
        <v>1</v>
      </c>
      <c r="Q177">
        <f t="shared" si="40"/>
        <v>112</v>
      </c>
    </row>
    <row r="178" spans="2:17" x14ac:dyDescent="0.2">
      <c r="B178" s="3">
        <f>'Marktpreise EEX NCG 2017'!A534</f>
        <v>42172</v>
      </c>
      <c r="C178" s="7">
        <f t="shared" si="34"/>
        <v>0</v>
      </c>
      <c r="D178" s="7">
        <f t="shared" si="35"/>
        <v>0</v>
      </c>
      <c r="E178" s="7">
        <f t="shared" si="36"/>
        <v>0</v>
      </c>
      <c r="F178" s="4">
        <f>'Marktpreise EEX NCG 2017'!B534</f>
        <v>21.954000000000001</v>
      </c>
      <c r="G178" s="4">
        <f t="shared" si="27"/>
        <v>22.144000000000002</v>
      </c>
      <c r="H178" s="4">
        <f t="shared" si="24"/>
        <v>0</v>
      </c>
      <c r="I178" s="19">
        <f t="shared" si="25"/>
        <v>0</v>
      </c>
      <c r="J178" s="19">
        <f t="shared" si="37"/>
        <v>0</v>
      </c>
      <c r="K178" s="7">
        <f t="shared" si="28"/>
        <v>0</v>
      </c>
      <c r="L178" s="18">
        <f t="shared" si="38"/>
        <v>0</v>
      </c>
      <c r="M178" s="4"/>
      <c r="N178" s="4">
        <f t="shared" si="39"/>
        <v>21.961265486725662</v>
      </c>
      <c r="O178" s="4">
        <f t="shared" si="30"/>
        <v>2481.6229999999996</v>
      </c>
      <c r="P178">
        <f t="shared" si="26"/>
        <v>1</v>
      </c>
      <c r="Q178">
        <f t="shared" si="40"/>
        <v>113</v>
      </c>
    </row>
    <row r="179" spans="2:17" x14ac:dyDescent="0.2">
      <c r="B179" s="3">
        <f>'Marktpreise EEX NCG 2017'!A535</f>
        <v>42173</v>
      </c>
      <c r="C179" s="7">
        <f t="shared" si="34"/>
        <v>0</v>
      </c>
      <c r="D179" s="7">
        <f t="shared" si="35"/>
        <v>0</v>
      </c>
      <c r="E179" s="7">
        <f t="shared" si="36"/>
        <v>0</v>
      </c>
      <c r="F179" s="4">
        <f>'Marktpreise EEX NCG 2017'!B535</f>
        <v>21.994</v>
      </c>
      <c r="G179" s="4">
        <f t="shared" si="27"/>
        <v>22.184000000000001</v>
      </c>
      <c r="H179" s="4">
        <f t="shared" si="24"/>
        <v>0</v>
      </c>
      <c r="I179" s="19">
        <f t="shared" si="25"/>
        <v>0</v>
      </c>
      <c r="J179" s="19">
        <f t="shared" si="37"/>
        <v>0</v>
      </c>
      <c r="K179" s="7">
        <f t="shared" si="28"/>
        <v>0</v>
      </c>
      <c r="L179" s="18">
        <f t="shared" si="38"/>
        <v>0</v>
      </c>
      <c r="M179" s="4"/>
      <c r="N179" s="4">
        <f t="shared" si="39"/>
        <v>21.963219298245612</v>
      </c>
      <c r="O179" s="4">
        <f t="shared" si="30"/>
        <v>2503.8069999999998</v>
      </c>
      <c r="P179">
        <f t="shared" si="26"/>
        <v>1</v>
      </c>
      <c r="Q179">
        <f t="shared" si="40"/>
        <v>114</v>
      </c>
    </row>
    <row r="180" spans="2:17" x14ac:dyDescent="0.2">
      <c r="B180" s="3">
        <f>'Marktpreise EEX NCG 2017'!A536</f>
        <v>42174</v>
      </c>
      <c r="C180" s="7">
        <f t="shared" si="34"/>
        <v>0</v>
      </c>
      <c r="D180" s="7">
        <f t="shared" si="35"/>
        <v>0</v>
      </c>
      <c r="E180" s="7">
        <f t="shared" si="36"/>
        <v>0</v>
      </c>
      <c r="F180" s="4">
        <f>'Marktpreise EEX NCG 2017'!B536</f>
        <v>22.074999999999999</v>
      </c>
      <c r="G180" s="4">
        <f t="shared" si="27"/>
        <v>22.265000000000001</v>
      </c>
      <c r="H180" s="4">
        <f t="shared" si="24"/>
        <v>0</v>
      </c>
      <c r="I180" s="19">
        <f t="shared" si="25"/>
        <v>0</v>
      </c>
      <c r="J180" s="19">
        <f t="shared" si="37"/>
        <v>0</v>
      </c>
      <c r="K180" s="7">
        <f t="shared" si="28"/>
        <v>0</v>
      </c>
      <c r="L180" s="18">
        <f t="shared" si="38"/>
        <v>0</v>
      </c>
      <c r="M180" s="4"/>
      <c r="N180" s="4">
        <f t="shared" si="39"/>
        <v>21.965843478260865</v>
      </c>
      <c r="O180" s="4">
        <f t="shared" si="30"/>
        <v>2526.0719999999997</v>
      </c>
      <c r="P180">
        <f t="shared" si="26"/>
        <v>1</v>
      </c>
      <c r="Q180">
        <f t="shared" si="40"/>
        <v>115</v>
      </c>
    </row>
    <row r="181" spans="2:17" x14ac:dyDescent="0.2">
      <c r="B181" s="3">
        <f>'Marktpreise EEX NCG 2017'!A537</f>
        <v>42175</v>
      </c>
      <c r="C181" s="7">
        <f t="shared" si="34"/>
        <v>0</v>
      </c>
      <c r="D181" s="7">
        <f t="shared" si="35"/>
        <v>0</v>
      </c>
      <c r="E181" s="7">
        <f t="shared" si="36"/>
        <v>0</v>
      </c>
      <c r="F181" s="4">
        <f>'Marktpreise EEX NCG 2017'!B537</f>
        <v>0</v>
      </c>
      <c r="G181" s="4">
        <f t="shared" si="27"/>
        <v>22.265000000000001</v>
      </c>
      <c r="H181" s="4">
        <f t="shared" si="24"/>
        <v>0</v>
      </c>
      <c r="I181" s="19">
        <f t="shared" si="25"/>
        <v>0</v>
      </c>
      <c r="J181" s="19">
        <f t="shared" si="37"/>
        <v>0</v>
      </c>
      <c r="K181" s="7">
        <f t="shared" si="28"/>
        <v>0</v>
      </c>
      <c r="L181" s="18">
        <f t="shared" si="38"/>
        <v>0</v>
      </c>
      <c r="M181" s="4"/>
      <c r="N181" s="4">
        <f t="shared" si="39"/>
        <v>21.965843478260865</v>
      </c>
      <c r="O181" s="4">
        <f t="shared" si="30"/>
        <v>2526.0719999999997</v>
      </c>
      <c r="P181">
        <f t="shared" si="26"/>
        <v>0</v>
      </c>
      <c r="Q181">
        <f t="shared" si="40"/>
        <v>115</v>
      </c>
    </row>
    <row r="182" spans="2:17" x14ac:dyDescent="0.2">
      <c r="B182" s="3">
        <f>'Marktpreise EEX NCG 2017'!A538</f>
        <v>42176</v>
      </c>
      <c r="C182" s="7">
        <f t="shared" si="34"/>
        <v>0</v>
      </c>
      <c r="D182" s="7">
        <f t="shared" si="35"/>
        <v>0</v>
      </c>
      <c r="E182" s="7">
        <f t="shared" si="36"/>
        <v>0</v>
      </c>
      <c r="F182" s="4">
        <f>'Marktpreise EEX NCG 2017'!B538</f>
        <v>0</v>
      </c>
      <c r="G182" s="4">
        <f t="shared" si="27"/>
        <v>22.265000000000001</v>
      </c>
      <c r="H182" s="4">
        <f t="shared" si="24"/>
        <v>0</v>
      </c>
      <c r="I182" s="19">
        <f t="shared" si="25"/>
        <v>0</v>
      </c>
      <c r="J182" s="19">
        <f t="shared" si="37"/>
        <v>0</v>
      </c>
      <c r="K182" s="7">
        <f t="shared" si="28"/>
        <v>0</v>
      </c>
      <c r="L182" s="18">
        <f t="shared" si="38"/>
        <v>0</v>
      </c>
      <c r="M182" s="4"/>
      <c r="N182" s="4">
        <f t="shared" si="39"/>
        <v>21.965843478260865</v>
      </c>
      <c r="O182" s="4">
        <f t="shared" si="30"/>
        <v>2526.0719999999997</v>
      </c>
      <c r="P182">
        <f t="shared" si="26"/>
        <v>0</v>
      </c>
      <c r="Q182">
        <f t="shared" si="40"/>
        <v>115</v>
      </c>
    </row>
    <row r="183" spans="2:17" x14ac:dyDescent="0.2">
      <c r="B183" s="3">
        <f>'Marktpreise EEX NCG 2017'!A539</f>
        <v>42177</v>
      </c>
      <c r="C183" s="7">
        <f t="shared" si="34"/>
        <v>0</v>
      </c>
      <c r="D183" s="7">
        <f t="shared" si="35"/>
        <v>0</v>
      </c>
      <c r="E183" s="7">
        <f t="shared" si="36"/>
        <v>0</v>
      </c>
      <c r="F183" s="4">
        <f>'Marktpreise EEX NCG 2017'!B539</f>
        <v>22.140999999999998</v>
      </c>
      <c r="G183" s="4">
        <f t="shared" si="27"/>
        <v>22.331</v>
      </c>
      <c r="H183" s="4">
        <f t="shared" si="24"/>
        <v>0</v>
      </c>
      <c r="I183" s="19">
        <f t="shared" si="25"/>
        <v>0</v>
      </c>
      <c r="J183" s="19">
        <f t="shared" si="37"/>
        <v>0</v>
      </c>
      <c r="K183" s="7">
        <f t="shared" si="28"/>
        <v>0</v>
      </c>
      <c r="L183" s="18">
        <f t="shared" si="38"/>
        <v>0</v>
      </c>
      <c r="M183" s="4"/>
      <c r="N183" s="4">
        <f t="shared" si="39"/>
        <v>21.968991379310342</v>
      </c>
      <c r="O183" s="4">
        <f t="shared" si="30"/>
        <v>2548.4029999999998</v>
      </c>
      <c r="P183">
        <f t="shared" si="26"/>
        <v>1</v>
      </c>
      <c r="Q183">
        <f t="shared" si="40"/>
        <v>116</v>
      </c>
    </row>
    <row r="184" spans="2:17" x14ac:dyDescent="0.2">
      <c r="B184" s="3">
        <f>'Marktpreise EEX NCG 2017'!A540</f>
        <v>42178</v>
      </c>
      <c r="C184" s="7">
        <f t="shared" si="34"/>
        <v>0</v>
      </c>
      <c r="D184" s="7">
        <f t="shared" si="35"/>
        <v>0</v>
      </c>
      <c r="E184" s="7">
        <f t="shared" si="36"/>
        <v>0</v>
      </c>
      <c r="F184" s="4">
        <f>'Marktpreise EEX NCG 2017'!B540</f>
        <v>22.175000000000001</v>
      </c>
      <c r="G184" s="4">
        <f t="shared" si="27"/>
        <v>22.365000000000002</v>
      </c>
      <c r="H184" s="4">
        <f t="shared" si="24"/>
        <v>0</v>
      </c>
      <c r="I184" s="19">
        <f t="shared" si="25"/>
        <v>0</v>
      </c>
      <c r="J184" s="19">
        <f t="shared" si="37"/>
        <v>0</v>
      </c>
      <c r="K184" s="7">
        <f t="shared" si="28"/>
        <v>0</v>
      </c>
      <c r="L184" s="18">
        <f t="shared" si="38"/>
        <v>0</v>
      </c>
      <c r="M184" s="4"/>
      <c r="N184" s="4">
        <f t="shared" si="39"/>
        <v>21.972376068376064</v>
      </c>
      <c r="O184" s="4">
        <f t="shared" si="30"/>
        <v>2570.7679999999996</v>
      </c>
      <c r="P184">
        <f t="shared" si="26"/>
        <v>1</v>
      </c>
      <c r="Q184">
        <f t="shared" si="40"/>
        <v>117</v>
      </c>
    </row>
    <row r="185" spans="2:17" x14ac:dyDescent="0.2">
      <c r="B185" s="3">
        <f>'Marktpreise EEX NCG 2017'!A541</f>
        <v>42179</v>
      </c>
      <c r="C185" s="7">
        <f t="shared" si="34"/>
        <v>0</v>
      </c>
      <c r="D185" s="7">
        <f t="shared" si="35"/>
        <v>0</v>
      </c>
      <c r="E185" s="7">
        <f t="shared" si="36"/>
        <v>0</v>
      </c>
      <c r="F185" s="4">
        <f>'Marktpreise EEX NCG 2017'!B541</f>
        <v>22.099</v>
      </c>
      <c r="G185" s="4">
        <f t="shared" si="27"/>
        <v>22.289000000000001</v>
      </c>
      <c r="H185" s="4">
        <f t="shared" si="24"/>
        <v>0</v>
      </c>
      <c r="I185" s="19">
        <f t="shared" si="25"/>
        <v>0</v>
      </c>
      <c r="J185" s="19">
        <f t="shared" si="37"/>
        <v>0</v>
      </c>
      <c r="K185" s="7">
        <f t="shared" si="28"/>
        <v>0</v>
      </c>
      <c r="L185" s="18">
        <f t="shared" si="38"/>
        <v>0</v>
      </c>
      <c r="M185" s="4"/>
      <c r="N185" s="4">
        <f t="shared" si="39"/>
        <v>21.975059322033896</v>
      </c>
      <c r="O185" s="4">
        <f t="shared" si="30"/>
        <v>2593.0569999999998</v>
      </c>
      <c r="P185">
        <f t="shared" si="26"/>
        <v>1</v>
      </c>
      <c r="Q185">
        <f t="shared" si="40"/>
        <v>118</v>
      </c>
    </row>
    <row r="186" spans="2:17" x14ac:dyDescent="0.2">
      <c r="B186" s="3">
        <f>'Marktpreise EEX NCG 2017'!A542</f>
        <v>42180</v>
      </c>
      <c r="C186" s="7">
        <f t="shared" si="34"/>
        <v>0</v>
      </c>
      <c r="D186" s="7">
        <f t="shared" si="35"/>
        <v>0</v>
      </c>
      <c r="E186" s="7">
        <f t="shared" si="36"/>
        <v>0</v>
      </c>
      <c r="F186" s="4">
        <f>'Marktpreise EEX NCG 2017'!B542</f>
        <v>22.08</v>
      </c>
      <c r="G186" s="4">
        <f t="shared" si="27"/>
        <v>22.27</v>
      </c>
      <c r="H186" s="4">
        <f t="shared" si="24"/>
        <v>0</v>
      </c>
      <c r="I186" s="19">
        <f t="shared" si="25"/>
        <v>0</v>
      </c>
      <c r="J186" s="19">
        <f t="shared" si="37"/>
        <v>0</v>
      </c>
      <c r="K186" s="7">
        <f t="shared" si="28"/>
        <v>0</v>
      </c>
      <c r="L186" s="18">
        <f t="shared" si="38"/>
        <v>0</v>
      </c>
      <c r="M186" s="4"/>
      <c r="N186" s="4">
        <f t="shared" si="39"/>
        <v>21.977537815126048</v>
      </c>
      <c r="O186" s="4">
        <f t="shared" si="30"/>
        <v>2615.3269999999998</v>
      </c>
      <c r="P186">
        <f t="shared" si="26"/>
        <v>1</v>
      </c>
      <c r="Q186">
        <f t="shared" si="40"/>
        <v>119</v>
      </c>
    </row>
    <row r="187" spans="2:17" x14ac:dyDescent="0.2">
      <c r="B187" s="3">
        <f>'Marktpreise EEX NCG 2017'!A543</f>
        <v>42181</v>
      </c>
      <c r="C187" s="7">
        <f t="shared" si="34"/>
        <v>0</v>
      </c>
      <c r="D187" s="7">
        <f t="shared" si="35"/>
        <v>0</v>
      </c>
      <c r="E187" s="7">
        <f t="shared" si="36"/>
        <v>0</v>
      </c>
      <c r="F187" s="4">
        <f>'Marktpreise EEX NCG 2017'!B543</f>
        <v>22.087</v>
      </c>
      <c r="G187" s="4">
        <f t="shared" si="27"/>
        <v>22.277000000000001</v>
      </c>
      <c r="H187" s="4">
        <f t="shared" si="24"/>
        <v>0</v>
      </c>
      <c r="I187" s="19">
        <f t="shared" si="25"/>
        <v>0</v>
      </c>
      <c r="J187" s="19">
        <f t="shared" si="37"/>
        <v>0</v>
      </c>
      <c r="K187" s="7">
        <f t="shared" si="28"/>
        <v>0</v>
      </c>
      <c r="L187" s="18">
        <f t="shared" si="38"/>
        <v>0</v>
      </c>
      <c r="M187" s="4"/>
      <c r="N187" s="4">
        <f t="shared" si="39"/>
        <v>21.980033333333331</v>
      </c>
      <c r="O187" s="4">
        <f t="shared" si="30"/>
        <v>2637.6039999999998</v>
      </c>
      <c r="P187">
        <f t="shared" si="26"/>
        <v>1</v>
      </c>
      <c r="Q187">
        <f t="shared" si="40"/>
        <v>120</v>
      </c>
    </row>
    <row r="188" spans="2:17" x14ac:dyDescent="0.2">
      <c r="B188" s="3">
        <f>'Marktpreise EEX NCG 2017'!A544</f>
        <v>42182</v>
      </c>
      <c r="C188" s="7">
        <f t="shared" si="34"/>
        <v>0</v>
      </c>
      <c r="D188" s="7">
        <f t="shared" si="35"/>
        <v>0</v>
      </c>
      <c r="E188" s="7">
        <f t="shared" si="36"/>
        <v>0</v>
      </c>
      <c r="F188" s="4">
        <f>'Marktpreise EEX NCG 2017'!B544</f>
        <v>0</v>
      </c>
      <c r="G188" s="4">
        <f t="shared" si="27"/>
        <v>22.277000000000001</v>
      </c>
      <c r="H188" s="4">
        <f t="shared" si="24"/>
        <v>0</v>
      </c>
      <c r="I188" s="19">
        <f t="shared" si="25"/>
        <v>0</v>
      </c>
      <c r="J188" s="19">
        <f t="shared" si="37"/>
        <v>0</v>
      </c>
      <c r="K188" s="7">
        <f t="shared" si="28"/>
        <v>0</v>
      </c>
      <c r="L188" s="18">
        <f t="shared" si="38"/>
        <v>0</v>
      </c>
      <c r="M188" s="4"/>
      <c r="N188" s="4">
        <f t="shared" si="39"/>
        <v>21.980033333333331</v>
      </c>
      <c r="O188" s="4">
        <f t="shared" si="30"/>
        <v>2637.6039999999998</v>
      </c>
      <c r="P188">
        <f t="shared" si="26"/>
        <v>0</v>
      </c>
      <c r="Q188">
        <f t="shared" si="40"/>
        <v>120</v>
      </c>
    </row>
    <row r="189" spans="2:17" x14ac:dyDescent="0.2">
      <c r="B189" s="3">
        <f>'Marktpreise EEX NCG 2017'!A545</f>
        <v>42183</v>
      </c>
      <c r="C189" s="7">
        <f t="shared" si="34"/>
        <v>0</v>
      </c>
      <c r="D189" s="7">
        <f t="shared" si="35"/>
        <v>0</v>
      </c>
      <c r="E189" s="7">
        <f t="shared" si="36"/>
        <v>0</v>
      </c>
      <c r="F189" s="4">
        <f>'Marktpreise EEX NCG 2017'!B545</f>
        <v>0</v>
      </c>
      <c r="G189" s="4">
        <f t="shared" si="27"/>
        <v>22.277000000000001</v>
      </c>
      <c r="H189" s="4">
        <f t="shared" si="24"/>
        <v>0</v>
      </c>
      <c r="I189" s="19">
        <f t="shared" si="25"/>
        <v>0</v>
      </c>
      <c r="J189" s="19">
        <f t="shared" si="37"/>
        <v>0</v>
      </c>
      <c r="K189" s="7">
        <f t="shared" si="28"/>
        <v>0</v>
      </c>
      <c r="L189" s="18">
        <f t="shared" si="38"/>
        <v>0</v>
      </c>
      <c r="M189" s="4"/>
      <c r="N189" s="4">
        <f t="shared" si="39"/>
        <v>21.980033333333331</v>
      </c>
      <c r="O189" s="4">
        <f t="shared" si="30"/>
        <v>2637.6039999999998</v>
      </c>
      <c r="P189">
        <f t="shared" si="26"/>
        <v>0</v>
      </c>
      <c r="Q189">
        <f t="shared" si="40"/>
        <v>120</v>
      </c>
    </row>
    <row r="190" spans="2:17" x14ac:dyDescent="0.2">
      <c r="B190" s="3">
        <f>'Marktpreise EEX NCG 2017'!A546</f>
        <v>42184</v>
      </c>
      <c r="C190" s="7">
        <f t="shared" si="34"/>
        <v>0</v>
      </c>
      <c r="D190" s="7">
        <f t="shared" si="35"/>
        <v>0</v>
      </c>
      <c r="E190" s="7">
        <f t="shared" si="36"/>
        <v>0</v>
      </c>
      <c r="F190" s="4">
        <f>'Marktpreise EEX NCG 2017'!B546</f>
        <v>22.05</v>
      </c>
      <c r="G190" s="4">
        <f t="shared" si="27"/>
        <v>22.240000000000002</v>
      </c>
      <c r="H190" s="4">
        <f t="shared" si="24"/>
        <v>0</v>
      </c>
      <c r="I190" s="19">
        <f t="shared" si="25"/>
        <v>0</v>
      </c>
      <c r="J190" s="19">
        <f t="shared" si="37"/>
        <v>0</v>
      </c>
      <c r="K190" s="7">
        <f t="shared" si="28"/>
        <v>0</v>
      </c>
      <c r="L190" s="18">
        <f t="shared" si="38"/>
        <v>0</v>
      </c>
      <c r="M190" s="4"/>
      <c r="N190" s="4">
        <f t="shared" si="39"/>
        <v>21.982181818181814</v>
      </c>
      <c r="O190" s="4">
        <f t="shared" si="30"/>
        <v>2659.8439999999996</v>
      </c>
      <c r="P190">
        <f t="shared" si="26"/>
        <v>1</v>
      </c>
      <c r="Q190">
        <f t="shared" si="40"/>
        <v>121</v>
      </c>
    </row>
    <row r="191" spans="2:17" x14ac:dyDescent="0.2">
      <c r="B191" s="3">
        <f>'Marktpreise EEX NCG 2017'!A547</f>
        <v>42185</v>
      </c>
      <c r="C191" s="7">
        <f t="shared" si="34"/>
        <v>0</v>
      </c>
      <c r="D191" s="7">
        <f t="shared" si="35"/>
        <v>0</v>
      </c>
      <c r="E191" s="7">
        <f t="shared" si="36"/>
        <v>0</v>
      </c>
      <c r="F191" s="4">
        <f>'Marktpreise EEX NCG 2017'!B547</f>
        <v>22.149000000000001</v>
      </c>
      <c r="G191" s="4">
        <f t="shared" si="27"/>
        <v>22.339000000000002</v>
      </c>
      <c r="H191" s="4">
        <f t="shared" si="24"/>
        <v>0</v>
      </c>
      <c r="I191" s="19">
        <f t="shared" si="25"/>
        <v>0</v>
      </c>
      <c r="J191" s="19">
        <f t="shared" si="37"/>
        <v>0</v>
      </c>
      <c r="K191" s="7">
        <f t="shared" si="28"/>
        <v>0</v>
      </c>
      <c r="L191" s="18">
        <f t="shared" si="38"/>
        <v>0</v>
      </c>
      <c r="M191" s="4"/>
      <c r="N191" s="4">
        <f t="shared" si="39"/>
        <v>21.985106557377044</v>
      </c>
      <c r="O191" s="4">
        <f t="shared" si="30"/>
        <v>2682.1829999999995</v>
      </c>
      <c r="P191">
        <f t="shared" si="26"/>
        <v>1</v>
      </c>
      <c r="Q191">
        <f t="shared" si="40"/>
        <v>122</v>
      </c>
    </row>
    <row r="192" spans="2:17" x14ac:dyDescent="0.2">
      <c r="B192" s="3">
        <f>'Marktpreise EEX NCG 2017'!A548</f>
        <v>42186</v>
      </c>
      <c r="C192" s="7">
        <f t="shared" si="34"/>
        <v>0</v>
      </c>
      <c r="D192" s="7">
        <f t="shared" si="35"/>
        <v>0</v>
      </c>
      <c r="E192" s="7">
        <f t="shared" si="36"/>
        <v>0</v>
      </c>
      <c r="F192" s="4">
        <f>'Marktpreise EEX NCG 2017'!B548</f>
        <v>22.16</v>
      </c>
      <c r="G192" s="4">
        <f t="shared" si="27"/>
        <v>22.35</v>
      </c>
      <c r="H192" s="4">
        <f t="shared" si="24"/>
        <v>0</v>
      </c>
      <c r="I192" s="19">
        <f t="shared" si="25"/>
        <v>0</v>
      </c>
      <c r="J192" s="19">
        <f t="shared" si="37"/>
        <v>0</v>
      </c>
      <c r="K192" s="7">
        <f t="shared" si="28"/>
        <v>0</v>
      </c>
      <c r="L192" s="18">
        <f t="shared" si="38"/>
        <v>0</v>
      </c>
      <c r="M192" s="4"/>
      <c r="N192" s="4">
        <f t="shared" si="39"/>
        <v>21.988073170731703</v>
      </c>
      <c r="O192" s="4">
        <f t="shared" si="30"/>
        <v>2704.5329999999994</v>
      </c>
      <c r="P192">
        <f t="shared" si="26"/>
        <v>1</v>
      </c>
      <c r="Q192">
        <f t="shared" si="40"/>
        <v>123</v>
      </c>
    </row>
    <row r="193" spans="2:17" x14ac:dyDescent="0.2">
      <c r="B193" s="3">
        <f>'Marktpreise EEX NCG 2017'!A549</f>
        <v>42187</v>
      </c>
      <c r="C193" s="7">
        <f t="shared" si="34"/>
        <v>0</v>
      </c>
      <c r="D193" s="7">
        <f t="shared" si="35"/>
        <v>0</v>
      </c>
      <c r="E193" s="7">
        <f t="shared" si="36"/>
        <v>0</v>
      </c>
      <c r="F193" s="4">
        <f>'Marktpreise EEX NCG 2017'!B549</f>
        <v>22.2</v>
      </c>
      <c r="G193" s="4">
        <f t="shared" si="27"/>
        <v>22.39</v>
      </c>
      <c r="H193" s="4">
        <f t="shared" si="24"/>
        <v>0</v>
      </c>
      <c r="I193" s="19">
        <f t="shared" si="25"/>
        <v>0</v>
      </c>
      <c r="J193" s="19">
        <f t="shared" si="37"/>
        <v>0</v>
      </c>
      <c r="K193" s="7">
        <f t="shared" si="28"/>
        <v>0</v>
      </c>
      <c r="L193" s="18">
        <f t="shared" si="38"/>
        <v>0</v>
      </c>
      <c r="M193" s="4"/>
      <c r="N193" s="4">
        <f t="shared" si="39"/>
        <v>21.991314516129027</v>
      </c>
      <c r="O193" s="4">
        <f t="shared" si="30"/>
        <v>2726.9229999999993</v>
      </c>
      <c r="P193">
        <f t="shared" si="26"/>
        <v>1</v>
      </c>
      <c r="Q193">
        <f t="shared" si="40"/>
        <v>124</v>
      </c>
    </row>
    <row r="194" spans="2:17" x14ac:dyDescent="0.2">
      <c r="B194" s="3">
        <f>'Marktpreise EEX NCG 2017'!A550</f>
        <v>42188</v>
      </c>
      <c r="C194" s="7">
        <f t="shared" si="34"/>
        <v>0</v>
      </c>
      <c r="D194" s="7">
        <f t="shared" si="35"/>
        <v>0</v>
      </c>
      <c r="E194" s="7">
        <f t="shared" si="36"/>
        <v>0</v>
      </c>
      <c r="F194" s="4">
        <f>'Marktpreise EEX NCG 2017'!B550</f>
        <v>22.12</v>
      </c>
      <c r="G194" s="4">
        <f t="shared" si="27"/>
        <v>22.310000000000002</v>
      </c>
      <c r="H194" s="4">
        <f t="shared" si="24"/>
        <v>0</v>
      </c>
      <c r="I194" s="19">
        <f t="shared" si="25"/>
        <v>0</v>
      </c>
      <c r="J194" s="19">
        <f t="shared" si="37"/>
        <v>0</v>
      </c>
      <c r="K194" s="7">
        <f t="shared" si="28"/>
        <v>0</v>
      </c>
      <c r="L194" s="18">
        <f t="shared" si="38"/>
        <v>0</v>
      </c>
      <c r="M194" s="4"/>
      <c r="N194" s="4">
        <f t="shared" si="39"/>
        <v>21.993863999999995</v>
      </c>
      <c r="O194" s="4">
        <f t="shared" si="30"/>
        <v>2749.2329999999993</v>
      </c>
      <c r="P194">
        <f t="shared" si="26"/>
        <v>1</v>
      </c>
      <c r="Q194">
        <f t="shared" si="40"/>
        <v>125</v>
      </c>
    </row>
    <row r="195" spans="2:17" x14ac:dyDescent="0.2">
      <c r="B195" s="3">
        <f>'Marktpreise EEX NCG 2017'!A551</f>
        <v>42189</v>
      </c>
      <c r="C195" s="7">
        <f t="shared" si="34"/>
        <v>0</v>
      </c>
      <c r="D195" s="7">
        <f t="shared" si="35"/>
        <v>0</v>
      </c>
      <c r="E195" s="7">
        <f t="shared" si="36"/>
        <v>0</v>
      </c>
      <c r="F195" s="4">
        <f>'Marktpreise EEX NCG 2017'!B551</f>
        <v>0</v>
      </c>
      <c r="G195" s="4">
        <f t="shared" si="27"/>
        <v>22.310000000000002</v>
      </c>
      <c r="H195" s="4">
        <f t="shared" si="24"/>
        <v>0</v>
      </c>
      <c r="I195" s="19">
        <f t="shared" si="25"/>
        <v>0</v>
      </c>
      <c r="J195" s="19">
        <f t="shared" si="37"/>
        <v>0</v>
      </c>
      <c r="K195" s="7">
        <f t="shared" si="28"/>
        <v>0</v>
      </c>
      <c r="L195" s="18">
        <f t="shared" si="38"/>
        <v>0</v>
      </c>
      <c r="M195" s="4"/>
      <c r="N195" s="4">
        <f t="shared" si="39"/>
        <v>21.993863999999995</v>
      </c>
      <c r="O195" s="4">
        <f t="shared" si="30"/>
        <v>2749.2329999999993</v>
      </c>
      <c r="P195">
        <f t="shared" si="26"/>
        <v>0</v>
      </c>
      <c r="Q195">
        <f t="shared" si="40"/>
        <v>125</v>
      </c>
    </row>
    <row r="196" spans="2:17" x14ac:dyDescent="0.2">
      <c r="B196" s="3">
        <f>'Marktpreise EEX NCG 2017'!A552</f>
        <v>42190</v>
      </c>
      <c r="C196" s="7">
        <f t="shared" si="34"/>
        <v>0</v>
      </c>
      <c r="D196" s="7">
        <f t="shared" si="35"/>
        <v>0</v>
      </c>
      <c r="E196" s="7">
        <f t="shared" si="36"/>
        <v>0</v>
      </c>
      <c r="F196" s="4">
        <f>'Marktpreise EEX NCG 2017'!B552</f>
        <v>0</v>
      </c>
      <c r="G196" s="4">
        <f t="shared" si="27"/>
        <v>22.310000000000002</v>
      </c>
      <c r="H196" s="4">
        <f t="shared" si="24"/>
        <v>0</v>
      </c>
      <c r="I196" s="19">
        <f t="shared" si="25"/>
        <v>0</v>
      </c>
      <c r="J196" s="19">
        <f t="shared" si="37"/>
        <v>0</v>
      </c>
      <c r="K196" s="7">
        <f t="shared" si="28"/>
        <v>0</v>
      </c>
      <c r="L196" s="18">
        <f t="shared" si="38"/>
        <v>0</v>
      </c>
      <c r="M196" s="4"/>
      <c r="N196" s="4">
        <f t="shared" si="39"/>
        <v>21.993863999999995</v>
      </c>
      <c r="O196" s="4">
        <f t="shared" si="30"/>
        <v>2749.2329999999993</v>
      </c>
      <c r="P196">
        <f t="shared" si="26"/>
        <v>0</v>
      </c>
      <c r="Q196">
        <f t="shared" si="40"/>
        <v>125</v>
      </c>
    </row>
    <row r="197" spans="2:17" x14ac:dyDescent="0.2">
      <c r="B197" s="3">
        <f>'Marktpreise EEX NCG 2017'!A553</f>
        <v>42191</v>
      </c>
      <c r="C197" s="7">
        <f t="shared" si="34"/>
        <v>0</v>
      </c>
      <c r="D197" s="7">
        <f t="shared" si="35"/>
        <v>0</v>
      </c>
      <c r="E197" s="7">
        <f t="shared" si="36"/>
        <v>0</v>
      </c>
      <c r="F197" s="4">
        <f>'Marktpreise EEX NCG 2017'!B553</f>
        <v>21.72</v>
      </c>
      <c r="G197" s="4">
        <f t="shared" si="27"/>
        <v>21.91</v>
      </c>
      <c r="H197" s="4">
        <f t="shared" si="24"/>
        <v>0</v>
      </c>
      <c r="I197" s="19">
        <f t="shared" si="25"/>
        <v>0</v>
      </c>
      <c r="J197" s="19">
        <f t="shared" si="37"/>
        <v>0</v>
      </c>
      <c r="K197" s="7">
        <f t="shared" si="28"/>
        <v>0</v>
      </c>
      <c r="L197" s="18">
        <f t="shared" si="38"/>
        <v>0</v>
      </c>
      <c r="M197" s="4"/>
      <c r="N197" s="4">
        <f t="shared" si="39"/>
        <v>21.993198412698405</v>
      </c>
      <c r="O197" s="4">
        <f t="shared" si="30"/>
        <v>2771.1429999999991</v>
      </c>
      <c r="P197">
        <f t="shared" si="26"/>
        <v>1</v>
      </c>
      <c r="Q197">
        <f t="shared" si="40"/>
        <v>126</v>
      </c>
    </row>
    <row r="198" spans="2:17" x14ac:dyDescent="0.2">
      <c r="B198" s="3">
        <f>'Marktpreise EEX NCG 2017'!A554</f>
        <v>42192</v>
      </c>
      <c r="C198" s="7">
        <f t="shared" si="34"/>
        <v>0</v>
      </c>
      <c r="D198" s="7">
        <f t="shared" si="35"/>
        <v>0</v>
      </c>
      <c r="E198" s="7">
        <f t="shared" si="36"/>
        <v>0</v>
      </c>
      <c r="F198" s="4">
        <f>'Marktpreise EEX NCG 2017'!B554</f>
        <v>21.62</v>
      </c>
      <c r="G198" s="4">
        <f t="shared" si="27"/>
        <v>21.810000000000002</v>
      </c>
      <c r="H198" s="4">
        <f t="shared" si="24"/>
        <v>0</v>
      </c>
      <c r="I198" s="19">
        <f t="shared" si="25"/>
        <v>0</v>
      </c>
      <c r="J198" s="19">
        <f t="shared" si="37"/>
        <v>0</v>
      </c>
      <c r="K198" s="7">
        <f t="shared" si="28"/>
        <v>0</v>
      </c>
      <c r="L198" s="18">
        <f t="shared" si="38"/>
        <v>0</v>
      </c>
      <c r="M198" s="4"/>
      <c r="N198" s="4">
        <f t="shared" si="39"/>
        <v>21.991755905511802</v>
      </c>
      <c r="O198" s="4">
        <f t="shared" si="30"/>
        <v>2792.9529999999991</v>
      </c>
      <c r="P198">
        <f t="shared" si="26"/>
        <v>1</v>
      </c>
      <c r="Q198">
        <f t="shared" si="40"/>
        <v>127</v>
      </c>
    </row>
    <row r="199" spans="2:17" x14ac:dyDescent="0.2">
      <c r="B199" s="3">
        <f>'Marktpreise EEX NCG 2017'!A555</f>
        <v>42193</v>
      </c>
      <c r="C199" s="7">
        <f t="shared" si="34"/>
        <v>0</v>
      </c>
      <c r="D199" s="7">
        <f t="shared" si="35"/>
        <v>0</v>
      </c>
      <c r="E199" s="7">
        <f t="shared" si="36"/>
        <v>0</v>
      </c>
      <c r="F199" s="4">
        <f>'Marktpreise EEX NCG 2017'!B555</f>
        <v>21.38</v>
      </c>
      <c r="G199" s="4">
        <f t="shared" si="27"/>
        <v>21.57</v>
      </c>
      <c r="H199" s="4">
        <f t="shared" si="24"/>
        <v>0</v>
      </c>
      <c r="I199" s="19">
        <f t="shared" si="25"/>
        <v>0</v>
      </c>
      <c r="J199" s="19">
        <f t="shared" si="37"/>
        <v>0</v>
      </c>
      <c r="K199" s="7">
        <f t="shared" si="28"/>
        <v>0</v>
      </c>
      <c r="L199" s="18">
        <f t="shared" si="38"/>
        <v>0</v>
      </c>
      <c r="M199" s="4"/>
      <c r="N199" s="4">
        <f t="shared" si="39"/>
        <v>21.988460937499994</v>
      </c>
      <c r="O199" s="4">
        <f t="shared" si="30"/>
        <v>2814.5229999999992</v>
      </c>
      <c r="P199">
        <f t="shared" si="26"/>
        <v>1</v>
      </c>
      <c r="Q199">
        <f t="shared" si="40"/>
        <v>128</v>
      </c>
    </row>
    <row r="200" spans="2:17" x14ac:dyDescent="0.2">
      <c r="B200" s="3">
        <f>'Marktpreise EEX NCG 2017'!A556</f>
        <v>42194</v>
      </c>
      <c r="C200" s="7">
        <f t="shared" si="34"/>
        <v>0</v>
      </c>
      <c r="D200" s="7">
        <f t="shared" si="35"/>
        <v>0</v>
      </c>
      <c r="E200" s="7">
        <f t="shared" si="36"/>
        <v>0</v>
      </c>
      <c r="F200" s="4">
        <f>'Marktpreise EEX NCG 2017'!B556</f>
        <v>21.56</v>
      </c>
      <c r="G200" s="4">
        <f t="shared" si="27"/>
        <v>21.75</v>
      </c>
      <c r="H200" s="4">
        <f t="shared" si="24"/>
        <v>0</v>
      </c>
      <c r="I200" s="19">
        <f t="shared" si="25"/>
        <v>0</v>
      </c>
      <c r="J200" s="19">
        <f t="shared" si="37"/>
        <v>0</v>
      </c>
      <c r="K200" s="7">
        <f t="shared" si="28"/>
        <v>0</v>
      </c>
      <c r="L200" s="18">
        <f t="shared" si="38"/>
        <v>0</v>
      </c>
      <c r="M200" s="4"/>
      <c r="N200" s="4">
        <f t="shared" si="39"/>
        <v>21.986612403100768</v>
      </c>
      <c r="O200" s="4">
        <f t="shared" si="30"/>
        <v>2836.2729999999992</v>
      </c>
      <c r="P200">
        <f t="shared" si="26"/>
        <v>1</v>
      </c>
      <c r="Q200">
        <f t="shared" si="40"/>
        <v>129</v>
      </c>
    </row>
    <row r="201" spans="2:17" x14ac:dyDescent="0.2">
      <c r="B201" s="3">
        <f>'Marktpreise EEX NCG 2017'!A557</f>
        <v>42195</v>
      </c>
      <c r="C201" s="7">
        <f t="shared" si="34"/>
        <v>0</v>
      </c>
      <c r="D201" s="7">
        <f t="shared" si="35"/>
        <v>0</v>
      </c>
      <c r="E201" s="7">
        <f t="shared" si="36"/>
        <v>0</v>
      </c>
      <c r="F201" s="4">
        <f>'Marktpreise EEX NCG 2017'!B557</f>
        <v>21.43</v>
      </c>
      <c r="G201" s="4">
        <f t="shared" si="27"/>
        <v>21.62</v>
      </c>
      <c r="H201" s="4">
        <f t="shared" si="24"/>
        <v>0</v>
      </c>
      <c r="I201" s="19">
        <f t="shared" si="25"/>
        <v>0</v>
      </c>
      <c r="J201" s="19">
        <f t="shared" si="37"/>
        <v>0</v>
      </c>
      <c r="K201" s="7">
        <f t="shared" si="28"/>
        <v>0</v>
      </c>
      <c r="L201" s="18">
        <f t="shared" si="38"/>
        <v>0</v>
      </c>
      <c r="M201" s="4"/>
      <c r="N201" s="4">
        <f t="shared" si="39"/>
        <v>21.983792307692301</v>
      </c>
      <c r="O201" s="4">
        <f t="shared" si="30"/>
        <v>2857.8929999999991</v>
      </c>
      <c r="P201">
        <f t="shared" si="26"/>
        <v>1</v>
      </c>
      <c r="Q201">
        <f t="shared" si="40"/>
        <v>130</v>
      </c>
    </row>
    <row r="202" spans="2:17" x14ac:dyDescent="0.2">
      <c r="B202" s="3">
        <f>'Marktpreise EEX NCG 2017'!A558</f>
        <v>42196</v>
      </c>
      <c r="C202" s="7">
        <f t="shared" si="34"/>
        <v>0</v>
      </c>
      <c r="D202" s="7">
        <f t="shared" si="35"/>
        <v>0</v>
      </c>
      <c r="E202" s="7">
        <f t="shared" si="36"/>
        <v>0</v>
      </c>
      <c r="F202" s="4">
        <f>'Marktpreise EEX NCG 2017'!B558</f>
        <v>0</v>
      </c>
      <c r="G202" s="4">
        <f t="shared" si="27"/>
        <v>21.62</v>
      </c>
      <c r="H202" s="4">
        <f t="shared" si="24"/>
        <v>0</v>
      </c>
      <c r="I202" s="19">
        <f t="shared" si="25"/>
        <v>0</v>
      </c>
      <c r="J202" s="19">
        <f t="shared" si="37"/>
        <v>0</v>
      </c>
      <c r="K202" s="7">
        <f t="shared" si="28"/>
        <v>0</v>
      </c>
      <c r="L202" s="18">
        <f t="shared" si="38"/>
        <v>0</v>
      </c>
      <c r="M202" s="4"/>
      <c r="N202" s="4">
        <f t="shared" si="39"/>
        <v>21.983792307692301</v>
      </c>
      <c r="O202" s="4">
        <f t="shared" si="30"/>
        <v>2857.8929999999991</v>
      </c>
      <c r="P202">
        <f t="shared" si="26"/>
        <v>0</v>
      </c>
      <c r="Q202">
        <f t="shared" si="40"/>
        <v>130</v>
      </c>
    </row>
    <row r="203" spans="2:17" x14ac:dyDescent="0.2">
      <c r="B203" s="3">
        <f>'Marktpreise EEX NCG 2017'!A559</f>
        <v>42197</v>
      </c>
      <c r="C203" s="7">
        <f t="shared" si="34"/>
        <v>0</v>
      </c>
      <c r="D203" s="7">
        <f t="shared" si="35"/>
        <v>0</v>
      </c>
      <c r="E203" s="7">
        <f t="shared" si="36"/>
        <v>0</v>
      </c>
      <c r="F203" s="4">
        <f>'Marktpreise EEX NCG 2017'!B559</f>
        <v>0</v>
      </c>
      <c r="G203" s="4">
        <f t="shared" si="27"/>
        <v>21.62</v>
      </c>
      <c r="H203" s="4">
        <f t="shared" ref="H203:H266" si="41">IF(E203&gt;0,G203,0)</f>
        <v>0</v>
      </c>
      <c r="I203" s="19">
        <f t="shared" ref="I203:I266" si="42">E203*G203</f>
        <v>0</v>
      </c>
      <c r="J203" s="19">
        <f t="shared" si="37"/>
        <v>0</v>
      </c>
      <c r="K203" s="7">
        <f t="shared" si="28"/>
        <v>0</v>
      </c>
      <c r="L203" s="18">
        <f t="shared" si="38"/>
        <v>0</v>
      </c>
      <c r="M203" s="4"/>
      <c r="N203" s="4">
        <f t="shared" si="39"/>
        <v>21.983792307692301</v>
      </c>
      <c r="O203" s="4">
        <f t="shared" si="30"/>
        <v>2857.8929999999991</v>
      </c>
      <c r="P203">
        <f t="shared" ref="P203:P266" si="43">IF(F203&gt;0,1,0)</f>
        <v>0</v>
      </c>
      <c r="Q203">
        <f t="shared" si="40"/>
        <v>130</v>
      </c>
    </row>
    <row r="204" spans="2:17" x14ac:dyDescent="0.2">
      <c r="B204" s="3">
        <f>'Marktpreise EEX NCG 2017'!A560</f>
        <v>42198</v>
      </c>
      <c r="C204" s="7">
        <f t="shared" si="34"/>
        <v>0</v>
      </c>
      <c r="D204" s="7">
        <f t="shared" si="35"/>
        <v>0</v>
      </c>
      <c r="E204" s="7">
        <f t="shared" si="36"/>
        <v>0</v>
      </c>
      <c r="F204" s="4">
        <f>'Marktpreise EEX NCG 2017'!B560</f>
        <v>21.55</v>
      </c>
      <c r="G204" s="4">
        <f t="shared" ref="G204:G267" si="44">IF(F204&gt;0,F204+$E$7,G203)</f>
        <v>21.740000000000002</v>
      </c>
      <c r="H204" s="4">
        <f t="shared" si="41"/>
        <v>0</v>
      </c>
      <c r="I204" s="19">
        <f t="shared" si="42"/>
        <v>0</v>
      </c>
      <c r="J204" s="19">
        <f t="shared" si="37"/>
        <v>0</v>
      </c>
      <c r="K204" s="7">
        <f t="shared" ref="K204:K267" si="45">E204+K203</f>
        <v>0</v>
      </c>
      <c r="L204" s="18">
        <f t="shared" si="38"/>
        <v>0</v>
      </c>
      <c r="M204" s="4"/>
      <c r="N204" s="4">
        <f t="shared" si="39"/>
        <v>21.981931297709917</v>
      </c>
      <c r="O204" s="4">
        <f t="shared" ref="O204:O267" si="46">IF(F204&gt;0,G204+O203,O203)</f>
        <v>2879.6329999999989</v>
      </c>
      <c r="P204">
        <f t="shared" si="43"/>
        <v>1</v>
      </c>
      <c r="Q204">
        <f t="shared" si="40"/>
        <v>131</v>
      </c>
    </row>
    <row r="205" spans="2:17" x14ac:dyDescent="0.2">
      <c r="B205" s="3">
        <f>'Marktpreise EEX NCG 2017'!A561</f>
        <v>42199</v>
      </c>
      <c r="C205" s="7">
        <f t="shared" si="34"/>
        <v>0</v>
      </c>
      <c r="D205" s="7">
        <f t="shared" si="35"/>
        <v>0</v>
      </c>
      <c r="E205" s="7">
        <f t="shared" si="36"/>
        <v>0</v>
      </c>
      <c r="F205" s="4">
        <f>'Marktpreise EEX NCG 2017'!B561</f>
        <v>21.38</v>
      </c>
      <c r="G205" s="4">
        <f t="shared" si="44"/>
        <v>21.57</v>
      </c>
      <c r="H205" s="4">
        <f t="shared" si="41"/>
        <v>0</v>
      </c>
      <c r="I205" s="19">
        <f t="shared" si="42"/>
        <v>0</v>
      </c>
      <c r="J205" s="19">
        <f t="shared" si="37"/>
        <v>0</v>
      </c>
      <c r="K205" s="7">
        <f t="shared" si="45"/>
        <v>0</v>
      </c>
      <c r="L205" s="18">
        <f t="shared" si="38"/>
        <v>0</v>
      </c>
      <c r="M205" s="4"/>
      <c r="N205" s="4">
        <f t="shared" si="39"/>
        <v>21.978810606060598</v>
      </c>
      <c r="O205" s="4">
        <f t="shared" si="46"/>
        <v>2901.2029999999991</v>
      </c>
      <c r="P205">
        <f t="shared" si="43"/>
        <v>1</v>
      </c>
      <c r="Q205">
        <f t="shared" si="40"/>
        <v>132</v>
      </c>
    </row>
    <row r="206" spans="2:17" x14ac:dyDescent="0.2">
      <c r="B206" s="3">
        <f>'Marktpreise EEX NCG 2017'!A562</f>
        <v>42200</v>
      </c>
      <c r="C206" s="7">
        <f t="shared" si="34"/>
        <v>0</v>
      </c>
      <c r="D206" s="7">
        <f t="shared" si="35"/>
        <v>0</v>
      </c>
      <c r="E206" s="7">
        <f t="shared" si="36"/>
        <v>0</v>
      </c>
      <c r="F206" s="4">
        <f>'Marktpreise EEX NCG 2017'!B562</f>
        <v>21.45</v>
      </c>
      <c r="G206" s="4">
        <f t="shared" si="44"/>
        <v>21.64</v>
      </c>
      <c r="H206" s="4">
        <f t="shared" si="41"/>
        <v>0</v>
      </c>
      <c r="I206" s="19">
        <f t="shared" si="42"/>
        <v>0</v>
      </c>
      <c r="J206" s="19">
        <f t="shared" si="37"/>
        <v>0</v>
      </c>
      <c r="K206" s="7">
        <f t="shared" si="45"/>
        <v>0</v>
      </c>
      <c r="L206" s="18">
        <f t="shared" si="38"/>
        <v>0</v>
      </c>
      <c r="M206" s="4"/>
      <c r="N206" s="4">
        <f t="shared" si="39"/>
        <v>21.976263157894728</v>
      </c>
      <c r="O206" s="4">
        <f t="shared" si="46"/>
        <v>2922.8429999999989</v>
      </c>
      <c r="P206">
        <f t="shared" si="43"/>
        <v>1</v>
      </c>
      <c r="Q206">
        <f t="shared" si="40"/>
        <v>133</v>
      </c>
    </row>
    <row r="207" spans="2:17" x14ac:dyDescent="0.2">
      <c r="B207" s="3">
        <f>'Marktpreise EEX NCG 2017'!A563</f>
        <v>42201</v>
      </c>
      <c r="C207" s="7">
        <f t="shared" si="34"/>
        <v>0</v>
      </c>
      <c r="D207" s="7">
        <f t="shared" si="35"/>
        <v>0</v>
      </c>
      <c r="E207" s="7">
        <f t="shared" si="36"/>
        <v>0</v>
      </c>
      <c r="F207" s="4">
        <f>'Marktpreise EEX NCG 2017'!B563</f>
        <v>21.5</v>
      </c>
      <c r="G207" s="4">
        <f t="shared" si="44"/>
        <v>21.69</v>
      </c>
      <c r="H207" s="4">
        <f t="shared" si="41"/>
        <v>0</v>
      </c>
      <c r="I207" s="19">
        <f t="shared" si="42"/>
        <v>0</v>
      </c>
      <c r="J207" s="19">
        <f t="shared" si="37"/>
        <v>0</v>
      </c>
      <c r="K207" s="7">
        <f t="shared" si="45"/>
        <v>0</v>
      </c>
      <c r="L207" s="18">
        <f t="shared" si="38"/>
        <v>0</v>
      </c>
      <c r="M207" s="4"/>
      <c r="N207" s="4">
        <f t="shared" si="39"/>
        <v>21.974126865671636</v>
      </c>
      <c r="O207" s="4">
        <f t="shared" si="46"/>
        <v>2944.532999999999</v>
      </c>
      <c r="P207">
        <f t="shared" si="43"/>
        <v>1</v>
      </c>
      <c r="Q207">
        <f t="shared" si="40"/>
        <v>134</v>
      </c>
    </row>
    <row r="208" spans="2:17" x14ac:dyDescent="0.2">
      <c r="B208" s="3">
        <f>'Marktpreise EEX NCG 2017'!A564</f>
        <v>42202</v>
      </c>
      <c r="C208" s="7">
        <f t="shared" si="34"/>
        <v>0</v>
      </c>
      <c r="D208" s="7">
        <f t="shared" si="35"/>
        <v>0</v>
      </c>
      <c r="E208" s="7">
        <f t="shared" si="36"/>
        <v>0</v>
      </c>
      <c r="F208" s="4">
        <f>'Marktpreise EEX NCG 2017'!B564</f>
        <v>21.45</v>
      </c>
      <c r="G208" s="4">
        <f t="shared" si="44"/>
        <v>21.64</v>
      </c>
      <c r="H208" s="4">
        <f t="shared" si="41"/>
        <v>0</v>
      </c>
      <c r="I208" s="19">
        <f t="shared" si="42"/>
        <v>0</v>
      </c>
      <c r="J208" s="19">
        <f t="shared" si="37"/>
        <v>0</v>
      </c>
      <c r="K208" s="7">
        <f t="shared" si="45"/>
        <v>0</v>
      </c>
      <c r="L208" s="18">
        <f t="shared" si="38"/>
        <v>0</v>
      </c>
      <c r="M208" s="4"/>
      <c r="N208" s="4">
        <f t="shared" si="39"/>
        <v>21.971651851851842</v>
      </c>
      <c r="O208" s="4">
        <f t="shared" si="46"/>
        <v>2966.1729999999989</v>
      </c>
      <c r="P208">
        <f t="shared" si="43"/>
        <v>1</v>
      </c>
      <c r="Q208">
        <f t="shared" si="40"/>
        <v>135</v>
      </c>
    </row>
    <row r="209" spans="2:17" x14ac:dyDescent="0.2">
      <c r="B209" s="3">
        <f>'Marktpreise EEX NCG 2017'!A565</f>
        <v>42203</v>
      </c>
      <c r="C209" s="7">
        <f t="shared" si="34"/>
        <v>0</v>
      </c>
      <c r="D209" s="7">
        <f t="shared" si="35"/>
        <v>0</v>
      </c>
      <c r="E209" s="7">
        <f t="shared" si="36"/>
        <v>0</v>
      </c>
      <c r="F209" s="4">
        <f>'Marktpreise EEX NCG 2017'!B565</f>
        <v>0</v>
      </c>
      <c r="G209" s="4">
        <f t="shared" si="44"/>
        <v>21.64</v>
      </c>
      <c r="H209" s="4">
        <f t="shared" si="41"/>
        <v>0</v>
      </c>
      <c r="I209" s="19">
        <f t="shared" si="42"/>
        <v>0</v>
      </c>
      <c r="J209" s="19">
        <f t="shared" si="37"/>
        <v>0</v>
      </c>
      <c r="K209" s="7">
        <f t="shared" si="45"/>
        <v>0</v>
      </c>
      <c r="L209" s="18">
        <f t="shared" si="38"/>
        <v>0</v>
      </c>
      <c r="M209" s="4"/>
      <c r="N209" s="4">
        <f t="shared" si="39"/>
        <v>21.971651851851842</v>
      </c>
      <c r="O209" s="4">
        <f t="shared" si="46"/>
        <v>2966.1729999999989</v>
      </c>
      <c r="P209">
        <f t="shared" si="43"/>
        <v>0</v>
      </c>
      <c r="Q209">
        <f t="shared" si="40"/>
        <v>135</v>
      </c>
    </row>
    <row r="210" spans="2:17" x14ac:dyDescent="0.2">
      <c r="B210" s="3">
        <f>'Marktpreise EEX NCG 2017'!A566</f>
        <v>42204</v>
      </c>
      <c r="C210" s="7">
        <f t="shared" si="34"/>
        <v>0</v>
      </c>
      <c r="D210" s="7">
        <f t="shared" si="35"/>
        <v>0</v>
      </c>
      <c r="E210" s="7">
        <f t="shared" si="36"/>
        <v>0</v>
      </c>
      <c r="F210" s="4">
        <f>'Marktpreise EEX NCG 2017'!B566</f>
        <v>0</v>
      </c>
      <c r="G210" s="4">
        <f t="shared" si="44"/>
        <v>21.64</v>
      </c>
      <c r="H210" s="4">
        <f t="shared" si="41"/>
        <v>0</v>
      </c>
      <c r="I210" s="19">
        <f t="shared" si="42"/>
        <v>0</v>
      </c>
      <c r="J210" s="19">
        <f t="shared" si="37"/>
        <v>0</v>
      </c>
      <c r="K210" s="7">
        <f t="shared" si="45"/>
        <v>0</v>
      </c>
      <c r="L210" s="18">
        <f t="shared" si="38"/>
        <v>0</v>
      </c>
      <c r="M210" s="4"/>
      <c r="N210" s="4">
        <f t="shared" si="39"/>
        <v>21.971651851851842</v>
      </c>
      <c r="O210" s="4">
        <f t="shared" si="46"/>
        <v>2966.1729999999989</v>
      </c>
      <c r="P210">
        <f t="shared" si="43"/>
        <v>0</v>
      </c>
      <c r="Q210">
        <f t="shared" si="40"/>
        <v>135</v>
      </c>
    </row>
    <row r="211" spans="2:17" x14ac:dyDescent="0.2">
      <c r="B211" s="3">
        <f>'Marktpreise EEX NCG 2017'!A567</f>
        <v>42205</v>
      </c>
      <c r="C211" s="7">
        <f t="shared" si="34"/>
        <v>0</v>
      </c>
      <c r="D211" s="7">
        <f t="shared" si="35"/>
        <v>0</v>
      </c>
      <c r="E211" s="7">
        <f t="shared" si="36"/>
        <v>0</v>
      </c>
      <c r="F211" s="4">
        <f>'Marktpreise EEX NCG 2017'!B567</f>
        <v>21.33</v>
      </c>
      <c r="G211" s="4">
        <f t="shared" si="44"/>
        <v>21.52</v>
      </c>
      <c r="H211" s="4">
        <f t="shared" si="41"/>
        <v>0</v>
      </c>
      <c r="I211" s="19">
        <f t="shared" si="42"/>
        <v>0</v>
      </c>
      <c r="J211" s="19">
        <f t="shared" si="37"/>
        <v>0</v>
      </c>
      <c r="K211" s="7">
        <f t="shared" si="45"/>
        <v>0</v>
      </c>
      <c r="L211" s="18">
        <f t="shared" si="38"/>
        <v>0</v>
      </c>
      <c r="M211" s="4"/>
      <c r="N211" s="4">
        <f t="shared" si="39"/>
        <v>21.968330882352934</v>
      </c>
      <c r="O211" s="4">
        <f t="shared" si="46"/>
        <v>2987.6929999999988</v>
      </c>
      <c r="P211">
        <f t="shared" si="43"/>
        <v>1</v>
      </c>
      <c r="Q211">
        <f t="shared" si="40"/>
        <v>136</v>
      </c>
    </row>
    <row r="212" spans="2:17" x14ac:dyDescent="0.2">
      <c r="B212" s="3">
        <f>'Marktpreise EEX NCG 2017'!A568</f>
        <v>42206</v>
      </c>
      <c r="C212" s="7">
        <f t="shared" si="34"/>
        <v>0</v>
      </c>
      <c r="D212" s="7">
        <f t="shared" si="35"/>
        <v>0</v>
      </c>
      <c r="E212" s="7">
        <f t="shared" si="36"/>
        <v>0</v>
      </c>
      <c r="F212" s="4">
        <f>'Marktpreise EEX NCG 2017'!B568</f>
        <v>21.17</v>
      </c>
      <c r="G212" s="4">
        <f t="shared" si="44"/>
        <v>21.360000000000003</v>
      </c>
      <c r="H212" s="4">
        <f t="shared" si="41"/>
        <v>0</v>
      </c>
      <c r="I212" s="19">
        <f t="shared" si="42"/>
        <v>0</v>
      </c>
      <c r="J212" s="19">
        <f t="shared" si="37"/>
        <v>0</v>
      </c>
      <c r="K212" s="7">
        <f t="shared" si="45"/>
        <v>0</v>
      </c>
      <c r="L212" s="18">
        <f t="shared" si="38"/>
        <v>0</v>
      </c>
      <c r="M212" s="4"/>
      <c r="N212" s="4">
        <f t="shared" si="39"/>
        <v>21.963890510948897</v>
      </c>
      <c r="O212" s="4">
        <f t="shared" si="46"/>
        <v>3009.052999999999</v>
      </c>
      <c r="P212">
        <f t="shared" si="43"/>
        <v>1</v>
      </c>
      <c r="Q212">
        <f t="shared" si="40"/>
        <v>137</v>
      </c>
    </row>
    <row r="213" spans="2:17" x14ac:dyDescent="0.2">
      <c r="B213" s="3">
        <f>'Marktpreise EEX NCG 2017'!A569</f>
        <v>42207</v>
      </c>
      <c r="C213" s="7">
        <f t="shared" si="34"/>
        <v>0</v>
      </c>
      <c r="D213" s="7">
        <f t="shared" si="35"/>
        <v>0</v>
      </c>
      <c r="E213" s="7">
        <f t="shared" si="36"/>
        <v>0</v>
      </c>
      <c r="F213" s="4">
        <f>'Marktpreise EEX NCG 2017'!B569</f>
        <v>21.21</v>
      </c>
      <c r="G213" s="4">
        <f t="shared" si="44"/>
        <v>21.400000000000002</v>
      </c>
      <c r="H213" s="4">
        <f t="shared" si="41"/>
        <v>0</v>
      </c>
      <c r="I213" s="19">
        <f t="shared" si="42"/>
        <v>0</v>
      </c>
      <c r="J213" s="19">
        <f t="shared" si="37"/>
        <v>0</v>
      </c>
      <c r="K213" s="7">
        <f t="shared" si="45"/>
        <v>0</v>
      </c>
      <c r="L213" s="18">
        <f t="shared" si="38"/>
        <v>0</v>
      </c>
      <c r="M213" s="4"/>
      <c r="N213" s="4">
        <f t="shared" si="39"/>
        <v>21.959804347826079</v>
      </c>
      <c r="O213" s="4">
        <f t="shared" si="46"/>
        <v>3030.4529999999991</v>
      </c>
      <c r="P213">
        <f t="shared" si="43"/>
        <v>1</v>
      </c>
      <c r="Q213">
        <f t="shared" si="40"/>
        <v>138</v>
      </c>
    </row>
    <row r="214" spans="2:17" x14ac:dyDescent="0.2">
      <c r="B214" s="3">
        <f>'Marktpreise EEX NCG 2017'!A570</f>
        <v>42208</v>
      </c>
      <c r="C214" s="7">
        <f t="shared" si="34"/>
        <v>0</v>
      </c>
      <c r="D214" s="7">
        <f t="shared" si="35"/>
        <v>0</v>
      </c>
      <c r="E214" s="7">
        <f t="shared" si="36"/>
        <v>0</v>
      </c>
      <c r="F214" s="4">
        <f>'Marktpreise EEX NCG 2017'!B570</f>
        <v>21.29</v>
      </c>
      <c r="G214" s="4">
        <f t="shared" si="44"/>
        <v>21.48</v>
      </c>
      <c r="H214" s="4">
        <f t="shared" si="41"/>
        <v>0</v>
      </c>
      <c r="I214" s="19">
        <f t="shared" si="42"/>
        <v>0</v>
      </c>
      <c r="J214" s="19">
        <f t="shared" si="37"/>
        <v>0</v>
      </c>
      <c r="K214" s="7">
        <f t="shared" si="45"/>
        <v>0</v>
      </c>
      <c r="L214" s="18">
        <f t="shared" si="38"/>
        <v>0</v>
      </c>
      <c r="M214" s="4"/>
      <c r="N214" s="4">
        <f t="shared" si="39"/>
        <v>21.956352517985604</v>
      </c>
      <c r="O214" s="4">
        <f t="shared" si="46"/>
        <v>3051.9329999999991</v>
      </c>
      <c r="P214">
        <f t="shared" si="43"/>
        <v>1</v>
      </c>
      <c r="Q214">
        <f t="shared" si="40"/>
        <v>139</v>
      </c>
    </row>
    <row r="215" spans="2:17" x14ac:dyDescent="0.2">
      <c r="B215" s="3">
        <f>'Marktpreise EEX NCG 2017'!A571</f>
        <v>42209</v>
      </c>
      <c r="C215" s="7">
        <f t="shared" si="34"/>
        <v>0</v>
      </c>
      <c r="D215" s="7">
        <f t="shared" si="35"/>
        <v>0</v>
      </c>
      <c r="E215" s="7">
        <f t="shared" si="36"/>
        <v>0</v>
      </c>
      <c r="F215" s="4">
        <f>'Marktpreise EEX NCG 2017'!B571</f>
        <v>21.05</v>
      </c>
      <c r="G215" s="4">
        <f t="shared" si="44"/>
        <v>21.240000000000002</v>
      </c>
      <c r="H215" s="4">
        <f t="shared" si="41"/>
        <v>0</v>
      </c>
      <c r="I215" s="19">
        <f t="shared" si="42"/>
        <v>0</v>
      </c>
      <c r="J215" s="19">
        <f t="shared" si="37"/>
        <v>0</v>
      </c>
      <c r="K215" s="7">
        <f t="shared" si="45"/>
        <v>0</v>
      </c>
      <c r="L215" s="18">
        <f t="shared" si="38"/>
        <v>0</v>
      </c>
      <c r="M215" s="4"/>
      <c r="N215" s="4">
        <f t="shared" si="39"/>
        <v>21.951235714285705</v>
      </c>
      <c r="O215" s="4">
        <f t="shared" si="46"/>
        <v>3073.1729999999989</v>
      </c>
      <c r="P215">
        <f t="shared" si="43"/>
        <v>1</v>
      </c>
      <c r="Q215">
        <f t="shared" si="40"/>
        <v>140</v>
      </c>
    </row>
    <row r="216" spans="2:17" x14ac:dyDescent="0.2">
      <c r="B216" s="3">
        <f>'Marktpreise EEX NCG 2017'!A572</f>
        <v>42210</v>
      </c>
      <c r="C216" s="7">
        <f t="shared" si="34"/>
        <v>0</v>
      </c>
      <c r="D216" s="7">
        <f t="shared" si="35"/>
        <v>0</v>
      </c>
      <c r="E216" s="7">
        <f t="shared" si="36"/>
        <v>0</v>
      </c>
      <c r="F216" s="4">
        <f>'Marktpreise EEX NCG 2017'!B572</f>
        <v>0</v>
      </c>
      <c r="G216" s="4">
        <f t="shared" si="44"/>
        <v>21.240000000000002</v>
      </c>
      <c r="H216" s="4">
        <f t="shared" si="41"/>
        <v>0</v>
      </c>
      <c r="I216" s="19">
        <f t="shared" si="42"/>
        <v>0</v>
      </c>
      <c r="J216" s="19">
        <f t="shared" si="37"/>
        <v>0</v>
      </c>
      <c r="K216" s="7">
        <f t="shared" si="45"/>
        <v>0</v>
      </c>
      <c r="L216" s="18">
        <f t="shared" si="38"/>
        <v>0</v>
      </c>
      <c r="M216" s="4"/>
      <c r="N216" s="4">
        <f t="shared" si="39"/>
        <v>21.951235714285705</v>
      </c>
      <c r="O216" s="4">
        <f t="shared" si="46"/>
        <v>3073.1729999999989</v>
      </c>
      <c r="P216">
        <f t="shared" si="43"/>
        <v>0</v>
      </c>
      <c r="Q216">
        <f t="shared" si="40"/>
        <v>140</v>
      </c>
    </row>
    <row r="217" spans="2:17" x14ac:dyDescent="0.2">
      <c r="B217" s="3">
        <f>'Marktpreise EEX NCG 2017'!A573</f>
        <v>42211</v>
      </c>
      <c r="C217" s="7">
        <f t="shared" si="34"/>
        <v>0</v>
      </c>
      <c r="D217" s="7">
        <f t="shared" si="35"/>
        <v>0</v>
      </c>
      <c r="E217" s="7">
        <f t="shared" si="36"/>
        <v>0</v>
      </c>
      <c r="F217" s="4">
        <f>'Marktpreise EEX NCG 2017'!B573</f>
        <v>0</v>
      </c>
      <c r="G217" s="4">
        <f t="shared" si="44"/>
        <v>21.240000000000002</v>
      </c>
      <c r="H217" s="4">
        <f t="shared" si="41"/>
        <v>0</v>
      </c>
      <c r="I217" s="19">
        <f t="shared" si="42"/>
        <v>0</v>
      </c>
      <c r="J217" s="19">
        <f t="shared" si="37"/>
        <v>0</v>
      </c>
      <c r="K217" s="7">
        <f t="shared" si="45"/>
        <v>0</v>
      </c>
      <c r="L217" s="18">
        <f t="shared" si="38"/>
        <v>0</v>
      </c>
      <c r="M217" s="4"/>
      <c r="N217" s="4">
        <f t="shared" si="39"/>
        <v>21.951235714285705</v>
      </c>
      <c r="O217" s="4">
        <f t="shared" si="46"/>
        <v>3073.1729999999989</v>
      </c>
      <c r="P217">
        <f t="shared" si="43"/>
        <v>0</v>
      </c>
      <c r="Q217">
        <f t="shared" si="40"/>
        <v>140</v>
      </c>
    </row>
    <row r="218" spans="2:17" x14ac:dyDescent="0.2">
      <c r="B218" s="3">
        <f>'Marktpreise EEX NCG 2017'!A574</f>
        <v>42212</v>
      </c>
      <c r="C218" s="7">
        <f t="shared" si="34"/>
        <v>0</v>
      </c>
      <c r="D218" s="7">
        <f t="shared" si="35"/>
        <v>0</v>
      </c>
      <c r="E218" s="7">
        <f t="shared" si="36"/>
        <v>0</v>
      </c>
      <c r="F218" s="4">
        <f>'Marktpreise EEX NCG 2017'!B574</f>
        <v>20.91</v>
      </c>
      <c r="G218" s="4">
        <f t="shared" si="44"/>
        <v>21.1</v>
      </c>
      <c r="H218" s="4">
        <f t="shared" si="41"/>
        <v>0</v>
      </c>
      <c r="I218" s="19">
        <f t="shared" si="42"/>
        <v>0</v>
      </c>
      <c r="J218" s="19">
        <f t="shared" si="37"/>
        <v>0</v>
      </c>
      <c r="K218" s="7">
        <f t="shared" si="45"/>
        <v>0</v>
      </c>
      <c r="L218" s="18">
        <f t="shared" si="38"/>
        <v>0</v>
      </c>
      <c r="M218" s="4"/>
      <c r="N218" s="4">
        <f t="shared" si="39"/>
        <v>21.945198581560273</v>
      </c>
      <c r="O218" s="4">
        <f t="shared" si="46"/>
        <v>3094.2729999999988</v>
      </c>
      <c r="P218">
        <f t="shared" si="43"/>
        <v>1</v>
      </c>
      <c r="Q218">
        <f t="shared" si="40"/>
        <v>141</v>
      </c>
    </row>
    <row r="219" spans="2:17" x14ac:dyDescent="0.2">
      <c r="B219" s="3">
        <f>'Marktpreise EEX NCG 2017'!A575</f>
        <v>42213</v>
      </c>
      <c r="C219" s="7">
        <f t="shared" si="34"/>
        <v>0</v>
      </c>
      <c r="D219" s="7">
        <f t="shared" si="35"/>
        <v>0</v>
      </c>
      <c r="E219" s="7">
        <f t="shared" si="36"/>
        <v>0</v>
      </c>
      <c r="F219" s="4">
        <f>'Marktpreise EEX NCG 2017'!B575</f>
        <v>20.87</v>
      </c>
      <c r="G219" s="4">
        <f t="shared" si="44"/>
        <v>21.060000000000002</v>
      </c>
      <c r="H219" s="4">
        <f t="shared" si="41"/>
        <v>0</v>
      </c>
      <c r="I219" s="19">
        <f t="shared" si="42"/>
        <v>0</v>
      </c>
      <c r="J219" s="19">
        <f t="shared" si="37"/>
        <v>0</v>
      </c>
      <c r="K219" s="7">
        <f t="shared" si="45"/>
        <v>0</v>
      </c>
      <c r="L219" s="18">
        <f t="shared" si="38"/>
        <v>0</v>
      </c>
      <c r="M219" s="4"/>
      <c r="N219" s="4">
        <f t="shared" si="39"/>
        <v>21.938964788732385</v>
      </c>
      <c r="O219" s="4">
        <f t="shared" si="46"/>
        <v>3115.3329999999987</v>
      </c>
      <c r="P219">
        <f t="shared" si="43"/>
        <v>1</v>
      </c>
      <c r="Q219">
        <f t="shared" si="40"/>
        <v>142</v>
      </c>
    </row>
    <row r="220" spans="2:17" x14ac:dyDescent="0.2">
      <c r="B220" s="3">
        <f>'Marktpreise EEX NCG 2017'!A576</f>
        <v>42214</v>
      </c>
      <c r="C220" s="7">
        <f t="shared" si="34"/>
        <v>0</v>
      </c>
      <c r="D220" s="7">
        <f t="shared" si="35"/>
        <v>0</v>
      </c>
      <c r="E220" s="7">
        <f t="shared" si="36"/>
        <v>0</v>
      </c>
      <c r="F220" s="4">
        <f>'Marktpreise EEX NCG 2017'!B576</f>
        <v>20.97</v>
      </c>
      <c r="G220" s="4">
        <f t="shared" si="44"/>
        <v>21.16</v>
      </c>
      <c r="H220" s="4">
        <f t="shared" si="41"/>
        <v>0</v>
      </c>
      <c r="I220" s="19">
        <f t="shared" si="42"/>
        <v>0</v>
      </c>
      <c r="J220" s="19">
        <f t="shared" si="37"/>
        <v>0</v>
      </c>
      <c r="K220" s="7">
        <f t="shared" si="45"/>
        <v>0</v>
      </c>
      <c r="L220" s="18">
        <f t="shared" si="38"/>
        <v>0</v>
      </c>
      <c r="M220" s="4"/>
      <c r="N220" s="4">
        <f t="shared" si="39"/>
        <v>21.933517482517473</v>
      </c>
      <c r="O220" s="4">
        <f t="shared" si="46"/>
        <v>3136.4929999999986</v>
      </c>
      <c r="P220">
        <f t="shared" si="43"/>
        <v>1</v>
      </c>
      <c r="Q220">
        <f t="shared" si="40"/>
        <v>143</v>
      </c>
    </row>
    <row r="221" spans="2:17" x14ac:dyDescent="0.2">
      <c r="B221" s="3">
        <f>'Marktpreise EEX NCG 2017'!A577</f>
        <v>42215</v>
      </c>
      <c r="C221" s="7">
        <f t="shared" ref="C221:C284" si="47">IF(A221&gt;0,$C$6/$C$8,0)</f>
        <v>0</v>
      </c>
      <c r="D221" s="7">
        <f t="shared" ref="D221:D234" si="48">IF(F221&gt;=F220,IF(F221=0,C221+D220,0),C221+D220)</f>
        <v>0</v>
      </c>
      <c r="E221" s="7">
        <f t="shared" ref="E221:E234" si="49">IF(F221&gt;=F220,IF(F221=0,0,C221+D220),0)</f>
        <v>0</v>
      </c>
      <c r="F221" s="4">
        <f>'Marktpreise EEX NCG 2017'!B577</f>
        <v>20.93</v>
      </c>
      <c r="G221" s="4">
        <f t="shared" si="44"/>
        <v>21.12</v>
      </c>
      <c r="H221" s="4">
        <f t="shared" si="41"/>
        <v>0</v>
      </c>
      <c r="I221" s="19">
        <f t="shared" si="42"/>
        <v>0</v>
      </c>
      <c r="J221" s="19">
        <f t="shared" ref="J221:J284" si="50">I221+J220</f>
        <v>0</v>
      </c>
      <c r="K221" s="7">
        <f t="shared" si="45"/>
        <v>0</v>
      </c>
      <c r="L221" s="18">
        <f t="shared" ref="L221:L284" si="51">K221*100/$C$6</f>
        <v>0</v>
      </c>
      <c r="M221" s="4"/>
      <c r="N221" s="4">
        <f t="shared" ref="N221:N284" si="52">O221/Q221</f>
        <v>21.927868055555546</v>
      </c>
      <c r="O221" s="4">
        <f t="shared" si="46"/>
        <v>3157.6129999999985</v>
      </c>
      <c r="P221">
        <f t="shared" si="43"/>
        <v>1</v>
      </c>
      <c r="Q221">
        <f t="shared" ref="Q221:Q284" si="53">P221+Q220</f>
        <v>144</v>
      </c>
    </row>
    <row r="222" spans="2:17" x14ac:dyDescent="0.2">
      <c r="B222" s="3">
        <f>'Marktpreise EEX NCG 2017'!A578</f>
        <v>42216</v>
      </c>
      <c r="C222" s="7">
        <f t="shared" si="47"/>
        <v>0</v>
      </c>
      <c r="D222" s="7">
        <f t="shared" si="48"/>
        <v>0</v>
      </c>
      <c r="E222" s="7">
        <f t="shared" si="49"/>
        <v>0</v>
      </c>
      <c r="F222" s="4">
        <f>'Marktpreise EEX NCG 2017'!B578</f>
        <v>20.72</v>
      </c>
      <c r="G222" s="4">
        <f t="shared" si="44"/>
        <v>20.91</v>
      </c>
      <c r="H222" s="4">
        <f t="shared" si="41"/>
        <v>0</v>
      </c>
      <c r="I222" s="19">
        <f t="shared" si="42"/>
        <v>0</v>
      </c>
      <c r="J222" s="19">
        <f t="shared" si="50"/>
        <v>0</v>
      </c>
      <c r="K222" s="7">
        <f t="shared" si="45"/>
        <v>0</v>
      </c>
      <c r="L222" s="18">
        <f t="shared" si="51"/>
        <v>0</v>
      </c>
      <c r="M222" s="4"/>
      <c r="N222" s="4">
        <f t="shared" si="52"/>
        <v>21.920848275862056</v>
      </c>
      <c r="O222" s="4">
        <f t="shared" si="46"/>
        <v>3178.5229999999983</v>
      </c>
      <c r="P222">
        <f t="shared" si="43"/>
        <v>1</v>
      </c>
      <c r="Q222">
        <f t="shared" si="53"/>
        <v>145</v>
      </c>
    </row>
    <row r="223" spans="2:17" x14ac:dyDescent="0.2">
      <c r="B223" s="3">
        <f>'Marktpreise EEX NCG 2017'!A579</f>
        <v>42217</v>
      </c>
      <c r="C223" s="7">
        <f t="shared" si="47"/>
        <v>0</v>
      </c>
      <c r="D223" s="7">
        <f t="shared" si="48"/>
        <v>0</v>
      </c>
      <c r="E223" s="7">
        <f t="shared" si="49"/>
        <v>0</v>
      </c>
      <c r="F223" s="4">
        <f>'Marktpreise EEX NCG 2017'!B579</f>
        <v>0</v>
      </c>
      <c r="G223" s="4">
        <f t="shared" si="44"/>
        <v>20.91</v>
      </c>
      <c r="H223" s="4">
        <f t="shared" si="41"/>
        <v>0</v>
      </c>
      <c r="I223" s="19">
        <f t="shared" si="42"/>
        <v>0</v>
      </c>
      <c r="J223" s="19">
        <f t="shared" si="50"/>
        <v>0</v>
      </c>
      <c r="K223" s="7">
        <f t="shared" si="45"/>
        <v>0</v>
      </c>
      <c r="L223" s="18">
        <f t="shared" si="51"/>
        <v>0</v>
      </c>
      <c r="M223" s="4"/>
      <c r="N223" s="4">
        <f t="shared" si="52"/>
        <v>21.920848275862056</v>
      </c>
      <c r="O223" s="4">
        <f t="shared" si="46"/>
        <v>3178.5229999999983</v>
      </c>
      <c r="P223">
        <f t="shared" si="43"/>
        <v>0</v>
      </c>
      <c r="Q223">
        <f t="shared" si="53"/>
        <v>145</v>
      </c>
    </row>
    <row r="224" spans="2:17" x14ac:dyDescent="0.2">
      <c r="B224" s="3">
        <f>'Marktpreise EEX NCG 2017'!A580</f>
        <v>42218</v>
      </c>
      <c r="C224" s="7">
        <f t="shared" si="47"/>
        <v>0</v>
      </c>
      <c r="D224" s="7">
        <f t="shared" si="48"/>
        <v>0</v>
      </c>
      <c r="E224" s="7">
        <f t="shared" si="49"/>
        <v>0</v>
      </c>
      <c r="F224" s="4">
        <f>'Marktpreise EEX NCG 2017'!B580</f>
        <v>0</v>
      </c>
      <c r="G224" s="4">
        <f t="shared" si="44"/>
        <v>20.91</v>
      </c>
      <c r="H224" s="4">
        <f t="shared" si="41"/>
        <v>0</v>
      </c>
      <c r="I224" s="19">
        <f t="shared" si="42"/>
        <v>0</v>
      </c>
      <c r="J224" s="19">
        <f t="shared" si="50"/>
        <v>0</v>
      </c>
      <c r="K224" s="7">
        <f t="shared" si="45"/>
        <v>0</v>
      </c>
      <c r="L224" s="18">
        <f t="shared" si="51"/>
        <v>0</v>
      </c>
      <c r="M224" s="4"/>
      <c r="N224" s="4">
        <f t="shared" si="52"/>
        <v>21.920848275862056</v>
      </c>
      <c r="O224" s="4">
        <f t="shared" si="46"/>
        <v>3178.5229999999983</v>
      </c>
      <c r="P224">
        <f t="shared" si="43"/>
        <v>0</v>
      </c>
      <c r="Q224">
        <f t="shared" si="53"/>
        <v>145</v>
      </c>
    </row>
    <row r="225" spans="1:17" x14ac:dyDescent="0.2">
      <c r="B225" s="3">
        <f>'Marktpreise EEX NCG 2017'!A581</f>
        <v>42219</v>
      </c>
      <c r="C225" s="7">
        <f t="shared" si="47"/>
        <v>0</v>
      </c>
      <c r="D225" s="7">
        <f t="shared" si="48"/>
        <v>0</v>
      </c>
      <c r="E225" s="7">
        <f t="shared" si="49"/>
        <v>0</v>
      </c>
      <c r="F225" s="4">
        <f>'Marktpreise EEX NCG 2017'!B581</f>
        <v>20.49</v>
      </c>
      <c r="G225" s="4">
        <f t="shared" si="44"/>
        <v>20.68</v>
      </c>
      <c r="H225" s="4">
        <f t="shared" si="41"/>
        <v>0</v>
      </c>
      <c r="I225" s="19">
        <f t="shared" si="42"/>
        <v>0</v>
      </c>
      <c r="J225" s="19">
        <f t="shared" si="50"/>
        <v>0</v>
      </c>
      <c r="K225" s="7">
        <f t="shared" si="45"/>
        <v>0</v>
      </c>
      <c r="L225" s="18">
        <f t="shared" si="51"/>
        <v>0</v>
      </c>
      <c r="M225" s="4"/>
      <c r="N225" s="4">
        <f t="shared" si="52"/>
        <v>21.912349315068482</v>
      </c>
      <c r="O225" s="4">
        <f t="shared" si="46"/>
        <v>3199.2029999999982</v>
      </c>
      <c r="P225">
        <f t="shared" si="43"/>
        <v>1</v>
      </c>
      <c r="Q225">
        <f t="shared" si="53"/>
        <v>146</v>
      </c>
    </row>
    <row r="226" spans="1:17" x14ac:dyDescent="0.2">
      <c r="B226" s="3">
        <f>'Marktpreise EEX NCG 2017'!A582</f>
        <v>42220</v>
      </c>
      <c r="C226" s="7">
        <f t="shared" si="47"/>
        <v>0</v>
      </c>
      <c r="D226" s="7">
        <f t="shared" si="48"/>
        <v>0</v>
      </c>
      <c r="E226" s="7">
        <f t="shared" si="49"/>
        <v>0</v>
      </c>
      <c r="F226" s="4">
        <f>'Marktpreise EEX NCG 2017'!B582</f>
        <v>20.37</v>
      </c>
      <c r="G226" s="4">
        <f t="shared" si="44"/>
        <v>20.560000000000002</v>
      </c>
      <c r="H226" s="4">
        <f t="shared" si="41"/>
        <v>0</v>
      </c>
      <c r="I226" s="19">
        <f t="shared" si="42"/>
        <v>0</v>
      </c>
      <c r="J226" s="19">
        <f t="shared" si="50"/>
        <v>0</v>
      </c>
      <c r="K226" s="7">
        <f t="shared" si="45"/>
        <v>0</v>
      </c>
      <c r="L226" s="18">
        <f t="shared" si="51"/>
        <v>0</v>
      </c>
      <c r="M226" s="4"/>
      <c r="N226" s="4">
        <f t="shared" si="52"/>
        <v>21.903149659863931</v>
      </c>
      <c r="O226" s="4">
        <f t="shared" si="46"/>
        <v>3219.7629999999981</v>
      </c>
      <c r="P226">
        <f t="shared" si="43"/>
        <v>1</v>
      </c>
      <c r="Q226">
        <f t="shared" si="53"/>
        <v>147</v>
      </c>
    </row>
    <row r="227" spans="1:17" x14ac:dyDescent="0.2">
      <c r="B227" s="3">
        <f>'Marktpreise EEX NCG 2017'!A583</f>
        <v>42221</v>
      </c>
      <c r="C227" s="7">
        <f t="shared" si="47"/>
        <v>0</v>
      </c>
      <c r="D227" s="7">
        <f t="shared" si="48"/>
        <v>0</v>
      </c>
      <c r="E227" s="7">
        <f t="shared" si="49"/>
        <v>0</v>
      </c>
      <c r="F227" s="4">
        <f>'Marktpreise EEX NCG 2017'!B583</f>
        <v>20.64</v>
      </c>
      <c r="G227" s="4">
        <f t="shared" si="44"/>
        <v>20.830000000000002</v>
      </c>
      <c r="H227" s="4">
        <f t="shared" si="41"/>
        <v>0</v>
      </c>
      <c r="I227" s="19">
        <f t="shared" si="42"/>
        <v>0</v>
      </c>
      <c r="J227" s="19">
        <f t="shared" si="50"/>
        <v>0</v>
      </c>
      <c r="K227" s="7">
        <f t="shared" si="45"/>
        <v>0</v>
      </c>
      <c r="L227" s="18">
        <f t="shared" si="51"/>
        <v>0</v>
      </c>
      <c r="M227" s="4"/>
      <c r="N227" s="4">
        <f t="shared" si="52"/>
        <v>21.895898648648636</v>
      </c>
      <c r="O227" s="4">
        <f t="shared" si="46"/>
        <v>3240.592999999998</v>
      </c>
      <c r="P227">
        <f t="shared" si="43"/>
        <v>1</v>
      </c>
      <c r="Q227">
        <f t="shared" si="53"/>
        <v>148</v>
      </c>
    </row>
    <row r="228" spans="1:17" x14ac:dyDescent="0.2">
      <c r="B228" s="3">
        <f>'Marktpreise EEX NCG 2017'!A584</f>
        <v>42222</v>
      </c>
      <c r="C228" s="7">
        <f t="shared" si="47"/>
        <v>0</v>
      </c>
      <c r="D228" s="7">
        <f t="shared" si="48"/>
        <v>0</v>
      </c>
      <c r="E228" s="7">
        <f t="shared" si="49"/>
        <v>0</v>
      </c>
      <c r="F228" s="4">
        <f>'Marktpreise EEX NCG 2017'!B584</f>
        <v>20.55</v>
      </c>
      <c r="G228" s="4">
        <f t="shared" si="44"/>
        <v>20.740000000000002</v>
      </c>
      <c r="H228" s="4">
        <f t="shared" si="41"/>
        <v>0</v>
      </c>
      <c r="I228" s="19">
        <f t="shared" si="42"/>
        <v>0</v>
      </c>
      <c r="J228" s="19">
        <f t="shared" si="50"/>
        <v>0</v>
      </c>
      <c r="K228" s="7">
        <f t="shared" si="45"/>
        <v>0</v>
      </c>
      <c r="L228" s="18">
        <f t="shared" si="51"/>
        <v>0</v>
      </c>
      <c r="M228" s="4"/>
      <c r="N228" s="4">
        <f t="shared" si="52"/>
        <v>21.888140939597299</v>
      </c>
      <c r="O228" s="4">
        <f t="shared" si="46"/>
        <v>3261.3329999999978</v>
      </c>
      <c r="P228">
        <f t="shared" si="43"/>
        <v>1</v>
      </c>
      <c r="Q228">
        <f t="shared" si="53"/>
        <v>149</v>
      </c>
    </row>
    <row r="229" spans="1:17" x14ac:dyDescent="0.2">
      <c r="B229" s="3">
        <f>'Marktpreise EEX NCG 2017'!A585</f>
        <v>42223</v>
      </c>
      <c r="C229" s="7">
        <f t="shared" si="47"/>
        <v>0</v>
      </c>
      <c r="D229" s="7">
        <f t="shared" si="48"/>
        <v>0</v>
      </c>
      <c r="E229" s="7">
        <f t="shared" si="49"/>
        <v>0</v>
      </c>
      <c r="F229" s="4">
        <f>'Marktpreise EEX NCG 2017'!B585</f>
        <v>20.440000000000001</v>
      </c>
      <c r="G229" s="4">
        <f t="shared" si="44"/>
        <v>20.630000000000003</v>
      </c>
      <c r="H229" s="4">
        <f t="shared" si="41"/>
        <v>0</v>
      </c>
      <c r="I229" s="19">
        <f t="shared" si="42"/>
        <v>0</v>
      </c>
      <c r="J229" s="19">
        <f t="shared" si="50"/>
        <v>0</v>
      </c>
      <c r="K229" s="7">
        <f t="shared" si="45"/>
        <v>0</v>
      </c>
      <c r="L229" s="18">
        <f t="shared" si="51"/>
        <v>0</v>
      </c>
      <c r="M229" s="4"/>
      <c r="N229" s="4">
        <f t="shared" si="52"/>
        <v>21.879753333333319</v>
      </c>
      <c r="O229" s="4">
        <f t="shared" si="46"/>
        <v>3281.9629999999979</v>
      </c>
      <c r="P229">
        <f t="shared" si="43"/>
        <v>1</v>
      </c>
      <c r="Q229">
        <f t="shared" si="53"/>
        <v>150</v>
      </c>
    </row>
    <row r="230" spans="1:17" x14ac:dyDescent="0.2">
      <c r="B230" s="3">
        <f>'Marktpreise EEX NCG 2017'!A586</f>
        <v>42224</v>
      </c>
      <c r="C230" s="7">
        <f t="shared" si="47"/>
        <v>0</v>
      </c>
      <c r="D230" s="7">
        <f t="shared" si="48"/>
        <v>0</v>
      </c>
      <c r="E230" s="7">
        <f t="shared" si="49"/>
        <v>0</v>
      </c>
      <c r="F230" s="4">
        <f>'Marktpreise EEX NCG 2017'!B586</f>
        <v>0</v>
      </c>
      <c r="G230" s="4">
        <f t="shared" si="44"/>
        <v>20.630000000000003</v>
      </c>
      <c r="H230" s="4">
        <f t="shared" si="41"/>
        <v>0</v>
      </c>
      <c r="I230" s="19">
        <f t="shared" si="42"/>
        <v>0</v>
      </c>
      <c r="J230" s="19">
        <f t="shared" si="50"/>
        <v>0</v>
      </c>
      <c r="K230" s="7">
        <f t="shared" si="45"/>
        <v>0</v>
      </c>
      <c r="L230" s="18">
        <f t="shared" si="51"/>
        <v>0</v>
      </c>
      <c r="M230" s="4"/>
      <c r="N230" s="4">
        <f t="shared" si="52"/>
        <v>21.879753333333319</v>
      </c>
      <c r="O230" s="4">
        <f t="shared" si="46"/>
        <v>3281.9629999999979</v>
      </c>
      <c r="P230">
        <f t="shared" si="43"/>
        <v>0</v>
      </c>
      <c r="Q230">
        <f t="shared" si="53"/>
        <v>150</v>
      </c>
    </row>
    <row r="231" spans="1:17" x14ac:dyDescent="0.2">
      <c r="B231" s="3">
        <f>'Marktpreise EEX NCG 2017'!A587</f>
        <v>42225</v>
      </c>
      <c r="C231" s="7">
        <f t="shared" si="47"/>
        <v>0</v>
      </c>
      <c r="D231" s="7">
        <f t="shared" si="48"/>
        <v>0</v>
      </c>
      <c r="E231" s="7">
        <f t="shared" si="49"/>
        <v>0</v>
      </c>
      <c r="F231" s="4">
        <f>'Marktpreise EEX NCG 2017'!B587</f>
        <v>0</v>
      </c>
      <c r="G231" s="4">
        <f t="shared" si="44"/>
        <v>20.630000000000003</v>
      </c>
      <c r="H231" s="4">
        <f t="shared" si="41"/>
        <v>0</v>
      </c>
      <c r="I231" s="19">
        <f t="shared" si="42"/>
        <v>0</v>
      </c>
      <c r="J231" s="19">
        <f t="shared" si="50"/>
        <v>0</v>
      </c>
      <c r="K231" s="7">
        <f t="shared" si="45"/>
        <v>0</v>
      </c>
      <c r="L231" s="18">
        <f t="shared" si="51"/>
        <v>0</v>
      </c>
      <c r="M231" s="4"/>
      <c r="N231" s="4">
        <f t="shared" si="52"/>
        <v>21.879753333333319</v>
      </c>
      <c r="O231" s="4">
        <f t="shared" si="46"/>
        <v>3281.9629999999979</v>
      </c>
      <c r="P231">
        <f t="shared" si="43"/>
        <v>0</v>
      </c>
      <c r="Q231">
        <f t="shared" si="53"/>
        <v>150</v>
      </c>
    </row>
    <row r="232" spans="1:17" x14ac:dyDescent="0.2">
      <c r="B232" s="3">
        <f>'Marktpreise EEX NCG 2017'!A588</f>
        <v>42226</v>
      </c>
      <c r="C232" s="7">
        <f t="shared" si="47"/>
        <v>0</v>
      </c>
      <c r="D232" s="7">
        <f t="shared" si="48"/>
        <v>0</v>
      </c>
      <c r="E232" s="7">
        <f t="shared" si="49"/>
        <v>0</v>
      </c>
      <c r="F232" s="4">
        <f>'Marktpreise EEX NCG 2017'!B588</f>
        <v>20.43</v>
      </c>
      <c r="G232" s="4">
        <f t="shared" si="44"/>
        <v>20.62</v>
      </c>
      <c r="H232" s="4">
        <f t="shared" si="41"/>
        <v>0</v>
      </c>
      <c r="I232" s="19">
        <f t="shared" si="42"/>
        <v>0</v>
      </c>
      <c r="J232" s="19">
        <f t="shared" si="50"/>
        <v>0</v>
      </c>
      <c r="K232" s="7">
        <f t="shared" si="45"/>
        <v>0</v>
      </c>
      <c r="L232" s="18">
        <f t="shared" si="51"/>
        <v>0</v>
      </c>
      <c r="M232" s="4"/>
      <c r="N232" s="4">
        <f t="shared" si="52"/>
        <v>21.871410596026475</v>
      </c>
      <c r="O232" s="4">
        <f t="shared" si="46"/>
        <v>3302.5829999999978</v>
      </c>
      <c r="P232">
        <f t="shared" si="43"/>
        <v>1</v>
      </c>
      <c r="Q232">
        <f t="shared" si="53"/>
        <v>151</v>
      </c>
    </row>
    <row r="233" spans="1:17" x14ac:dyDescent="0.2">
      <c r="B233" s="3">
        <f>'Marktpreise EEX NCG 2017'!A589</f>
        <v>42227</v>
      </c>
      <c r="C233" s="7">
        <f t="shared" si="47"/>
        <v>0</v>
      </c>
      <c r="D233" s="7">
        <f t="shared" si="48"/>
        <v>0</v>
      </c>
      <c r="E233" s="7">
        <f t="shared" si="49"/>
        <v>0</v>
      </c>
      <c r="F233" s="4">
        <f>'Marktpreise EEX NCG 2017'!B589</f>
        <v>20.399999999999999</v>
      </c>
      <c r="G233" s="4">
        <f t="shared" si="44"/>
        <v>20.59</v>
      </c>
      <c r="H233" s="4">
        <f t="shared" si="41"/>
        <v>0</v>
      </c>
      <c r="I233" s="19">
        <f t="shared" si="42"/>
        <v>0</v>
      </c>
      <c r="J233" s="19">
        <f t="shared" si="50"/>
        <v>0</v>
      </c>
      <c r="K233" s="7">
        <f t="shared" si="45"/>
        <v>0</v>
      </c>
      <c r="L233" s="18">
        <f t="shared" si="51"/>
        <v>0</v>
      </c>
      <c r="M233" s="4"/>
      <c r="N233" s="4">
        <f t="shared" si="52"/>
        <v>21.86298026315788</v>
      </c>
      <c r="O233" s="4">
        <f t="shared" si="46"/>
        <v>3323.172999999998</v>
      </c>
      <c r="P233">
        <f t="shared" si="43"/>
        <v>1</v>
      </c>
      <c r="Q233">
        <f t="shared" si="53"/>
        <v>152</v>
      </c>
    </row>
    <row r="234" spans="1:17" x14ac:dyDescent="0.2">
      <c r="B234" s="3">
        <f>'Marktpreise EEX NCG 2017'!A590</f>
        <v>42228</v>
      </c>
      <c r="C234" s="7">
        <f t="shared" si="47"/>
        <v>0</v>
      </c>
      <c r="D234" s="7">
        <f t="shared" si="48"/>
        <v>0</v>
      </c>
      <c r="E234" s="7">
        <f t="shared" si="49"/>
        <v>0</v>
      </c>
      <c r="F234" s="4">
        <f>'Marktpreise EEX NCG 2017'!B590</f>
        <v>20.329999999999998</v>
      </c>
      <c r="G234" s="4">
        <f t="shared" si="44"/>
        <v>20.52</v>
      </c>
      <c r="H234" s="4">
        <f t="shared" si="41"/>
        <v>0</v>
      </c>
      <c r="I234" s="19">
        <f t="shared" si="42"/>
        <v>0</v>
      </c>
      <c r="J234" s="19">
        <f t="shared" si="50"/>
        <v>0</v>
      </c>
      <c r="K234" s="7">
        <f t="shared" si="45"/>
        <v>0</v>
      </c>
      <c r="L234" s="18">
        <f t="shared" si="51"/>
        <v>0</v>
      </c>
      <c r="M234" s="4"/>
      <c r="N234" s="4">
        <f t="shared" si="52"/>
        <v>21.854202614379073</v>
      </c>
      <c r="O234" s="4">
        <f t="shared" si="46"/>
        <v>3343.6929999999979</v>
      </c>
      <c r="P234">
        <f t="shared" si="43"/>
        <v>1</v>
      </c>
      <c r="Q234">
        <f t="shared" si="53"/>
        <v>153</v>
      </c>
    </row>
    <row r="235" spans="1:17" x14ac:dyDescent="0.2">
      <c r="A235">
        <v>1</v>
      </c>
      <c r="B235" s="3">
        <f>'Marktpreise EEX NCG 2017'!A591</f>
        <v>42229</v>
      </c>
      <c r="C235" s="7">
        <f t="shared" si="47"/>
        <v>2512.1951219512193</v>
      </c>
      <c r="D235" s="7">
        <f>IF(G235&gt;=G234,IF(F235=0,C235+D234,0),C235+D234)</f>
        <v>0</v>
      </c>
      <c r="E235" s="7">
        <f>IF(G235&gt;=G234,IF(F235=0,0,C235+D234),0)</f>
        <v>2512.1951219512193</v>
      </c>
      <c r="F235" s="4">
        <f>'Marktpreise EEX NCG 2017'!B591</f>
        <v>20.45</v>
      </c>
      <c r="G235" s="4">
        <f t="shared" si="44"/>
        <v>20.64</v>
      </c>
      <c r="H235" s="4">
        <f t="shared" si="41"/>
        <v>20.64</v>
      </c>
      <c r="I235" s="19">
        <f t="shared" si="42"/>
        <v>51851.707317073167</v>
      </c>
      <c r="J235" s="19">
        <f t="shared" si="50"/>
        <v>51851.707317073167</v>
      </c>
      <c r="K235" s="7">
        <f t="shared" si="45"/>
        <v>2512.1951219512193</v>
      </c>
      <c r="L235" s="18">
        <f t="shared" si="51"/>
        <v>0.4065040650406504</v>
      </c>
      <c r="M235" s="4">
        <f t="shared" ref="M235:M284" si="54">J235/K235</f>
        <v>20.64</v>
      </c>
      <c r="N235" s="4">
        <f t="shared" si="52"/>
        <v>21.846318181818166</v>
      </c>
      <c r="O235" s="4">
        <f t="shared" si="46"/>
        <v>3364.3329999999978</v>
      </c>
      <c r="P235">
        <f t="shared" si="43"/>
        <v>1</v>
      </c>
      <c r="Q235">
        <f t="shared" si="53"/>
        <v>154</v>
      </c>
    </row>
    <row r="236" spans="1:17" x14ac:dyDescent="0.2">
      <c r="A236">
        <v>1</v>
      </c>
      <c r="B236" s="3">
        <f>'Marktpreise EEX NCG 2017'!A592</f>
        <v>42230</v>
      </c>
      <c r="C236" s="7">
        <f t="shared" si="47"/>
        <v>2512.1951219512193</v>
      </c>
      <c r="D236" s="7">
        <f>IF(G236&gt;=G235,IF(F236=0,C236+D235,0),C236+D235)</f>
        <v>2512.1951219512193</v>
      </c>
      <c r="E236" s="7">
        <f>IF(G236&gt;=G235,IF(F236=0,0,C236+D235),0)</f>
        <v>0</v>
      </c>
      <c r="F236" s="4">
        <f>'Marktpreise EEX NCG 2017'!B592</f>
        <v>20.399999999999999</v>
      </c>
      <c r="G236" s="4">
        <f t="shared" si="44"/>
        <v>20.59</v>
      </c>
      <c r="H236" s="4">
        <f t="shared" si="41"/>
        <v>0</v>
      </c>
      <c r="I236" s="19">
        <f t="shared" si="42"/>
        <v>0</v>
      </c>
      <c r="J236" s="19">
        <f t="shared" si="50"/>
        <v>51851.707317073167</v>
      </c>
      <c r="K236" s="7">
        <f t="shared" si="45"/>
        <v>2512.1951219512193</v>
      </c>
      <c r="L236" s="18">
        <f t="shared" si="51"/>
        <v>0.4065040650406504</v>
      </c>
      <c r="M236" s="4">
        <f t="shared" si="54"/>
        <v>20.64</v>
      </c>
      <c r="N236" s="4">
        <f t="shared" si="52"/>
        <v>21.838212903225795</v>
      </c>
      <c r="O236" s="4">
        <f t="shared" si="46"/>
        <v>3384.922999999998</v>
      </c>
      <c r="P236">
        <f t="shared" si="43"/>
        <v>1</v>
      </c>
      <c r="Q236">
        <f t="shared" si="53"/>
        <v>155</v>
      </c>
    </row>
    <row r="237" spans="1:17" x14ac:dyDescent="0.2">
      <c r="B237" s="3">
        <f>'Marktpreise EEX NCG 2017'!A593</f>
        <v>42231</v>
      </c>
      <c r="C237" s="7">
        <f t="shared" si="47"/>
        <v>0</v>
      </c>
      <c r="D237" s="7">
        <f>IF(G237&gt;=G236,IF(F237=0,C237+D236,0),C237+D236)</f>
        <v>2512.1951219512193</v>
      </c>
      <c r="E237" s="7">
        <f>IF(G237&gt;=G236,IF(F237=0,0,C237+D236),0)</f>
        <v>0</v>
      </c>
      <c r="F237" s="4">
        <f>'Marktpreise EEX NCG 2017'!B593</f>
        <v>0</v>
      </c>
      <c r="G237" s="4">
        <f t="shared" si="44"/>
        <v>20.59</v>
      </c>
      <c r="H237" s="4">
        <f t="shared" si="41"/>
        <v>0</v>
      </c>
      <c r="I237" s="19">
        <f t="shared" si="42"/>
        <v>0</v>
      </c>
      <c r="J237" s="19">
        <f t="shared" si="50"/>
        <v>51851.707317073167</v>
      </c>
      <c r="K237" s="7">
        <f t="shared" si="45"/>
        <v>2512.1951219512193</v>
      </c>
      <c r="L237" s="18">
        <f t="shared" si="51"/>
        <v>0.4065040650406504</v>
      </c>
      <c r="M237" s="4">
        <f t="shared" si="54"/>
        <v>20.64</v>
      </c>
      <c r="N237" s="4">
        <f t="shared" si="52"/>
        <v>21.838212903225795</v>
      </c>
      <c r="O237" s="4">
        <f t="shared" si="46"/>
        <v>3384.922999999998</v>
      </c>
      <c r="P237">
        <f t="shared" si="43"/>
        <v>0</v>
      </c>
      <c r="Q237">
        <f t="shared" si="53"/>
        <v>155</v>
      </c>
    </row>
    <row r="238" spans="1:17" x14ac:dyDescent="0.2">
      <c r="B238" s="3">
        <f>'Marktpreise EEX NCG 2017'!A594</f>
        <v>42232</v>
      </c>
      <c r="C238" s="7">
        <f t="shared" si="47"/>
        <v>0</v>
      </c>
      <c r="D238" s="7">
        <f>IF(G238&gt;=G237,IF(F238=0,C238+D237,0),C238+D237)</f>
        <v>2512.1951219512193</v>
      </c>
      <c r="E238" s="7">
        <f>IF(G238&gt;=G237,IF(F238=0,0,C238+D237),0)</f>
        <v>0</v>
      </c>
      <c r="F238" s="4">
        <f>'Marktpreise EEX NCG 2017'!B594</f>
        <v>0</v>
      </c>
      <c r="G238" s="4">
        <f t="shared" si="44"/>
        <v>20.59</v>
      </c>
      <c r="H238" s="4">
        <f t="shared" si="41"/>
        <v>0</v>
      </c>
      <c r="I238" s="19">
        <f t="shared" si="42"/>
        <v>0</v>
      </c>
      <c r="J238" s="19">
        <f t="shared" si="50"/>
        <v>51851.707317073167</v>
      </c>
      <c r="K238" s="7">
        <f t="shared" si="45"/>
        <v>2512.1951219512193</v>
      </c>
      <c r="L238" s="18">
        <f t="shared" si="51"/>
        <v>0.4065040650406504</v>
      </c>
      <c r="M238" s="4">
        <f t="shared" si="54"/>
        <v>20.64</v>
      </c>
      <c r="N238" s="4">
        <f t="shared" si="52"/>
        <v>21.838212903225795</v>
      </c>
      <c r="O238" s="4">
        <f t="shared" si="46"/>
        <v>3384.922999999998</v>
      </c>
      <c r="P238">
        <f t="shared" si="43"/>
        <v>0</v>
      </c>
      <c r="Q238">
        <f t="shared" si="53"/>
        <v>155</v>
      </c>
    </row>
    <row r="239" spans="1:17" x14ac:dyDescent="0.2">
      <c r="A239">
        <v>1</v>
      </c>
      <c r="B239" s="3">
        <f>'Marktpreise EEX NCG 2017'!A595</f>
        <v>42233</v>
      </c>
      <c r="C239" s="7">
        <f t="shared" si="47"/>
        <v>2512.1951219512193</v>
      </c>
      <c r="D239" s="7">
        <f>IF(G239&gt;=G238,IF(F239=0,C239+D238,0),C239+D238)</f>
        <v>5024.3902439024387</v>
      </c>
      <c r="E239" s="7">
        <f>IF(G239&gt;=G238,IF(F239=0,0,C239+D238),0)</f>
        <v>0</v>
      </c>
      <c r="F239" s="4">
        <f>'Marktpreise EEX NCG 2017'!B595</f>
        <v>20.34</v>
      </c>
      <c r="G239" s="4">
        <f t="shared" si="44"/>
        <v>20.53</v>
      </c>
      <c r="H239" s="4">
        <f t="shared" si="41"/>
        <v>0</v>
      </c>
      <c r="I239" s="19">
        <f t="shared" si="42"/>
        <v>0</v>
      </c>
      <c r="J239" s="19">
        <f t="shared" si="50"/>
        <v>51851.707317073167</v>
      </c>
      <c r="K239" s="7">
        <f t="shared" si="45"/>
        <v>2512.1951219512193</v>
      </c>
      <c r="L239" s="18">
        <f t="shared" si="51"/>
        <v>0.4065040650406504</v>
      </c>
      <c r="M239" s="4">
        <f t="shared" si="54"/>
        <v>20.64</v>
      </c>
      <c r="N239" s="4">
        <f t="shared" si="52"/>
        <v>21.829826923076912</v>
      </c>
      <c r="O239" s="4">
        <f t="shared" si="46"/>
        <v>3405.4529999999982</v>
      </c>
      <c r="P239">
        <f t="shared" si="43"/>
        <v>1</v>
      </c>
      <c r="Q239">
        <f t="shared" si="53"/>
        <v>156</v>
      </c>
    </row>
    <row r="240" spans="1:17" x14ac:dyDescent="0.2">
      <c r="A240">
        <v>1</v>
      </c>
      <c r="B240" s="3">
        <f>'Marktpreise EEX NCG 2017'!A596</f>
        <v>42234</v>
      </c>
      <c r="C240" s="7">
        <f t="shared" si="47"/>
        <v>2512.1951219512193</v>
      </c>
      <c r="D240" s="7">
        <f t="shared" ref="D240:D303" si="55">IF(G240&gt;=G239,IF(F240=0,C240+D239,0),C240+D239)</f>
        <v>0</v>
      </c>
      <c r="E240" s="7">
        <f t="shared" ref="E240:E303" si="56">IF(G240&gt;=G239,IF(F240=0,0,C240+D239),0)</f>
        <v>7536.585365853658</v>
      </c>
      <c r="F240" s="4">
        <f>'Marktpreise EEX NCG 2017'!B596</f>
        <v>20.46</v>
      </c>
      <c r="G240" s="4">
        <f t="shared" si="44"/>
        <v>20.650000000000002</v>
      </c>
      <c r="H240" s="4">
        <f t="shared" si="41"/>
        <v>20.650000000000002</v>
      </c>
      <c r="I240" s="19">
        <f t="shared" si="42"/>
        <v>155630.48780487807</v>
      </c>
      <c r="J240" s="19">
        <f t="shared" si="50"/>
        <v>207482.19512195123</v>
      </c>
      <c r="K240" s="7">
        <f t="shared" si="45"/>
        <v>10048.780487804877</v>
      </c>
      <c r="L240" s="18">
        <f t="shared" si="51"/>
        <v>1.6260162601626016</v>
      </c>
      <c r="M240" s="4">
        <f t="shared" si="54"/>
        <v>20.647500000000001</v>
      </c>
      <c r="N240" s="4">
        <f t="shared" si="52"/>
        <v>21.822312101910818</v>
      </c>
      <c r="O240" s="4">
        <f t="shared" si="46"/>
        <v>3426.1029999999982</v>
      </c>
      <c r="P240">
        <f t="shared" si="43"/>
        <v>1</v>
      </c>
      <c r="Q240">
        <f t="shared" si="53"/>
        <v>157</v>
      </c>
    </row>
    <row r="241" spans="1:17" x14ac:dyDescent="0.2">
      <c r="A241">
        <v>1</v>
      </c>
      <c r="B241" s="3">
        <f>'Marktpreise EEX NCG 2017'!A597</f>
        <v>42235</v>
      </c>
      <c r="C241" s="7">
        <f t="shared" si="47"/>
        <v>2512.1951219512193</v>
      </c>
      <c r="D241" s="7">
        <f t="shared" si="55"/>
        <v>2512.1951219512193</v>
      </c>
      <c r="E241" s="7">
        <f t="shared" si="56"/>
        <v>0</v>
      </c>
      <c r="F241" s="4">
        <f>'Marktpreise EEX NCG 2017'!B597</f>
        <v>20.32</v>
      </c>
      <c r="G241" s="4">
        <f t="shared" si="44"/>
        <v>20.51</v>
      </c>
      <c r="H241" s="4">
        <f t="shared" si="41"/>
        <v>0</v>
      </c>
      <c r="I241" s="19">
        <f t="shared" si="42"/>
        <v>0</v>
      </c>
      <c r="J241" s="19">
        <f t="shared" si="50"/>
        <v>207482.19512195123</v>
      </c>
      <c r="K241" s="7">
        <f t="shared" si="45"/>
        <v>10048.780487804877</v>
      </c>
      <c r="L241" s="18">
        <f t="shared" si="51"/>
        <v>1.6260162601626016</v>
      </c>
      <c r="M241" s="4">
        <f t="shared" si="54"/>
        <v>20.647500000000001</v>
      </c>
      <c r="N241" s="4">
        <f t="shared" si="52"/>
        <v>21.814006329113916</v>
      </c>
      <c r="O241" s="4">
        <f t="shared" si="46"/>
        <v>3446.6129999999985</v>
      </c>
      <c r="P241">
        <f t="shared" si="43"/>
        <v>1</v>
      </c>
      <c r="Q241">
        <f t="shared" si="53"/>
        <v>158</v>
      </c>
    </row>
    <row r="242" spans="1:17" x14ac:dyDescent="0.2">
      <c r="A242">
        <v>1</v>
      </c>
      <c r="B242" s="3">
        <f>'Marktpreise EEX NCG 2017'!A598</f>
        <v>42236</v>
      </c>
      <c r="C242" s="7">
        <f t="shared" si="47"/>
        <v>2512.1951219512193</v>
      </c>
      <c r="D242" s="7">
        <f t="shared" si="55"/>
        <v>5024.3902439024387</v>
      </c>
      <c r="E242" s="7">
        <f t="shared" si="56"/>
        <v>0</v>
      </c>
      <c r="F242" s="4">
        <f>'Marktpreise EEX NCG 2017'!B598</f>
        <v>20.09</v>
      </c>
      <c r="G242" s="4">
        <f t="shared" si="44"/>
        <v>20.28</v>
      </c>
      <c r="H242" s="4">
        <f t="shared" si="41"/>
        <v>0</v>
      </c>
      <c r="I242" s="19">
        <f t="shared" si="42"/>
        <v>0</v>
      </c>
      <c r="J242" s="19">
        <f t="shared" si="50"/>
        <v>207482.19512195123</v>
      </c>
      <c r="K242" s="7">
        <f t="shared" si="45"/>
        <v>10048.780487804877</v>
      </c>
      <c r="L242" s="18">
        <f t="shared" si="51"/>
        <v>1.6260162601626016</v>
      </c>
      <c r="M242" s="4">
        <f t="shared" si="54"/>
        <v>20.647500000000001</v>
      </c>
      <c r="N242" s="4">
        <f t="shared" si="52"/>
        <v>21.804358490566031</v>
      </c>
      <c r="O242" s="4">
        <f t="shared" si="46"/>
        <v>3466.8929999999987</v>
      </c>
      <c r="P242">
        <f t="shared" si="43"/>
        <v>1</v>
      </c>
      <c r="Q242">
        <f t="shared" si="53"/>
        <v>159</v>
      </c>
    </row>
    <row r="243" spans="1:17" x14ac:dyDescent="0.2">
      <c r="A243">
        <v>1</v>
      </c>
      <c r="B243" s="3">
        <f>'Marktpreise EEX NCG 2017'!A599</f>
        <v>42237</v>
      </c>
      <c r="C243" s="7">
        <f t="shared" si="47"/>
        <v>2512.1951219512193</v>
      </c>
      <c r="D243" s="7">
        <f t="shared" si="55"/>
        <v>7536.585365853658</v>
      </c>
      <c r="E243" s="7">
        <f t="shared" si="56"/>
        <v>0</v>
      </c>
      <c r="F243" s="4">
        <f>'Marktpreise EEX NCG 2017'!B599</f>
        <v>20</v>
      </c>
      <c r="G243" s="4">
        <f t="shared" si="44"/>
        <v>20.190000000000001</v>
      </c>
      <c r="H243" s="4">
        <f t="shared" si="41"/>
        <v>0</v>
      </c>
      <c r="I243" s="19">
        <f t="shared" si="42"/>
        <v>0</v>
      </c>
      <c r="J243" s="19">
        <f t="shared" si="50"/>
        <v>207482.19512195123</v>
      </c>
      <c r="K243" s="7">
        <f t="shared" si="45"/>
        <v>10048.780487804877</v>
      </c>
      <c r="L243" s="18">
        <f t="shared" si="51"/>
        <v>1.6260162601626016</v>
      </c>
      <c r="M243" s="4">
        <f t="shared" si="54"/>
        <v>20.647500000000001</v>
      </c>
      <c r="N243" s="4">
        <f t="shared" si="52"/>
        <v>21.794268749999993</v>
      </c>
      <c r="O243" s="4">
        <f t="shared" si="46"/>
        <v>3487.0829999999987</v>
      </c>
      <c r="P243">
        <f t="shared" si="43"/>
        <v>1</v>
      </c>
      <c r="Q243">
        <f t="shared" si="53"/>
        <v>160</v>
      </c>
    </row>
    <row r="244" spans="1:17" x14ac:dyDescent="0.2">
      <c r="B244" s="3">
        <f>'Marktpreise EEX NCG 2017'!A600</f>
        <v>42238</v>
      </c>
      <c r="C244" s="7">
        <f t="shared" si="47"/>
        <v>0</v>
      </c>
      <c r="D244" s="7">
        <f t="shared" si="55"/>
        <v>7536.585365853658</v>
      </c>
      <c r="E244" s="7">
        <f t="shared" si="56"/>
        <v>0</v>
      </c>
      <c r="F244" s="4">
        <f>'Marktpreise EEX NCG 2017'!B600</f>
        <v>0</v>
      </c>
      <c r="G244" s="4">
        <f t="shared" si="44"/>
        <v>20.190000000000001</v>
      </c>
      <c r="H244" s="4">
        <f t="shared" si="41"/>
        <v>0</v>
      </c>
      <c r="I244" s="19">
        <f t="shared" si="42"/>
        <v>0</v>
      </c>
      <c r="J244" s="19">
        <f t="shared" si="50"/>
        <v>207482.19512195123</v>
      </c>
      <c r="K244" s="7">
        <f t="shared" si="45"/>
        <v>10048.780487804877</v>
      </c>
      <c r="L244" s="18">
        <f t="shared" si="51"/>
        <v>1.6260162601626016</v>
      </c>
      <c r="M244" s="4">
        <f t="shared" si="54"/>
        <v>20.647500000000001</v>
      </c>
      <c r="N244" s="4">
        <f t="shared" si="52"/>
        <v>21.794268749999993</v>
      </c>
      <c r="O244" s="4">
        <f t="shared" si="46"/>
        <v>3487.0829999999987</v>
      </c>
      <c r="P244">
        <f t="shared" si="43"/>
        <v>0</v>
      </c>
      <c r="Q244">
        <f t="shared" si="53"/>
        <v>160</v>
      </c>
    </row>
    <row r="245" spans="1:17" x14ac:dyDescent="0.2">
      <c r="B245" s="3">
        <f>'Marktpreise EEX NCG 2017'!A601</f>
        <v>42239</v>
      </c>
      <c r="C245" s="7">
        <f t="shared" si="47"/>
        <v>0</v>
      </c>
      <c r="D245" s="7">
        <f t="shared" si="55"/>
        <v>7536.585365853658</v>
      </c>
      <c r="E245" s="7">
        <f t="shared" si="56"/>
        <v>0</v>
      </c>
      <c r="F245" s="4">
        <f>'Marktpreise EEX NCG 2017'!B601</f>
        <v>0</v>
      </c>
      <c r="G245" s="4">
        <f t="shared" si="44"/>
        <v>20.190000000000001</v>
      </c>
      <c r="H245" s="4">
        <f t="shared" si="41"/>
        <v>0</v>
      </c>
      <c r="I245" s="19">
        <f t="shared" si="42"/>
        <v>0</v>
      </c>
      <c r="J245" s="19">
        <f t="shared" si="50"/>
        <v>207482.19512195123</v>
      </c>
      <c r="K245" s="7">
        <f t="shared" si="45"/>
        <v>10048.780487804877</v>
      </c>
      <c r="L245" s="18">
        <f t="shared" si="51"/>
        <v>1.6260162601626016</v>
      </c>
      <c r="M245" s="4">
        <f t="shared" si="54"/>
        <v>20.647500000000001</v>
      </c>
      <c r="N245" s="4">
        <f t="shared" si="52"/>
        <v>21.794268749999993</v>
      </c>
      <c r="O245" s="4">
        <f t="shared" si="46"/>
        <v>3487.0829999999987</v>
      </c>
      <c r="P245">
        <f t="shared" si="43"/>
        <v>0</v>
      </c>
      <c r="Q245">
        <f t="shared" si="53"/>
        <v>160</v>
      </c>
    </row>
    <row r="246" spans="1:17" x14ac:dyDescent="0.2">
      <c r="A246">
        <v>1</v>
      </c>
      <c r="B246" s="3">
        <f>'Marktpreise EEX NCG 2017'!A602</f>
        <v>42240</v>
      </c>
      <c r="C246" s="7">
        <f t="shared" si="47"/>
        <v>2512.1951219512193</v>
      </c>
      <c r="D246" s="7">
        <f t="shared" si="55"/>
        <v>10048.780487804877</v>
      </c>
      <c r="E246" s="7">
        <f t="shared" si="56"/>
        <v>0</v>
      </c>
      <c r="F246" s="4">
        <f>'Marktpreise EEX NCG 2017'!B602</f>
        <v>19.54</v>
      </c>
      <c r="G246" s="4">
        <f t="shared" si="44"/>
        <v>19.73</v>
      </c>
      <c r="H246" s="4">
        <f t="shared" si="41"/>
        <v>0</v>
      </c>
      <c r="I246" s="19">
        <f t="shared" si="42"/>
        <v>0</v>
      </c>
      <c r="J246" s="19">
        <f t="shared" si="50"/>
        <v>207482.19512195123</v>
      </c>
      <c r="K246" s="7">
        <f t="shared" si="45"/>
        <v>10048.780487804877</v>
      </c>
      <c r="L246" s="18">
        <f t="shared" si="51"/>
        <v>1.6260162601626016</v>
      </c>
      <c r="M246" s="4">
        <f t="shared" si="54"/>
        <v>20.647500000000001</v>
      </c>
      <c r="N246" s="4">
        <f t="shared" si="52"/>
        <v>21.781447204968938</v>
      </c>
      <c r="O246" s="4">
        <f t="shared" si="46"/>
        <v>3506.8129999999987</v>
      </c>
      <c r="P246">
        <f t="shared" si="43"/>
        <v>1</v>
      </c>
      <c r="Q246">
        <f t="shared" si="53"/>
        <v>161</v>
      </c>
    </row>
    <row r="247" spans="1:17" x14ac:dyDescent="0.2">
      <c r="A247">
        <v>1</v>
      </c>
      <c r="B247" s="3">
        <f>'Marktpreise EEX NCG 2017'!A603</f>
        <v>42241</v>
      </c>
      <c r="C247" s="7">
        <f t="shared" si="47"/>
        <v>2512.1951219512193</v>
      </c>
      <c r="D247" s="7">
        <f t="shared" si="55"/>
        <v>0</v>
      </c>
      <c r="E247" s="7">
        <f t="shared" si="56"/>
        <v>12560.975609756097</v>
      </c>
      <c r="F247" s="4">
        <f>'Marktpreise EEX NCG 2017'!B603</f>
        <v>19.7</v>
      </c>
      <c r="G247" s="4">
        <f t="shared" si="44"/>
        <v>19.89</v>
      </c>
      <c r="H247" s="4">
        <f t="shared" si="41"/>
        <v>19.89</v>
      </c>
      <c r="I247" s="19">
        <f t="shared" si="42"/>
        <v>249837.80487804877</v>
      </c>
      <c r="J247" s="19">
        <f t="shared" si="50"/>
        <v>457320</v>
      </c>
      <c r="K247" s="7">
        <f t="shared" si="45"/>
        <v>22609.756097560974</v>
      </c>
      <c r="L247" s="18">
        <f t="shared" si="51"/>
        <v>3.6585365853658529</v>
      </c>
      <c r="M247" s="4">
        <f t="shared" si="54"/>
        <v>20.226666666666667</v>
      </c>
      <c r="N247" s="4">
        <f t="shared" si="52"/>
        <v>21.769771604938263</v>
      </c>
      <c r="O247" s="4">
        <f t="shared" si="46"/>
        <v>3526.7029999999986</v>
      </c>
      <c r="P247">
        <f t="shared" si="43"/>
        <v>1</v>
      </c>
      <c r="Q247">
        <f t="shared" si="53"/>
        <v>162</v>
      </c>
    </row>
    <row r="248" spans="1:17" x14ac:dyDescent="0.2">
      <c r="A248">
        <v>1</v>
      </c>
      <c r="B248" s="3">
        <f>'Marktpreise EEX NCG 2017'!A604</f>
        <v>42242</v>
      </c>
      <c r="C248" s="7">
        <f t="shared" si="47"/>
        <v>2512.1951219512193</v>
      </c>
      <c r="D248" s="7">
        <f t="shared" si="55"/>
        <v>2512.1951219512193</v>
      </c>
      <c r="E248" s="7">
        <f t="shared" si="56"/>
        <v>0</v>
      </c>
      <c r="F248" s="4">
        <f>'Marktpreise EEX NCG 2017'!B604</f>
        <v>19.600000000000001</v>
      </c>
      <c r="G248" s="4">
        <f t="shared" si="44"/>
        <v>19.790000000000003</v>
      </c>
      <c r="H248" s="4">
        <f t="shared" si="41"/>
        <v>0</v>
      </c>
      <c r="I248" s="19">
        <f t="shared" si="42"/>
        <v>0</v>
      </c>
      <c r="J248" s="19">
        <f t="shared" si="50"/>
        <v>457320</v>
      </c>
      <c r="K248" s="7">
        <f t="shared" si="45"/>
        <v>22609.756097560974</v>
      </c>
      <c r="L248" s="18">
        <f t="shared" si="51"/>
        <v>3.6585365853658529</v>
      </c>
      <c r="M248" s="4">
        <f t="shared" si="54"/>
        <v>20.226666666666667</v>
      </c>
      <c r="N248" s="4">
        <f t="shared" si="52"/>
        <v>21.757625766871158</v>
      </c>
      <c r="O248" s="4">
        <f t="shared" si="46"/>
        <v>3546.4929999999986</v>
      </c>
      <c r="P248">
        <f t="shared" si="43"/>
        <v>1</v>
      </c>
      <c r="Q248">
        <f t="shared" si="53"/>
        <v>163</v>
      </c>
    </row>
    <row r="249" spans="1:17" x14ac:dyDescent="0.2">
      <c r="A249">
        <v>1</v>
      </c>
      <c r="B249" s="3">
        <f>'Marktpreise EEX NCG 2017'!A605</f>
        <v>42243</v>
      </c>
      <c r="C249" s="7">
        <f t="shared" si="47"/>
        <v>2512.1951219512193</v>
      </c>
      <c r="D249" s="7">
        <f t="shared" si="55"/>
        <v>0</v>
      </c>
      <c r="E249" s="7">
        <f t="shared" si="56"/>
        <v>5024.3902439024387</v>
      </c>
      <c r="F249" s="4">
        <f>'Marktpreise EEX NCG 2017'!B605</f>
        <v>19.600000000000001</v>
      </c>
      <c r="G249" s="4">
        <f t="shared" si="44"/>
        <v>19.790000000000003</v>
      </c>
      <c r="H249" s="4">
        <f t="shared" si="41"/>
        <v>19.790000000000003</v>
      </c>
      <c r="I249" s="19">
        <f t="shared" si="42"/>
        <v>99432.682926829279</v>
      </c>
      <c r="J249" s="19">
        <f t="shared" si="50"/>
        <v>556752.68292682932</v>
      </c>
      <c r="K249" s="7">
        <f t="shared" si="45"/>
        <v>27634.146341463413</v>
      </c>
      <c r="L249" s="18">
        <f t="shared" si="51"/>
        <v>4.4715447154471537</v>
      </c>
      <c r="M249" s="4">
        <f t="shared" si="54"/>
        <v>20.147272727272732</v>
      </c>
      <c r="N249" s="4">
        <f t="shared" si="52"/>
        <v>21.745628048780478</v>
      </c>
      <c r="O249" s="4">
        <f t="shared" si="46"/>
        <v>3566.2829999999985</v>
      </c>
      <c r="P249">
        <f t="shared" si="43"/>
        <v>1</v>
      </c>
      <c r="Q249">
        <f t="shared" si="53"/>
        <v>164</v>
      </c>
    </row>
    <row r="250" spans="1:17" x14ac:dyDescent="0.2">
      <c r="A250">
        <v>1</v>
      </c>
      <c r="B250" s="3">
        <f>'Marktpreise EEX NCG 2017'!A606</f>
        <v>42244</v>
      </c>
      <c r="C250" s="7">
        <f t="shared" si="47"/>
        <v>2512.1951219512193</v>
      </c>
      <c r="D250" s="7">
        <f t="shared" si="55"/>
        <v>0</v>
      </c>
      <c r="E250" s="7">
        <f t="shared" si="56"/>
        <v>2512.1951219512193</v>
      </c>
      <c r="F250" s="4">
        <f>'Marktpreise EEX NCG 2017'!B606</f>
        <v>19.829999999999998</v>
      </c>
      <c r="G250" s="4">
        <f t="shared" si="44"/>
        <v>20.02</v>
      </c>
      <c r="H250" s="4">
        <f t="shared" si="41"/>
        <v>20.02</v>
      </c>
      <c r="I250" s="19">
        <f t="shared" si="42"/>
        <v>50294.146341463413</v>
      </c>
      <c r="J250" s="19">
        <f t="shared" si="50"/>
        <v>607046.82926829276</v>
      </c>
      <c r="K250" s="7">
        <f t="shared" si="45"/>
        <v>30146.341463414632</v>
      </c>
      <c r="L250" s="18">
        <f t="shared" si="51"/>
        <v>4.8780487804878048</v>
      </c>
      <c r="M250" s="4">
        <f t="shared" si="54"/>
        <v>20.13666666666667</v>
      </c>
      <c r="N250" s="4">
        <f t="shared" si="52"/>
        <v>21.735169696969688</v>
      </c>
      <c r="O250" s="4">
        <f t="shared" si="46"/>
        <v>3586.3029999999985</v>
      </c>
      <c r="P250">
        <f t="shared" si="43"/>
        <v>1</v>
      </c>
      <c r="Q250">
        <f t="shared" si="53"/>
        <v>165</v>
      </c>
    </row>
    <row r="251" spans="1:17" x14ac:dyDescent="0.2">
      <c r="B251" s="3">
        <f>'Marktpreise EEX NCG 2017'!A607</f>
        <v>42245</v>
      </c>
      <c r="C251" s="7">
        <f t="shared" si="47"/>
        <v>0</v>
      </c>
      <c r="D251" s="7">
        <f t="shared" si="55"/>
        <v>0</v>
      </c>
      <c r="E251" s="7">
        <f t="shared" si="56"/>
        <v>0</v>
      </c>
      <c r="F251" s="4">
        <f>'Marktpreise EEX NCG 2017'!B607</f>
        <v>0</v>
      </c>
      <c r="G251" s="4">
        <f t="shared" si="44"/>
        <v>20.02</v>
      </c>
      <c r="H251" s="4">
        <f t="shared" si="41"/>
        <v>0</v>
      </c>
      <c r="I251" s="19">
        <f t="shared" si="42"/>
        <v>0</v>
      </c>
      <c r="J251" s="19">
        <f t="shared" si="50"/>
        <v>607046.82926829276</v>
      </c>
      <c r="K251" s="7">
        <f t="shared" si="45"/>
        <v>30146.341463414632</v>
      </c>
      <c r="L251" s="18">
        <f t="shared" si="51"/>
        <v>4.8780487804878048</v>
      </c>
      <c r="M251" s="4">
        <f t="shared" si="54"/>
        <v>20.13666666666667</v>
      </c>
      <c r="N251" s="4">
        <f t="shared" si="52"/>
        <v>21.735169696969688</v>
      </c>
      <c r="O251" s="4">
        <f t="shared" si="46"/>
        <v>3586.3029999999985</v>
      </c>
      <c r="P251">
        <f t="shared" si="43"/>
        <v>0</v>
      </c>
      <c r="Q251">
        <f t="shared" si="53"/>
        <v>165</v>
      </c>
    </row>
    <row r="252" spans="1:17" x14ac:dyDescent="0.2">
      <c r="B252" s="3">
        <f>'Marktpreise EEX NCG 2017'!A608</f>
        <v>42246</v>
      </c>
      <c r="C252" s="7">
        <f t="shared" si="47"/>
        <v>0</v>
      </c>
      <c r="D252" s="7">
        <f t="shared" si="55"/>
        <v>0</v>
      </c>
      <c r="E252" s="7">
        <f t="shared" si="56"/>
        <v>0</v>
      </c>
      <c r="F252" s="4">
        <f>'Marktpreise EEX NCG 2017'!B608</f>
        <v>0</v>
      </c>
      <c r="G252" s="4">
        <f t="shared" si="44"/>
        <v>20.02</v>
      </c>
      <c r="H252" s="4">
        <f t="shared" si="41"/>
        <v>0</v>
      </c>
      <c r="I252" s="19">
        <f t="shared" si="42"/>
        <v>0</v>
      </c>
      <c r="J252" s="19">
        <f t="shared" si="50"/>
        <v>607046.82926829276</v>
      </c>
      <c r="K252" s="7">
        <f t="shared" si="45"/>
        <v>30146.341463414632</v>
      </c>
      <c r="L252" s="18">
        <f t="shared" si="51"/>
        <v>4.8780487804878048</v>
      </c>
      <c r="M252" s="4">
        <f t="shared" si="54"/>
        <v>20.13666666666667</v>
      </c>
      <c r="N252" s="4">
        <f t="shared" si="52"/>
        <v>21.735169696969688</v>
      </c>
      <c r="O252" s="4">
        <f t="shared" si="46"/>
        <v>3586.3029999999985</v>
      </c>
      <c r="P252">
        <f t="shared" si="43"/>
        <v>0</v>
      </c>
      <c r="Q252">
        <f t="shared" si="53"/>
        <v>165</v>
      </c>
    </row>
    <row r="253" spans="1:17" x14ac:dyDescent="0.2">
      <c r="A253">
        <v>1</v>
      </c>
      <c r="B253" s="3">
        <f>'Marktpreise EEX NCG 2017'!A609</f>
        <v>42247</v>
      </c>
      <c r="C253" s="7">
        <f t="shared" si="47"/>
        <v>2512.1951219512193</v>
      </c>
      <c r="D253" s="7">
        <f t="shared" si="55"/>
        <v>2512.1951219512193</v>
      </c>
      <c r="E253" s="7">
        <f t="shared" si="56"/>
        <v>0</v>
      </c>
      <c r="F253" s="4">
        <f>'Marktpreise EEX NCG 2017'!B609</f>
        <v>0</v>
      </c>
      <c r="G253" s="4">
        <f t="shared" si="44"/>
        <v>20.02</v>
      </c>
      <c r="H253" s="4">
        <f t="shared" si="41"/>
        <v>0</v>
      </c>
      <c r="I253" s="19">
        <f t="shared" si="42"/>
        <v>0</v>
      </c>
      <c r="J253" s="19">
        <f t="shared" si="50"/>
        <v>607046.82926829276</v>
      </c>
      <c r="K253" s="7">
        <f t="shared" si="45"/>
        <v>30146.341463414632</v>
      </c>
      <c r="L253" s="18">
        <f t="shared" si="51"/>
        <v>4.8780487804878048</v>
      </c>
      <c r="M253" s="4">
        <f t="shared" si="54"/>
        <v>20.13666666666667</v>
      </c>
      <c r="N253" s="4">
        <f t="shared" si="52"/>
        <v>21.735169696969688</v>
      </c>
      <c r="O253" s="4">
        <f t="shared" si="46"/>
        <v>3586.3029999999985</v>
      </c>
      <c r="P253">
        <f t="shared" si="43"/>
        <v>0</v>
      </c>
      <c r="Q253">
        <f t="shared" si="53"/>
        <v>165</v>
      </c>
    </row>
    <row r="254" spans="1:17" x14ac:dyDescent="0.2">
      <c r="A254">
        <v>1</v>
      </c>
      <c r="B254" s="3">
        <f>'Marktpreise EEX NCG 2017'!A610</f>
        <v>42248</v>
      </c>
      <c r="C254" s="7">
        <f t="shared" si="47"/>
        <v>2512.1951219512193</v>
      </c>
      <c r="D254" s="7">
        <f t="shared" si="55"/>
        <v>0</v>
      </c>
      <c r="E254" s="7">
        <f t="shared" si="56"/>
        <v>5024.3902439024387</v>
      </c>
      <c r="F254" s="4">
        <f>'Marktpreise EEX NCG 2017'!B610</f>
        <v>19.98</v>
      </c>
      <c r="G254" s="4">
        <f t="shared" si="44"/>
        <v>20.170000000000002</v>
      </c>
      <c r="H254" s="4">
        <f t="shared" si="41"/>
        <v>20.170000000000002</v>
      </c>
      <c r="I254" s="19">
        <f t="shared" si="42"/>
        <v>101341.95121951219</v>
      </c>
      <c r="J254" s="19">
        <f t="shared" si="50"/>
        <v>708388.78048780491</v>
      </c>
      <c r="K254" s="7">
        <f t="shared" si="45"/>
        <v>35170.731707317071</v>
      </c>
      <c r="L254" s="18">
        <f t="shared" si="51"/>
        <v>5.6910569105691051</v>
      </c>
      <c r="M254" s="4">
        <f t="shared" si="54"/>
        <v>20.141428571428573</v>
      </c>
      <c r="N254" s="4">
        <f t="shared" si="52"/>
        <v>21.725740963855412</v>
      </c>
      <c r="O254" s="4">
        <f t="shared" si="46"/>
        <v>3606.4729999999986</v>
      </c>
      <c r="P254">
        <f t="shared" si="43"/>
        <v>1</v>
      </c>
      <c r="Q254">
        <f t="shared" si="53"/>
        <v>166</v>
      </c>
    </row>
    <row r="255" spans="1:17" x14ac:dyDescent="0.2">
      <c r="A255">
        <v>1</v>
      </c>
      <c r="B255" s="3">
        <f>'Marktpreise EEX NCG 2017'!A611</f>
        <v>42249</v>
      </c>
      <c r="C255" s="7">
        <f t="shared" si="47"/>
        <v>2512.1951219512193</v>
      </c>
      <c r="D255" s="7">
        <f t="shared" si="55"/>
        <v>0</v>
      </c>
      <c r="E255" s="7">
        <f t="shared" si="56"/>
        <v>2512.1951219512193</v>
      </c>
      <c r="F255" s="4">
        <f>'Marktpreise EEX NCG 2017'!B611</f>
        <v>20.03</v>
      </c>
      <c r="G255" s="4">
        <f t="shared" si="44"/>
        <v>20.220000000000002</v>
      </c>
      <c r="H255" s="4">
        <f t="shared" si="41"/>
        <v>20.220000000000002</v>
      </c>
      <c r="I255" s="19">
        <f t="shared" si="42"/>
        <v>50796.585365853658</v>
      </c>
      <c r="J255" s="19">
        <f t="shared" si="50"/>
        <v>759185.36585365853</v>
      </c>
      <c r="K255" s="7">
        <f t="shared" si="45"/>
        <v>37682.92682926829</v>
      </c>
      <c r="L255" s="18">
        <f t="shared" si="51"/>
        <v>6.0975609756097553</v>
      </c>
      <c r="M255" s="4">
        <f t="shared" si="54"/>
        <v>20.146666666666668</v>
      </c>
      <c r="N255" s="4">
        <f t="shared" si="52"/>
        <v>21.716724550898196</v>
      </c>
      <c r="O255" s="4">
        <f t="shared" si="46"/>
        <v>3626.6929999999984</v>
      </c>
      <c r="P255">
        <f t="shared" si="43"/>
        <v>1</v>
      </c>
      <c r="Q255">
        <f t="shared" si="53"/>
        <v>167</v>
      </c>
    </row>
    <row r="256" spans="1:17" x14ac:dyDescent="0.2">
      <c r="A256">
        <v>1</v>
      </c>
      <c r="B256" s="3">
        <f>'Marktpreise EEX NCG 2017'!A612</f>
        <v>42250</v>
      </c>
      <c r="C256" s="7">
        <f t="shared" si="47"/>
        <v>2512.1951219512193</v>
      </c>
      <c r="D256" s="7">
        <f t="shared" si="55"/>
        <v>0</v>
      </c>
      <c r="E256" s="7">
        <f t="shared" si="56"/>
        <v>2512.1951219512193</v>
      </c>
      <c r="F256" s="4">
        <f>'Marktpreise EEX NCG 2017'!B612</f>
        <v>20.239999999999998</v>
      </c>
      <c r="G256" s="4">
        <f t="shared" si="44"/>
        <v>20.43</v>
      </c>
      <c r="H256" s="4">
        <f t="shared" si="41"/>
        <v>20.43</v>
      </c>
      <c r="I256" s="19">
        <f t="shared" si="42"/>
        <v>51324.146341463413</v>
      </c>
      <c r="J256" s="19">
        <f t="shared" si="50"/>
        <v>810509.51219512196</v>
      </c>
      <c r="K256" s="7">
        <f t="shared" si="45"/>
        <v>40195.121951219509</v>
      </c>
      <c r="L256" s="18">
        <f t="shared" si="51"/>
        <v>6.5040650406504064</v>
      </c>
      <c r="M256" s="4">
        <f t="shared" si="54"/>
        <v>20.164375000000003</v>
      </c>
      <c r="N256" s="4">
        <f t="shared" si="52"/>
        <v>21.709065476190467</v>
      </c>
      <c r="O256" s="4">
        <f t="shared" si="46"/>
        <v>3647.1229999999982</v>
      </c>
      <c r="P256">
        <f t="shared" si="43"/>
        <v>1</v>
      </c>
      <c r="Q256">
        <f t="shared" si="53"/>
        <v>168</v>
      </c>
    </row>
    <row r="257" spans="1:17" x14ac:dyDescent="0.2">
      <c r="A257">
        <v>1</v>
      </c>
      <c r="B257" s="3">
        <f>'Marktpreise EEX NCG 2017'!A613</f>
        <v>42251</v>
      </c>
      <c r="C257" s="7">
        <f t="shared" si="47"/>
        <v>2512.1951219512193</v>
      </c>
      <c r="D257" s="7">
        <f t="shared" si="55"/>
        <v>2512.1951219512193</v>
      </c>
      <c r="E257" s="7">
        <f t="shared" si="56"/>
        <v>0</v>
      </c>
      <c r="F257" s="4">
        <f>'Marktpreise EEX NCG 2017'!B613</f>
        <v>20.170000000000002</v>
      </c>
      <c r="G257" s="4">
        <f t="shared" si="44"/>
        <v>20.360000000000003</v>
      </c>
      <c r="H257" s="4">
        <f t="shared" si="41"/>
        <v>0</v>
      </c>
      <c r="I257" s="19">
        <f t="shared" si="42"/>
        <v>0</v>
      </c>
      <c r="J257" s="19">
        <f t="shared" si="50"/>
        <v>810509.51219512196</v>
      </c>
      <c r="K257" s="7">
        <f t="shared" si="45"/>
        <v>40195.121951219509</v>
      </c>
      <c r="L257" s="18">
        <f t="shared" si="51"/>
        <v>6.5040650406504064</v>
      </c>
      <c r="M257" s="4">
        <f t="shared" si="54"/>
        <v>20.164375000000003</v>
      </c>
      <c r="N257" s="4">
        <f t="shared" si="52"/>
        <v>21.701082840236676</v>
      </c>
      <c r="O257" s="4">
        <f t="shared" si="46"/>
        <v>3667.4829999999984</v>
      </c>
      <c r="P257">
        <f t="shared" si="43"/>
        <v>1</v>
      </c>
      <c r="Q257">
        <f t="shared" si="53"/>
        <v>169</v>
      </c>
    </row>
    <row r="258" spans="1:17" x14ac:dyDescent="0.2">
      <c r="B258" s="3">
        <f>'Marktpreise EEX NCG 2017'!A614</f>
        <v>42252</v>
      </c>
      <c r="C258" s="7">
        <f t="shared" si="47"/>
        <v>0</v>
      </c>
      <c r="D258" s="7">
        <f t="shared" si="55"/>
        <v>2512.1951219512193</v>
      </c>
      <c r="E258" s="7">
        <f t="shared" si="56"/>
        <v>0</v>
      </c>
      <c r="F258" s="4">
        <f>'Marktpreise EEX NCG 2017'!B614</f>
        <v>0</v>
      </c>
      <c r="G258" s="4">
        <f t="shared" si="44"/>
        <v>20.360000000000003</v>
      </c>
      <c r="H258" s="4">
        <f t="shared" si="41"/>
        <v>0</v>
      </c>
      <c r="I258" s="19">
        <f t="shared" si="42"/>
        <v>0</v>
      </c>
      <c r="J258" s="19">
        <f t="shared" si="50"/>
        <v>810509.51219512196</v>
      </c>
      <c r="K258" s="7">
        <f t="shared" si="45"/>
        <v>40195.121951219509</v>
      </c>
      <c r="L258" s="18">
        <f t="shared" si="51"/>
        <v>6.5040650406504064</v>
      </c>
      <c r="M258" s="4">
        <f t="shared" si="54"/>
        <v>20.164375000000003</v>
      </c>
      <c r="N258" s="4">
        <f t="shared" si="52"/>
        <v>21.701082840236676</v>
      </c>
      <c r="O258" s="4">
        <f t="shared" si="46"/>
        <v>3667.4829999999984</v>
      </c>
      <c r="P258">
        <f t="shared" si="43"/>
        <v>0</v>
      </c>
      <c r="Q258">
        <f t="shared" si="53"/>
        <v>169</v>
      </c>
    </row>
    <row r="259" spans="1:17" x14ac:dyDescent="0.2">
      <c r="B259" s="3">
        <f>'Marktpreise EEX NCG 2017'!A615</f>
        <v>42253</v>
      </c>
      <c r="C259" s="7">
        <f t="shared" si="47"/>
        <v>0</v>
      </c>
      <c r="D259" s="7">
        <f t="shared" si="55"/>
        <v>2512.1951219512193</v>
      </c>
      <c r="E259" s="7">
        <f t="shared" si="56"/>
        <v>0</v>
      </c>
      <c r="F259" s="4">
        <f>'Marktpreise EEX NCG 2017'!B615</f>
        <v>0</v>
      </c>
      <c r="G259" s="4">
        <f t="shared" si="44"/>
        <v>20.360000000000003</v>
      </c>
      <c r="H259" s="4">
        <f t="shared" si="41"/>
        <v>0</v>
      </c>
      <c r="I259" s="19">
        <f t="shared" si="42"/>
        <v>0</v>
      </c>
      <c r="J259" s="19">
        <f t="shared" si="50"/>
        <v>810509.51219512196</v>
      </c>
      <c r="K259" s="7">
        <f t="shared" si="45"/>
        <v>40195.121951219509</v>
      </c>
      <c r="L259" s="18">
        <f t="shared" si="51"/>
        <v>6.5040650406504064</v>
      </c>
      <c r="M259" s="4">
        <f t="shared" si="54"/>
        <v>20.164375000000003</v>
      </c>
      <c r="N259" s="4">
        <f t="shared" si="52"/>
        <v>21.701082840236676</v>
      </c>
      <c r="O259" s="4">
        <f t="shared" si="46"/>
        <v>3667.4829999999984</v>
      </c>
      <c r="P259">
        <f t="shared" si="43"/>
        <v>0</v>
      </c>
      <c r="Q259">
        <f t="shared" si="53"/>
        <v>169</v>
      </c>
    </row>
    <row r="260" spans="1:17" x14ac:dyDescent="0.2">
      <c r="A260">
        <v>1</v>
      </c>
      <c r="B260" s="3">
        <f>'Marktpreise EEX NCG 2017'!A616</f>
        <v>42254</v>
      </c>
      <c r="C260" s="7">
        <f t="shared" si="47"/>
        <v>2512.1951219512193</v>
      </c>
      <c r="D260" s="7">
        <f t="shared" si="55"/>
        <v>5024.3902439024387</v>
      </c>
      <c r="E260" s="7">
        <f t="shared" si="56"/>
        <v>0</v>
      </c>
      <c r="F260" s="4">
        <f>'Marktpreise EEX NCG 2017'!B616</f>
        <v>20</v>
      </c>
      <c r="G260" s="4">
        <f t="shared" si="44"/>
        <v>20.190000000000001</v>
      </c>
      <c r="H260" s="4">
        <f t="shared" si="41"/>
        <v>0</v>
      </c>
      <c r="I260" s="19">
        <f t="shared" si="42"/>
        <v>0</v>
      </c>
      <c r="J260" s="19">
        <f t="shared" si="50"/>
        <v>810509.51219512196</v>
      </c>
      <c r="K260" s="7">
        <f t="shared" si="45"/>
        <v>40195.121951219509</v>
      </c>
      <c r="L260" s="18">
        <f t="shared" si="51"/>
        <v>6.5040650406504064</v>
      </c>
      <c r="M260" s="4">
        <f t="shared" si="54"/>
        <v>20.164375000000003</v>
      </c>
      <c r="N260" s="4">
        <f t="shared" si="52"/>
        <v>21.692194117647048</v>
      </c>
      <c r="O260" s="4">
        <f t="shared" si="46"/>
        <v>3687.6729999999984</v>
      </c>
      <c r="P260">
        <f t="shared" si="43"/>
        <v>1</v>
      </c>
      <c r="Q260">
        <f t="shared" si="53"/>
        <v>170</v>
      </c>
    </row>
    <row r="261" spans="1:17" x14ac:dyDescent="0.2">
      <c r="A261">
        <v>1</v>
      </c>
      <c r="B261" s="3">
        <f>'Marktpreise EEX NCG 2017'!A617</f>
        <v>42255</v>
      </c>
      <c r="C261" s="7">
        <f t="shared" si="47"/>
        <v>2512.1951219512193</v>
      </c>
      <c r="D261" s="7">
        <f t="shared" si="55"/>
        <v>0</v>
      </c>
      <c r="E261" s="7">
        <f t="shared" si="56"/>
        <v>7536.585365853658</v>
      </c>
      <c r="F261" s="4">
        <f>'Marktpreise EEX NCG 2017'!B617</f>
        <v>20.059999999999999</v>
      </c>
      <c r="G261" s="4">
        <f t="shared" si="44"/>
        <v>20.25</v>
      </c>
      <c r="H261" s="4">
        <f t="shared" si="41"/>
        <v>20.25</v>
      </c>
      <c r="I261" s="19">
        <f t="shared" si="42"/>
        <v>152615.85365853657</v>
      </c>
      <c r="J261" s="19">
        <f t="shared" si="50"/>
        <v>963125.36585365853</v>
      </c>
      <c r="K261" s="7">
        <f t="shared" si="45"/>
        <v>47731.707317073167</v>
      </c>
      <c r="L261" s="18">
        <f t="shared" si="51"/>
        <v>7.7235772357723569</v>
      </c>
      <c r="M261" s="4">
        <f t="shared" si="54"/>
        <v>20.177894736842106</v>
      </c>
      <c r="N261" s="4">
        <f t="shared" si="52"/>
        <v>21.683760233918118</v>
      </c>
      <c r="O261" s="4">
        <f t="shared" si="46"/>
        <v>3707.9229999999984</v>
      </c>
      <c r="P261">
        <f t="shared" si="43"/>
        <v>1</v>
      </c>
      <c r="Q261">
        <f t="shared" si="53"/>
        <v>171</v>
      </c>
    </row>
    <row r="262" spans="1:17" x14ac:dyDescent="0.2">
      <c r="A262">
        <v>1</v>
      </c>
      <c r="B262" s="3">
        <f>'Marktpreise EEX NCG 2017'!A618</f>
        <v>42256</v>
      </c>
      <c r="C262" s="7">
        <f t="shared" si="47"/>
        <v>2512.1951219512193</v>
      </c>
      <c r="D262" s="7">
        <f t="shared" si="55"/>
        <v>0</v>
      </c>
      <c r="E262" s="7">
        <f t="shared" si="56"/>
        <v>2512.1951219512193</v>
      </c>
      <c r="F262" s="4">
        <f>'Marktpreise EEX NCG 2017'!B618</f>
        <v>20.09</v>
      </c>
      <c r="G262" s="4">
        <f t="shared" si="44"/>
        <v>20.28</v>
      </c>
      <c r="H262" s="4">
        <f t="shared" si="41"/>
        <v>20.28</v>
      </c>
      <c r="I262" s="19">
        <f t="shared" si="42"/>
        <v>50947.317073170729</v>
      </c>
      <c r="J262" s="19">
        <f t="shared" si="50"/>
        <v>1014072.6829268292</v>
      </c>
      <c r="K262" s="7">
        <f t="shared" si="45"/>
        <v>50243.902439024387</v>
      </c>
      <c r="L262" s="18">
        <f t="shared" si="51"/>
        <v>8.1300813008130071</v>
      </c>
      <c r="M262" s="4">
        <f t="shared" si="54"/>
        <v>20.183</v>
      </c>
      <c r="N262" s="4">
        <f t="shared" si="52"/>
        <v>21.675598837209293</v>
      </c>
      <c r="O262" s="4">
        <f t="shared" si="46"/>
        <v>3728.2029999999986</v>
      </c>
      <c r="P262">
        <f t="shared" si="43"/>
        <v>1</v>
      </c>
      <c r="Q262">
        <f t="shared" si="53"/>
        <v>172</v>
      </c>
    </row>
    <row r="263" spans="1:17" x14ac:dyDescent="0.2">
      <c r="A263">
        <v>1</v>
      </c>
      <c r="B263" s="3">
        <f>'Marktpreise EEX NCG 2017'!A619</f>
        <v>42257</v>
      </c>
      <c r="C263" s="7">
        <f t="shared" si="47"/>
        <v>2512.1951219512193</v>
      </c>
      <c r="D263" s="7">
        <f t="shared" si="55"/>
        <v>0</v>
      </c>
      <c r="E263" s="7">
        <f t="shared" si="56"/>
        <v>2512.1951219512193</v>
      </c>
      <c r="F263" s="4">
        <f>'Marktpreise EEX NCG 2017'!B619</f>
        <v>20.100000000000001</v>
      </c>
      <c r="G263" s="4">
        <f t="shared" si="44"/>
        <v>20.290000000000003</v>
      </c>
      <c r="H263" s="4">
        <f t="shared" si="41"/>
        <v>20.290000000000003</v>
      </c>
      <c r="I263" s="19">
        <f t="shared" si="42"/>
        <v>50972.439024390245</v>
      </c>
      <c r="J263" s="19">
        <f t="shared" si="50"/>
        <v>1065045.1219512194</v>
      </c>
      <c r="K263" s="7">
        <f t="shared" si="45"/>
        <v>52756.097560975606</v>
      </c>
      <c r="L263" s="18">
        <f t="shared" si="51"/>
        <v>8.536585365853659</v>
      </c>
      <c r="M263" s="4">
        <f t="shared" si="54"/>
        <v>20.188095238095237</v>
      </c>
      <c r="N263" s="4">
        <f t="shared" si="52"/>
        <v>21.667589595375713</v>
      </c>
      <c r="O263" s="4">
        <f t="shared" si="46"/>
        <v>3748.4929999999986</v>
      </c>
      <c r="P263">
        <f t="shared" si="43"/>
        <v>1</v>
      </c>
      <c r="Q263">
        <f t="shared" si="53"/>
        <v>173</v>
      </c>
    </row>
    <row r="264" spans="1:17" x14ac:dyDescent="0.2">
      <c r="A264">
        <v>1</v>
      </c>
      <c r="B264" s="3">
        <f>'Marktpreise EEX NCG 2017'!A620</f>
        <v>42258</v>
      </c>
      <c r="C264" s="7">
        <f t="shared" si="47"/>
        <v>2512.1951219512193</v>
      </c>
      <c r="D264" s="7">
        <f t="shared" si="55"/>
        <v>2512.1951219512193</v>
      </c>
      <c r="E264" s="7">
        <f t="shared" si="56"/>
        <v>0</v>
      </c>
      <c r="F264" s="4">
        <f>'Marktpreise EEX NCG 2017'!B620</f>
        <v>19.98</v>
      </c>
      <c r="G264" s="4">
        <f t="shared" si="44"/>
        <v>20.170000000000002</v>
      </c>
      <c r="H264" s="4">
        <f t="shared" si="41"/>
        <v>0</v>
      </c>
      <c r="I264" s="19">
        <f t="shared" si="42"/>
        <v>0</v>
      </c>
      <c r="J264" s="19">
        <f t="shared" si="50"/>
        <v>1065045.1219512194</v>
      </c>
      <c r="K264" s="7">
        <f t="shared" si="45"/>
        <v>52756.097560975606</v>
      </c>
      <c r="L264" s="18">
        <f t="shared" si="51"/>
        <v>8.536585365853659</v>
      </c>
      <c r="M264" s="4">
        <f t="shared" si="54"/>
        <v>20.188095238095237</v>
      </c>
      <c r="N264" s="4">
        <f t="shared" si="52"/>
        <v>21.658982758620681</v>
      </c>
      <c r="O264" s="4">
        <f t="shared" si="46"/>
        <v>3768.6629999999986</v>
      </c>
      <c r="P264">
        <f t="shared" si="43"/>
        <v>1</v>
      </c>
      <c r="Q264">
        <f t="shared" si="53"/>
        <v>174</v>
      </c>
    </row>
    <row r="265" spans="1:17" x14ac:dyDescent="0.2">
      <c r="B265" s="3">
        <f>'Marktpreise EEX NCG 2017'!A621</f>
        <v>42259</v>
      </c>
      <c r="C265" s="7">
        <f t="shared" si="47"/>
        <v>0</v>
      </c>
      <c r="D265" s="7">
        <f t="shared" si="55"/>
        <v>2512.1951219512193</v>
      </c>
      <c r="E265" s="7">
        <f t="shared" si="56"/>
        <v>0</v>
      </c>
      <c r="F265" s="4">
        <f>'Marktpreise EEX NCG 2017'!B621</f>
        <v>0</v>
      </c>
      <c r="G265" s="4">
        <f t="shared" si="44"/>
        <v>20.170000000000002</v>
      </c>
      <c r="H265" s="4">
        <f t="shared" si="41"/>
        <v>0</v>
      </c>
      <c r="I265" s="19">
        <f t="shared" si="42"/>
        <v>0</v>
      </c>
      <c r="J265" s="19">
        <f t="shared" si="50"/>
        <v>1065045.1219512194</v>
      </c>
      <c r="K265" s="7">
        <f t="shared" si="45"/>
        <v>52756.097560975606</v>
      </c>
      <c r="L265" s="18">
        <f t="shared" si="51"/>
        <v>8.536585365853659</v>
      </c>
      <c r="M265" s="4">
        <f t="shared" si="54"/>
        <v>20.188095238095237</v>
      </c>
      <c r="N265" s="4">
        <f t="shared" si="52"/>
        <v>21.658982758620681</v>
      </c>
      <c r="O265" s="4">
        <f t="shared" si="46"/>
        <v>3768.6629999999986</v>
      </c>
      <c r="P265">
        <f t="shared" si="43"/>
        <v>0</v>
      </c>
      <c r="Q265">
        <f t="shared" si="53"/>
        <v>174</v>
      </c>
    </row>
    <row r="266" spans="1:17" x14ac:dyDescent="0.2">
      <c r="B266" s="3">
        <f>'Marktpreise EEX NCG 2017'!A622</f>
        <v>42260</v>
      </c>
      <c r="C266" s="7">
        <f t="shared" si="47"/>
        <v>0</v>
      </c>
      <c r="D266" s="7">
        <f t="shared" si="55"/>
        <v>2512.1951219512193</v>
      </c>
      <c r="E266" s="7">
        <f t="shared" si="56"/>
        <v>0</v>
      </c>
      <c r="F266" s="4">
        <f>'Marktpreise EEX NCG 2017'!B622</f>
        <v>0</v>
      </c>
      <c r="G266" s="4">
        <f t="shared" si="44"/>
        <v>20.170000000000002</v>
      </c>
      <c r="H266" s="4">
        <f t="shared" si="41"/>
        <v>0</v>
      </c>
      <c r="I266" s="19">
        <f t="shared" si="42"/>
        <v>0</v>
      </c>
      <c r="J266" s="19">
        <f t="shared" si="50"/>
        <v>1065045.1219512194</v>
      </c>
      <c r="K266" s="7">
        <f t="shared" si="45"/>
        <v>52756.097560975606</v>
      </c>
      <c r="L266" s="18">
        <f t="shared" si="51"/>
        <v>8.536585365853659</v>
      </c>
      <c r="M266" s="4">
        <f t="shared" si="54"/>
        <v>20.188095238095237</v>
      </c>
      <c r="N266" s="4">
        <f t="shared" si="52"/>
        <v>21.658982758620681</v>
      </c>
      <c r="O266" s="4">
        <f t="shared" si="46"/>
        <v>3768.6629999999986</v>
      </c>
      <c r="P266">
        <f t="shared" si="43"/>
        <v>0</v>
      </c>
      <c r="Q266">
        <f t="shared" si="53"/>
        <v>174</v>
      </c>
    </row>
    <row r="267" spans="1:17" x14ac:dyDescent="0.2">
      <c r="A267">
        <v>1</v>
      </c>
      <c r="B267" s="3">
        <f>'Marktpreise EEX NCG 2017'!A623</f>
        <v>42261</v>
      </c>
      <c r="C267" s="7">
        <f t="shared" si="47"/>
        <v>2512.1951219512193</v>
      </c>
      <c r="D267" s="7">
        <f t="shared" si="55"/>
        <v>5024.3902439024387</v>
      </c>
      <c r="E267" s="7">
        <f t="shared" si="56"/>
        <v>0</v>
      </c>
      <c r="F267" s="4">
        <f>'Marktpreise EEX NCG 2017'!B623</f>
        <v>19.86</v>
      </c>
      <c r="G267" s="4">
        <f t="shared" si="44"/>
        <v>20.05</v>
      </c>
      <c r="H267" s="4">
        <f t="shared" ref="H267:H330" si="57">IF(E267&gt;0,G267,0)</f>
        <v>0</v>
      </c>
      <c r="I267" s="19">
        <f t="shared" ref="I267:I330" si="58">E267*G267</f>
        <v>0</v>
      </c>
      <c r="J267" s="19">
        <f t="shared" si="50"/>
        <v>1065045.1219512194</v>
      </c>
      <c r="K267" s="7">
        <f t="shared" si="45"/>
        <v>52756.097560975606</v>
      </c>
      <c r="L267" s="18">
        <f t="shared" si="51"/>
        <v>8.536585365853659</v>
      </c>
      <c r="M267" s="4">
        <f t="shared" si="54"/>
        <v>20.188095238095237</v>
      </c>
      <c r="N267" s="4">
        <f t="shared" si="52"/>
        <v>21.649788571428566</v>
      </c>
      <c r="O267" s="4">
        <f t="shared" si="46"/>
        <v>3788.7129999999988</v>
      </c>
      <c r="P267">
        <f t="shared" ref="P267:P330" si="59">IF(F267&gt;0,1,0)</f>
        <v>1</v>
      </c>
      <c r="Q267">
        <f t="shared" si="53"/>
        <v>175</v>
      </c>
    </row>
    <row r="268" spans="1:17" x14ac:dyDescent="0.2">
      <c r="A268">
        <v>1</v>
      </c>
      <c r="B268" s="3">
        <f>'Marktpreise EEX NCG 2017'!A624</f>
        <v>42262</v>
      </c>
      <c r="C268" s="7">
        <f t="shared" si="47"/>
        <v>2512.1951219512193</v>
      </c>
      <c r="D268" s="7">
        <f t="shared" si="55"/>
        <v>7536.585365853658</v>
      </c>
      <c r="E268" s="7">
        <f t="shared" si="56"/>
        <v>0</v>
      </c>
      <c r="F268" s="4">
        <f>'Marktpreise EEX NCG 2017'!B624</f>
        <v>19.7</v>
      </c>
      <c r="G268" s="4">
        <f t="shared" ref="G268:G331" si="60">IF(F268&gt;0,F268+$E$7,G267)</f>
        <v>19.89</v>
      </c>
      <c r="H268" s="4">
        <f t="shared" si="57"/>
        <v>0</v>
      </c>
      <c r="I268" s="19">
        <f t="shared" si="58"/>
        <v>0</v>
      </c>
      <c r="J268" s="19">
        <f t="shared" si="50"/>
        <v>1065045.1219512194</v>
      </c>
      <c r="K268" s="7">
        <f t="shared" ref="K268:K331" si="61">E268+K267</f>
        <v>52756.097560975606</v>
      </c>
      <c r="L268" s="18">
        <f t="shared" si="51"/>
        <v>8.536585365853659</v>
      </c>
      <c r="M268" s="4">
        <f t="shared" si="54"/>
        <v>20.188095238095237</v>
      </c>
      <c r="N268" s="4">
        <f t="shared" si="52"/>
        <v>21.639789772727266</v>
      </c>
      <c r="O268" s="4">
        <f t="shared" ref="O268:O331" si="62">IF(F268&gt;0,G268+O267,O267)</f>
        <v>3808.6029999999987</v>
      </c>
      <c r="P268">
        <f t="shared" si="59"/>
        <v>1</v>
      </c>
      <c r="Q268">
        <f t="shared" si="53"/>
        <v>176</v>
      </c>
    </row>
    <row r="269" spans="1:17" x14ac:dyDescent="0.2">
      <c r="A269">
        <v>1</v>
      </c>
      <c r="B269" s="3">
        <f>'Marktpreise EEX NCG 2017'!A625</f>
        <v>42263</v>
      </c>
      <c r="C269" s="7">
        <f t="shared" si="47"/>
        <v>2512.1951219512193</v>
      </c>
      <c r="D269" s="7">
        <f t="shared" si="55"/>
        <v>0</v>
      </c>
      <c r="E269" s="7">
        <f t="shared" si="56"/>
        <v>10048.780487804877</v>
      </c>
      <c r="F269" s="4">
        <f>'Marktpreise EEX NCG 2017'!B625</f>
        <v>19.87</v>
      </c>
      <c r="G269" s="4">
        <f t="shared" si="60"/>
        <v>20.060000000000002</v>
      </c>
      <c r="H269" s="4">
        <f t="shared" si="57"/>
        <v>20.060000000000002</v>
      </c>
      <c r="I269" s="19">
        <f t="shared" si="58"/>
        <v>201578.53658536586</v>
      </c>
      <c r="J269" s="19">
        <f t="shared" si="50"/>
        <v>1266623.6585365853</v>
      </c>
      <c r="K269" s="7">
        <f t="shared" si="61"/>
        <v>62804.878048780483</v>
      </c>
      <c r="L269" s="18">
        <f t="shared" si="51"/>
        <v>10.16260162601626</v>
      </c>
      <c r="M269" s="4">
        <f t="shared" si="54"/>
        <v>20.1676</v>
      </c>
      <c r="N269" s="4">
        <f t="shared" si="52"/>
        <v>21.630864406779654</v>
      </c>
      <c r="O269" s="4">
        <f t="shared" si="62"/>
        <v>3828.6629999999986</v>
      </c>
      <c r="P269">
        <f t="shared" si="59"/>
        <v>1</v>
      </c>
      <c r="Q269">
        <f t="shared" si="53"/>
        <v>177</v>
      </c>
    </row>
    <row r="270" spans="1:17" x14ac:dyDescent="0.2">
      <c r="A270">
        <v>1</v>
      </c>
      <c r="B270" s="3">
        <f>'Marktpreise EEX NCG 2017'!A626</f>
        <v>42264</v>
      </c>
      <c r="C270" s="7">
        <f t="shared" si="47"/>
        <v>2512.1951219512193</v>
      </c>
      <c r="D270" s="7">
        <f t="shared" si="55"/>
        <v>2512.1951219512193</v>
      </c>
      <c r="E270" s="7">
        <f t="shared" si="56"/>
        <v>0</v>
      </c>
      <c r="F270" s="4">
        <f>'Marktpreise EEX NCG 2017'!B626</f>
        <v>19.829999999999998</v>
      </c>
      <c r="G270" s="4">
        <f t="shared" si="60"/>
        <v>20.02</v>
      </c>
      <c r="H270" s="4">
        <f t="shared" si="57"/>
        <v>0</v>
      </c>
      <c r="I270" s="19">
        <f t="shared" si="58"/>
        <v>0</v>
      </c>
      <c r="J270" s="19">
        <f t="shared" si="50"/>
        <v>1266623.6585365853</v>
      </c>
      <c r="K270" s="7">
        <f t="shared" si="61"/>
        <v>62804.878048780483</v>
      </c>
      <c r="L270" s="18">
        <f t="shared" si="51"/>
        <v>10.16260162601626</v>
      </c>
      <c r="M270" s="4">
        <f t="shared" si="54"/>
        <v>20.1676</v>
      </c>
      <c r="N270" s="4">
        <f t="shared" si="52"/>
        <v>21.621814606741566</v>
      </c>
      <c r="O270" s="4">
        <f t="shared" si="62"/>
        <v>3848.6829999999986</v>
      </c>
      <c r="P270">
        <f t="shared" si="59"/>
        <v>1</v>
      </c>
      <c r="Q270">
        <f t="shared" si="53"/>
        <v>178</v>
      </c>
    </row>
    <row r="271" spans="1:17" x14ac:dyDescent="0.2">
      <c r="A271">
        <v>1</v>
      </c>
      <c r="B271" s="3">
        <f>'Marktpreise EEX NCG 2017'!A627</f>
        <v>42265</v>
      </c>
      <c r="C271" s="7">
        <f t="shared" si="47"/>
        <v>2512.1951219512193</v>
      </c>
      <c r="D271" s="7">
        <f t="shared" si="55"/>
        <v>5024.3902439024387</v>
      </c>
      <c r="E271" s="7">
        <f t="shared" si="56"/>
        <v>0</v>
      </c>
      <c r="F271" s="4">
        <f>'Marktpreise EEX NCG 2017'!B627</f>
        <v>19.600000000000001</v>
      </c>
      <c r="G271" s="4">
        <f t="shared" si="60"/>
        <v>19.790000000000003</v>
      </c>
      <c r="H271" s="4">
        <f t="shared" si="57"/>
        <v>0</v>
      </c>
      <c r="I271" s="19">
        <f t="shared" si="58"/>
        <v>0</v>
      </c>
      <c r="J271" s="19">
        <f t="shared" si="50"/>
        <v>1266623.6585365853</v>
      </c>
      <c r="K271" s="7">
        <f t="shared" si="61"/>
        <v>62804.878048780483</v>
      </c>
      <c r="L271" s="18">
        <f t="shared" si="51"/>
        <v>10.16260162601626</v>
      </c>
      <c r="M271" s="4">
        <f t="shared" si="54"/>
        <v>20.1676</v>
      </c>
      <c r="N271" s="4">
        <f t="shared" si="52"/>
        <v>21.611581005586583</v>
      </c>
      <c r="O271" s="4">
        <f t="shared" si="62"/>
        <v>3868.4729999999986</v>
      </c>
      <c r="P271">
        <f t="shared" si="59"/>
        <v>1</v>
      </c>
      <c r="Q271">
        <f t="shared" si="53"/>
        <v>179</v>
      </c>
    </row>
    <row r="272" spans="1:17" x14ac:dyDescent="0.2">
      <c r="B272" s="3">
        <f>'Marktpreise EEX NCG 2017'!A628</f>
        <v>42266</v>
      </c>
      <c r="C272" s="7">
        <f t="shared" si="47"/>
        <v>0</v>
      </c>
      <c r="D272" s="7">
        <f t="shared" si="55"/>
        <v>5024.3902439024387</v>
      </c>
      <c r="E272" s="7">
        <f t="shared" si="56"/>
        <v>0</v>
      </c>
      <c r="F272" s="4">
        <f>'Marktpreise EEX NCG 2017'!B628</f>
        <v>0</v>
      </c>
      <c r="G272" s="4">
        <f t="shared" si="60"/>
        <v>19.790000000000003</v>
      </c>
      <c r="H272" s="4">
        <f t="shared" si="57"/>
        <v>0</v>
      </c>
      <c r="I272" s="19">
        <f t="shared" si="58"/>
        <v>0</v>
      </c>
      <c r="J272" s="19">
        <f t="shared" si="50"/>
        <v>1266623.6585365853</v>
      </c>
      <c r="K272" s="7">
        <f t="shared" si="61"/>
        <v>62804.878048780483</v>
      </c>
      <c r="L272" s="18">
        <f t="shared" si="51"/>
        <v>10.16260162601626</v>
      </c>
      <c r="M272" s="4">
        <f t="shared" si="54"/>
        <v>20.1676</v>
      </c>
      <c r="N272" s="4">
        <f t="shared" si="52"/>
        <v>21.611581005586583</v>
      </c>
      <c r="O272" s="4">
        <f t="shared" si="62"/>
        <v>3868.4729999999986</v>
      </c>
      <c r="P272">
        <f t="shared" si="59"/>
        <v>0</v>
      </c>
      <c r="Q272">
        <f t="shared" si="53"/>
        <v>179</v>
      </c>
    </row>
    <row r="273" spans="1:17" x14ac:dyDescent="0.2">
      <c r="B273" s="3">
        <f>'Marktpreise EEX NCG 2017'!A629</f>
        <v>42267</v>
      </c>
      <c r="C273" s="7">
        <f t="shared" si="47"/>
        <v>0</v>
      </c>
      <c r="D273" s="7">
        <f t="shared" si="55"/>
        <v>5024.3902439024387</v>
      </c>
      <c r="E273" s="7">
        <f t="shared" si="56"/>
        <v>0</v>
      </c>
      <c r="F273" s="4">
        <f>'Marktpreise EEX NCG 2017'!B629</f>
        <v>0</v>
      </c>
      <c r="G273" s="4">
        <f t="shared" si="60"/>
        <v>19.790000000000003</v>
      </c>
      <c r="H273" s="4">
        <f t="shared" si="57"/>
        <v>0</v>
      </c>
      <c r="I273" s="19">
        <f t="shared" si="58"/>
        <v>0</v>
      </c>
      <c r="J273" s="19">
        <f t="shared" si="50"/>
        <v>1266623.6585365853</v>
      </c>
      <c r="K273" s="7">
        <f t="shared" si="61"/>
        <v>62804.878048780483</v>
      </c>
      <c r="L273" s="18">
        <f t="shared" si="51"/>
        <v>10.16260162601626</v>
      </c>
      <c r="M273" s="4">
        <f t="shared" si="54"/>
        <v>20.1676</v>
      </c>
      <c r="N273" s="4">
        <f t="shared" si="52"/>
        <v>21.611581005586583</v>
      </c>
      <c r="O273" s="4">
        <f t="shared" si="62"/>
        <v>3868.4729999999986</v>
      </c>
      <c r="P273">
        <f t="shared" si="59"/>
        <v>0</v>
      </c>
      <c r="Q273">
        <f t="shared" si="53"/>
        <v>179</v>
      </c>
    </row>
    <row r="274" spans="1:17" x14ac:dyDescent="0.2">
      <c r="A274">
        <v>1</v>
      </c>
      <c r="B274" s="3">
        <f>'Marktpreise EEX NCG 2017'!A630</f>
        <v>42268</v>
      </c>
      <c r="C274" s="7">
        <f t="shared" si="47"/>
        <v>2512.1951219512193</v>
      </c>
      <c r="D274" s="7">
        <f t="shared" si="55"/>
        <v>7536.585365853658</v>
      </c>
      <c r="E274" s="7">
        <f t="shared" si="56"/>
        <v>0</v>
      </c>
      <c r="F274" s="4">
        <f>'Marktpreise EEX NCG 2017'!B630</f>
        <v>19.54</v>
      </c>
      <c r="G274" s="4">
        <f t="shared" si="60"/>
        <v>19.73</v>
      </c>
      <c r="H274" s="4">
        <f t="shared" si="57"/>
        <v>0</v>
      </c>
      <c r="I274" s="19">
        <f t="shared" si="58"/>
        <v>0</v>
      </c>
      <c r="J274" s="19">
        <f t="shared" si="50"/>
        <v>1266623.6585365853</v>
      </c>
      <c r="K274" s="7">
        <f t="shared" si="61"/>
        <v>62804.878048780483</v>
      </c>
      <c r="L274" s="18">
        <f t="shared" si="51"/>
        <v>10.16260162601626</v>
      </c>
      <c r="M274" s="4">
        <f t="shared" si="54"/>
        <v>20.1676</v>
      </c>
      <c r="N274" s="4">
        <f t="shared" si="52"/>
        <v>21.601127777777769</v>
      </c>
      <c r="O274" s="4">
        <f t="shared" si="62"/>
        <v>3888.2029999999986</v>
      </c>
      <c r="P274">
        <f t="shared" si="59"/>
        <v>1</v>
      </c>
      <c r="Q274">
        <f t="shared" si="53"/>
        <v>180</v>
      </c>
    </row>
    <row r="275" spans="1:17" x14ac:dyDescent="0.2">
      <c r="A275">
        <v>1</v>
      </c>
      <c r="B275" s="3">
        <f>'Marktpreise EEX NCG 2017'!A631</f>
        <v>42269</v>
      </c>
      <c r="C275" s="7">
        <f t="shared" si="47"/>
        <v>2512.1951219512193</v>
      </c>
      <c r="D275" s="7">
        <f t="shared" si="55"/>
        <v>0</v>
      </c>
      <c r="E275" s="7">
        <f t="shared" si="56"/>
        <v>10048.780487804877</v>
      </c>
      <c r="F275" s="4">
        <f>'Marktpreise EEX NCG 2017'!B631</f>
        <v>19.59</v>
      </c>
      <c r="G275" s="4">
        <f t="shared" si="60"/>
        <v>19.78</v>
      </c>
      <c r="H275" s="4">
        <f t="shared" si="57"/>
        <v>19.78</v>
      </c>
      <c r="I275" s="19">
        <f t="shared" si="58"/>
        <v>198764.87804878049</v>
      </c>
      <c r="J275" s="19">
        <f t="shared" si="50"/>
        <v>1465388.5365853659</v>
      </c>
      <c r="K275" s="7">
        <f t="shared" si="61"/>
        <v>72853.658536585368</v>
      </c>
      <c r="L275" s="18">
        <f t="shared" si="51"/>
        <v>11.788617886178862</v>
      </c>
      <c r="M275" s="4">
        <f t="shared" si="54"/>
        <v>20.114137931034481</v>
      </c>
      <c r="N275" s="4">
        <f t="shared" si="52"/>
        <v>21.591066298342536</v>
      </c>
      <c r="O275" s="4">
        <f t="shared" si="62"/>
        <v>3907.9829999999988</v>
      </c>
      <c r="P275">
        <f t="shared" si="59"/>
        <v>1</v>
      </c>
      <c r="Q275">
        <f t="shared" si="53"/>
        <v>181</v>
      </c>
    </row>
    <row r="276" spans="1:17" x14ac:dyDescent="0.2">
      <c r="A276">
        <v>1</v>
      </c>
      <c r="B276" s="3">
        <f>'Marktpreise EEX NCG 2017'!A632</f>
        <v>42270</v>
      </c>
      <c r="C276" s="7">
        <f t="shared" si="47"/>
        <v>2512.1951219512193</v>
      </c>
      <c r="D276" s="7">
        <f t="shared" si="55"/>
        <v>2512.1951219512193</v>
      </c>
      <c r="E276" s="7">
        <f t="shared" si="56"/>
        <v>0</v>
      </c>
      <c r="F276" s="4">
        <f>'Marktpreise EEX NCG 2017'!B632</f>
        <v>19.559999999999999</v>
      </c>
      <c r="G276" s="4">
        <f t="shared" si="60"/>
        <v>19.75</v>
      </c>
      <c r="H276" s="4">
        <f t="shared" si="57"/>
        <v>0</v>
      </c>
      <c r="I276" s="19">
        <f t="shared" si="58"/>
        <v>0</v>
      </c>
      <c r="J276" s="19">
        <f t="shared" si="50"/>
        <v>1465388.5365853659</v>
      </c>
      <c r="K276" s="7">
        <f t="shared" si="61"/>
        <v>72853.658536585368</v>
      </c>
      <c r="L276" s="18">
        <f t="shared" si="51"/>
        <v>11.788617886178862</v>
      </c>
      <c r="M276" s="4">
        <f t="shared" si="54"/>
        <v>20.114137931034481</v>
      </c>
      <c r="N276" s="4">
        <f t="shared" si="52"/>
        <v>21.580950549450542</v>
      </c>
      <c r="O276" s="4">
        <f t="shared" si="62"/>
        <v>3927.7329999999988</v>
      </c>
      <c r="P276">
        <f t="shared" si="59"/>
        <v>1</v>
      </c>
      <c r="Q276">
        <f t="shared" si="53"/>
        <v>182</v>
      </c>
    </row>
    <row r="277" spans="1:17" x14ac:dyDescent="0.2">
      <c r="A277">
        <v>1</v>
      </c>
      <c r="B277" s="3">
        <f>'Marktpreise EEX NCG 2017'!A633</f>
        <v>42271</v>
      </c>
      <c r="C277" s="7">
        <f t="shared" si="47"/>
        <v>2512.1951219512193</v>
      </c>
      <c r="D277" s="7">
        <f t="shared" si="55"/>
        <v>5024.3902439024387</v>
      </c>
      <c r="E277" s="7">
        <f t="shared" si="56"/>
        <v>0</v>
      </c>
      <c r="F277" s="4">
        <f>'Marktpreise EEX NCG 2017'!B633</f>
        <v>19.38</v>
      </c>
      <c r="G277" s="4">
        <f t="shared" si="60"/>
        <v>19.57</v>
      </c>
      <c r="H277" s="4">
        <f t="shared" si="57"/>
        <v>0</v>
      </c>
      <c r="I277" s="19">
        <f t="shared" si="58"/>
        <v>0</v>
      </c>
      <c r="J277" s="19">
        <f t="shared" si="50"/>
        <v>1465388.5365853659</v>
      </c>
      <c r="K277" s="7">
        <f t="shared" si="61"/>
        <v>72853.658536585368</v>
      </c>
      <c r="L277" s="18">
        <f t="shared" si="51"/>
        <v>11.788617886178862</v>
      </c>
      <c r="M277" s="4">
        <f t="shared" si="54"/>
        <v>20.114137931034481</v>
      </c>
      <c r="N277" s="4">
        <f t="shared" si="52"/>
        <v>21.569961748633876</v>
      </c>
      <c r="O277" s="4">
        <f t="shared" si="62"/>
        <v>3947.302999999999</v>
      </c>
      <c r="P277">
        <f t="shared" si="59"/>
        <v>1</v>
      </c>
      <c r="Q277">
        <f t="shared" si="53"/>
        <v>183</v>
      </c>
    </row>
    <row r="278" spans="1:17" x14ac:dyDescent="0.2">
      <c r="A278">
        <v>1</v>
      </c>
      <c r="B278" s="3">
        <f>'Marktpreise EEX NCG 2017'!A634</f>
        <v>42272</v>
      </c>
      <c r="C278" s="7">
        <f t="shared" si="47"/>
        <v>2512.1951219512193</v>
      </c>
      <c r="D278" s="7">
        <f t="shared" si="55"/>
        <v>0</v>
      </c>
      <c r="E278" s="7">
        <f t="shared" si="56"/>
        <v>7536.585365853658</v>
      </c>
      <c r="F278" s="4">
        <f>'Marktpreise EEX NCG 2017'!B634</f>
        <v>19.48</v>
      </c>
      <c r="G278" s="4">
        <f t="shared" si="60"/>
        <v>19.670000000000002</v>
      </c>
      <c r="H278" s="4">
        <f t="shared" si="57"/>
        <v>19.670000000000002</v>
      </c>
      <c r="I278" s="19">
        <f t="shared" si="58"/>
        <v>148244.63414634147</v>
      </c>
      <c r="J278" s="19">
        <f t="shared" si="50"/>
        <v>1613633.1707317075</v>
      </c>
      <c r="K278" s="7">
        <f t="shared" si="61"/>
        <v>80390.243902439019</v>
      </c>
      <c r="L278" s="18">
        <f t="shared" si="51"/>
        <v>13.008130081300813</v>
      </c>
      <c r="M278" s="4">
        <f t="shared" si="54"/>
        <v>20.072500000000005</v>
      </c>
      <c r="N278" s="4">
        <f t="shared" si="52"/>
        <v>21.559635869565213</v>
      </c>
      <c r="O278" s="4">
        <f t="shared" si="62"/>
        <v>3966.972999999999</v>
      </c>
      <c r="P278">
        <f t="shared" si="59"/>
        <v>1</v>
      </c>
      <c r="Q278">
        <f t="shared" si="53"/>
        <v>184</v>
      </c>
    </row>
    <row r="279" spans="1:17" x14ac:dyDescent="0.2">
      <c r="B279" s="3">
        <f>'Marktpreise EEX NCG 2017'!A635</f>
        <v>42273</v>
      </c>
      <c r="C279" s="7">
        <f t="shared" si="47"/>
        <v>0</v>
      </c>
      <c r="D279" s="7">
        <f t="shared" si="55"/>
        <v>0</v>
      </c>
      <c r="E279" s="7">
        <f t="shared" si="56"/>
        <v>0</v>
      </c>
      <c r="F279" s="4">
        <f>'Marktpreise EEX NCG 2017'!B635</f>
        <v>0</v>
      </c>
      <c r="G279" s="4">
        <f t="shared" si="60"/>
        <v>19.670000000000002</v>
      </c>
      <c r="H279" s="4">
        <f t="shared" si="57"/>
        <v>0</v>
      </c>
      <c r="I279" s="19">
        <f t="shared" si="58"/>
        <v>0</v>
      </c>
      <c r="J279" s="19">
        <f t="shared" si="50"/>
        <v>1613633.1707317075</v>
      </c>
      <c r="K279" s="7">
        <f t="shared" si="61"/>
        <v>80390.243902439019</v>
      </c>
      <c r="L279" s="18">
        <f t="shared" si="51"/>
        <v>13.008130081300813</v>
      </c>
      <c r="M279" s="4">
        <f t="shared" si="54"/>
        <v>20.072500000000005</v>
      </c>
      <c r="N279" s="4">
        <f t="shared" si="52"/>
        <v>21.559635869565213</v>
      </c>
      <c r="O279" s="4">
        <f t="shared" si="62"/>
        <v>3966.972999999999</v>
      </c>
      <c r="P279">
        <f t="shared" si="59"/>
        <v>0</v>
      </c>
      <c r="Q279">
        <f t="shared" si="53"/>
        <v>184</v>
      </c>
    </row>
    <row r="280" spans="1:17" x14ac:dyDescent="0.2">
      <c r="B280" s="3">
        <f>'Marktpreise EEX NCG 2017'!A636</f>
        <v>42274</v>
      </c>
      <c r="C280" s="7">
        <f t="shared" si="47"/>
        <v>0</v>
      </c>
      <c r="D280" s="7">
        <f t="shared" si="55"/>
        <v>0</v>
      </c>
      <c r="E280" s="7">
        <f t="shared" si="56"/>
        <v>0</v>
      </c>
      <c r="F280" s="4">
        <f>'Marktpreise EEX NCG 2017'!B636</f>
        <v>0</v>
      </c>
      <c r="G280" s="4">
        <f t="shared" si="60"/>
        <v>19.670000000000002</v>
      </c>
      <c r="H280" s="4">
        <f t="shared" si="57"/>
        <v>0</v>
      </c>
      <c r="I280" s="19">
        <f t="shared" si="58"/>
        <v>0</v>
      </c>
      <c r="J280" s="19">
        <f t="shared" si="50"/>
        <v>1613633.1707317075</v>
      </c>
      <c r="K280" s="7">
        <f t="shared" si="61"/>
        <v>80390.243902439019</v>
      </c>
      <c r="L280" s="18">
        <f t="shared" si="51"/>
        <v>13.008130081300813</v>
      </c>
      <c r="M280" s="4">
        <f t="shared" si="54"/>
        <v>20.072500000000005</v>
      </c>
      <c r="N280" s="4">
        <f t="shared" si="52"/>
        <v>21.559635869565213</v>
      </c>
      <c r="O280" s="4">
        <f t="shared" si="62"/>
        <v>3966.972999999999</v>
      </c>
      <c r="P280">
        <f t="shared" si="59"/>
        <v>0</v>
      </c>
      <c r="Q280">
        <f t="shared" si="53"/>
        <v>184</v>
      </c>
    </row>
    <row r="281" spans="1:17" x14ac:dyDescent="0.2">
      <c r="A281">
        <v>1</v>
      </c>
      <c r="B281" s="3">
        <f>'Marktpreise EEX NCG 2017'!A637</f>
        <v>42275</v>
      </c>
      <c r="C281" s="7">
        <f t="shared" si="47"/>
        <v>2512.1951219512193</v>
      </c>
      <c r="D281" s="7">
        <f t="shared" si="55"/>
        <v>2512.1951219512193</v>
      </c>
      <c r="E281" s="7">
        <f t="shared" si="56"/>
        <v>0</v>
      </c>
      <c r="F281" s="4">
        <f>'Marktpreise EEX NCG 2017'!B637</f>
        <v>19.34</v>
      </c>
      <c r="G281" s="4">
        <f t="shared" si="60"/>
        <v>19.53</v>
      </c>
      <c r="H281" s="4">
        <f t="shared" si="57"/>
        <v>0</v>
      </c>
      <c r="I281" s="19">
        <f t="shared" si="58"/>
        <v>0</v>
      </c>
      <c r="J281" s="19">
        <f t="shared" si="50"/>
        <v>1613633.1707317075</v>
      </c>
      <c r="K281" s="7">
        <f t="shared" si="61"/>
        <v>80390.243902439019</v>
      </c>
      <c r="L281" s="18">
        <f t="shared" si="51"/>
        <v>13.008130081300813</v>
      </c>
      <c r="M281" s="4">
        <f t="shared" si="54"/>
        <v>20.072500000000005</v>
      </c>
      <c r="N281" s="4">
        <f t="shared" si="52"/>
        <v>21.548664864864861</v>
      </c>
      <c r="O281" s="4">
        <f t="shared" si="62"/>
        <v>3986.5029999999992</v>
      </c>
      <c r="P281">
        <f t="shared" si="59"/>
        <v>1</v>
      </c>
      <c r="Q281">
        <f t="shared" si="53"/>
        <v>185</v>
      </c>
    </row>
    <row r="282" spans="1:17" x14ac:dyDescent="0.2">
      <c r="A282">
        <v>1</v>
      </c>
      <c r="B282" s="3">
        <f>'Marktpreise EEX NCG 2017'!A638</f>
        <v>42276</v>
      </c>
      <c r="C282" s="7">
        <f t="shared" si="47"/>
        <v>2512.1951219512193</v>
      </c>
      <c r="D282" s="7">
        <f t="shared" si="55"/>
        <v>5024.3902439024387</v>
      </c>
      <c r="E282" s="7">
        <f t="shared" si="56"/>
        <v>0</v>
      </c>
      <c r="F282" s="4">
        <f>'Marktpreise EEX NCG 2017'!B638</f>
        <v>19.25</v>
      </c>
      <c r="G282" s="4">
        <f t="shared" si="60"/>
        <v>19.440000000000001</v>
      </c>
      <c r="H282" s="4">
        <f t="shared" si="57"/>
        <v>0</v>
      </c>
      <c r="I282" s="19">
        <f t="shared" si="58"/>
        <v>0</v>
      </c>
      <c r="J282" s="19">
        <f t="shared" si="50"/>
        <v>1613633.1707317075</v>
      </c>
      <c r="K282" s="7">
        <f t="shared" si="61"/>
        <v>80390.243902439019</v>
      </c>
      <c r="L282" s="18">
        <f t="shared" si="51"/>
        <v>13.008130081300813</v>
      </c>
      <c r="M282" s="4">
        <f t="shared" si="54"/>
        <v>20.072500000000005</v>
      </c>
      <c r="N282" s="4">
        <f t="shared" si="52"/>
        <v>21.537327956989245</v>
      </c>
      <c r="O282" s="4">
        <f t="shared" si="62"/>
        <v>4005.9429999999993</v>
      </c>
      <c r="P282">
        <f t="shared" si="59"/>
        <v>1</v>
      </c>
      <c r="Q282">
        <f t="shared" si="53"/>
        <v>186</v>
      </c>
    </row>
    <row r="283" spans="1:17" x14ac:dyDescent="0.2">
      <c r="A283">
        <v>1</v>
      </c>
      <c r="B283" s="3">
        <f>'Marktpreise EEX NCG 2017'!A639</f>
        <v>42277</v>
      </c>
      <c r="C283" s="7">
        <f t="shared" si="47"/>
        <v>2512.1951219512193</v>
      </c>
      <c r="D283" s="7">
        <f t="shared" si="55"/>
        <v>7536.585365853658</v>
      </c>
      <c r="E283" s="7">
        <f t="shared" si="56"/>
        <v>0</v>
      </c>
      <c r="F283" s="4">
        <f>'Marktpreise EEX NCG 2017'!B639</f>
        <v>19.21</v>
      </c>
      <c r="G283" s="4">
        <f t="shared" si="60"/>
        <v>19.400000000000002</v>
      </c>
      <c r="H283" s="4">
        <f t="shared" si="57"/>
        <v>0</v>
      </c>
      <c r="I283" s="19">
        <f t="shared" si="58"/>
        <v>0</v>
      </c>
      <c r="J283" s="19">
        <f t="shared" si="50"/>
        <v>1613633.1707317075</v>
      </c>
      <c r="K283" s="7">
        <f t="shared" si="61"/>
        <v>80390.243902439019</v>
      </c>
      <c r="L283" s="18">
        <f t="shared" si="51"/>
        <v>13.008130081300813</v>
      </c>
      <c r="M283" s="4">
        <f t="shared" si="54"/>
        <v>20.072500000000005</v>
      </c>
      <c r="N283" s="4">
        <f t="shared" si="52"/>
        <v>21.525898395721921</v>
      </c>
      <c r="O283" s="4">
        <f t="shared" si="62"/>
        <v>4025.3429999999994</v>
      </c>
      <c r="P283">
        <f t="shared" si="59"/>
        <v>1</v>
      </c>
      <c r="Q283">
        <f t="shared" si="53"/>
        <v>187</v>
      </c>
    </row>
    <row r="284" spans="1:17" x14ac:dyDescent="0.2">
      <c r="A284">
        <v>1</v>
      </c>
      <c r="B284" s="3">
        <f>'Marktpreise EEX NCG 2017'!A640</f>
        <v>42278</v>
      </c>
      <c r="C284" s="7">
        <f t="shared" si="47"/>
        <v>2512.1951219512193</v>
      </c>
      <c r="D284" s="7">
        <f t="shared" si="55"/>
        <v>10048.780487804877</v>
      </c>
      <c r="E284" s="7">
        <f t="shared" si="56"/>
        <v>0</v>
      </c>
      <c r="F284" s="4">
        <f>'Marktpreise EEX NCG 2017'!B640</f>
        <v>19.16</v>
      </c>
      <c r="G284" s="4">
        <f t="shared" si="60"/>
        <v>19.350000000000001</v>
      </c>
      <c r="H284" s="4">
        <f t="shared" si="57"/>
        <v>0</v>
      </c>
      <c r="I284" s="19">
        <f t="shared" si="58"/>
        <v>0</v>
      </c>
      <c r="J284" s="19">
        <f t="shared" si="50"/>
        <v>1613633.1707317075</v>
      </c>
      <c r="K284" s="7">
        <f t="shared" si="61"/>
        <v>80390.243902439019</v>
      </c>
      <c r="L284" s="18">
        <f t="shared" si="51"/>
        <v>13.008130081300813</v>
      </c>
      <c r="M284" s="4">
        <f t="shared" si="54"/>
        <v>20.072500000000005</v>
      </c>
      <c r="N284" s="4">
        <f t="shared" si="52"/>
        <v>21.514324468085103</v>
      </c>
      <c r="O284" s="4">
        <f t="shared" si="62"/>
        <v>4044.6929999999993</v>
      </c>
      <c r="P284">
        <f t="shared" si="59"/>
        <v>1</v>
      </c>
      <c r="Q284">
        <f t="shared" si="53"/>
        <v>188</v>
      </c>
    </row>
    <row r="285" spans="1:17" x14ac:dyDescent="0.2">
      <c r="A285">
        <v>1</v>
      </c>
      <c r="B285" s="3">
        <f>'Marktpreise EEX NCG 2017'!A641</f>
        <v>42279</v>
      </c>
      <c r="C285" s="7">
        <f t="shared" ref="C285:C348" si="63">IF(A285&gt;0,$C$6/$C$8,0)</f>
        <v>2512.1951219512193</v>
      </c>
      <c r="D285" s="7">
        <f t="shared" si="55"/>
        <v>12560.975609756097</v>
      </c>
      <c r="E285" s="7">
        <f t="shared" si="56"/>
        <v>0</v>
      </c>
      <c r="F285" s="4">
        <f>'Marktpreise EEX NCG 2017'!B641</f>
        <v>18.98</v>
      </c>
      <c r="G285" s="4">
        <f t="shared" si="60"/>
        <v>19.170000000000002</v>
      </c>
      <c r="H285" s="4">
        <f t="shared" si="57"/>
        <v>0</v>
      </c>
      <c r="I285" s="19">
        <f t="shared" si="58"/>
        <v>0</v>
      </c>
      <c r="J285" s="19">
        <f t="shared" ref="J285:J348" si="64">I285+J284</f>
        <v>1613633.1707317075</v>
      </c>
      <c r="K285" s="7">
        <f t="shared" si="61"/>
        <v>80390.243902439019</v>
      </c>
      <c r="L285" s="18">
        <f t="shared" ref="L285:L348" si="65">K285*100/$C$6</f>
        <v>13.008130081300813</v>
      </c>
      <c r="M285" s="4">
        <f t="shared" ref="M285:M348" si="66">J285/K285</f>
        <v>20.072500000000005</v>
      </c>
      <c r="N285" s="4">
        <f t="shared" ref="N285:N348" si="67">O285/Q285</f>
        <v>21.50192063492063</v>
      </c>
      <c r="O285" s="4">
        <f t="shared" si="62"/>
        <v>4063.8629999999994</v>
      </c>
      <c r="P285">
        <f t="shared" si="59"/>
        <v>1</v>
      </c>
      <c r="Q285">
        <f t="shared" ref="Q285:Q348" si="68">P285+Q284</f>
        <v>189</v>
      </c>
    </row>
    <row r="286" spans="1:17" x14ac:dyDescent="0.2">
      <c r="B286" s="3">
        <f>'Marktpreise EEX NCG 2017'!A642</f>
        <v>42280</v>
      </c>
      <c r="C286" s="7">
        <f t="shared" si="63"/>
        <v>0</v>
      </c>
      <c r="D286" s="7">
        <f t="shared" si="55"/>
        <v>12560.975609756097</v>
      </c>
      <c r="E286" s="7">
        <f t="shared" si="56"/>
        <v>0</v>
      </c>
      <c r="F286" s="4">
        <f>'Marktpreise EEX NCG 2017'!B642</f>
        <v>0</v>
      </c>
      <c r="G286" s="4">
        <f t="shared" si="60"/>
        <v>19.170000000000002</v>
      </c>
      <c r="H286" s="4">
        <f t="shared" si="57"/>
        <v>0</v>
      </c>
      <c r="I286" s="19">
        <f t="shared" si="58"/>
        <v>0</v>
      </c>
      <c r="J286" s="19">
        <f t="shared" si="64"/>
        <v>1613633.1707317075</v>
      </c>
      <c r="K286" s="7">
        <f t="shared" si="61"/>
        <v>80390.243902439019</v>
      </c>
      <c r="L286" s="18">
        <f t="shared" si="65"/>
        <v>13.008130081300813</v>
      </c>
      <c r="M286" s="4">
        <f t="shared" si="66"/>
        <v>20.072500000000005</v>
      </c>
      <c r="N286" s="4">
        <f t="shared" si="67"/>
        <v>21.50192063492063</v>
      </c>
      <c r="O286" s="4">
        <f t="shared" si="62"/>
        <v>4063.8629999999994</v>
      </c>
      <c r="P286">
        <f t="shared" si="59"/>
        <v>0</v>
      </c>
      <c r="Q286">
        <f t="shared" si="68"/>
        <v>189</v>
      </c>
    </row>
    <row r="287" spans="1:17" x14ac:dyDescent="0.2">
      <c r="B287" s="3">
        <f>'Marktpreise EEX NCG 2017'!A643</f>
        <v>42281</v>
      </c>
      <c r="C287" s="7">
        <f t="shared" si="63"/>
        <v>0</v>
      </c>
      <c r="D287" s="7">
        <f t="shared" si="55"/>
        <v>12560.975609756097</v>
      </c>
      <c r="E287" s="7">
        <f t="shared" si="56"/>
        <v>0</v>
      </c>
      <c r="F287" s="4">
        <f>'Marktpreise EEX NCG 2017'!B643</f>
        <v>0</v>
      </c>
      <c r="G287" s="4">
        <f t="shared" si="60"/>
        <v>19.170000000000002</v>
      </c>
      <c r="H287" s="4">
        <f t="shared" si="57"/>
        <v>0</v>
      </c>
      <c r="I287" s="19">
        <f t="shared" si="58"/>
        <v>0</v>
      </c>
      <c r="J287" s="19">
        <f t="shared" si="64"/>
        <v>1613633.1707317075</v>
      </c>
      <c r="K287" s="7">
        <f t="shared" si="61"/>
        <v>80390.243902439019</v>
      </c>
      <c r="L287" s="18">
        <f t="shared" si="65"/>
        <v>13.008130081300813</v>
      </c>
      <c r="M287" s="4">
        <f t="shared" si="66"/>
        <v>20.072500000000005</v>
      </c>
      <c r="N287" s="4">
        <f t="shared" si="67"/>
        <v>21.50192063492063</v>
      </c>
      <c r="O287" s="4">
        <f t="shared" si="62"/>
        <v>4063.8629999999994</v>
      </c>
      <c r="P287">
        <f t="shared" si="59"/>
        <v>0</v>
      </c>
      <c r="Q287">
        <f t="shared" si="68"/>
        <v>189</v>
      </c>
    </row>
    <row r="288" spans="1:17" x14ac:dyDescent="0.2">
      <c r="A288">
        <v>1</v>
      </c>
      <c r="B288" s="3">
        <f>'Marktpreise EEX NCG 2017'!A644</f>
        <v>42282</v>
      </c>
      <c r="C288" s="7">
        <f t="shared" si="63"/>
        <v>2512.1951219512193</v>
      </c>
      <c r="D288" s="7">
        <f t="shared" si="55"/>
        <v>0</v>
      </c>
      <c r="E288" s="7">
        <f t="shared" si="56"/>
        <v>15073.170731707316</v>
      </c>
      <c r="F288" s="4">
        <f>'Marktpreise EEX NCG 2017'!B644</f>
        <v>19.13</v>
      </c>
      <c r="G288" s="4">
        <f t="shared" si="60"/>
        <v>19.32</v>
      </c>
      <c r="H288" s="4">
        <f t="shared" si="57"/>
        <v>19.32</v>
      </c>
      <c r="I288" s="19">
        <f t="shared" si="58"/>
        <v>291213.65853658534</v>
      </c>
      <c r="J288" s="19">
        <f t="shared" si="64"/>
        <v>1904846.8292682928</v>
      </c>
      <c r="K288" s="7">
        <f t="shared" si="61"/>
        <v>95463.414634146335</v>
      </c>
      <c r="L288" s="18">
        <f t="shared" si="65"/>
        <v>15.447154471544714</v>
      </c>
      <c r="M288" s="4">
        <f t="shared" si="66"/>
        <v>19.953684210526319</v>
      </c>
      <c r="N288" s="4">
        <f t="shared" si="67"/>
        <v>21.490436842105261</v>
      </c>
      <c r="O288" s="4">
        <f t="shared" si="62"/>
        <v>4083.1829999999995</v>
      </c>
      <c r="P288">
        <f t="shared" si="59"/>
        <v>1</v>
      </c>
      <c r="Q288">
        <f t="shared" si="68"/>
        <v>190</v>
      </c>
    </row>
    <row r="289" spans="1:17" x14ac:dyDescent="0.2">
      <c r="A289">
        <v>1</v>
      </c>
      <c r="B289" s="3">
        <f>'Marktpreise EEX NCG 2017'!A645</f>
        <v>42283</v>
      </c>
      <c r="C289" s="7">
        <f t="shared" si="63"/>
        <v>2512.1951219512193</v>
      </c>
      <c r="D289" s="7">
        <f t="shared" si="55"/>
        <v>0</v>
      </c>
      <c r="E289" s="7">
        <f t="shared" si="56"/>
        <v>2512.1951219512193</v>
      </c>
      <c r="F289" s="4">
        <f>'Marktpreise EEX NCG 2017'!B645</f>
        <v>19.489999999999998</v>
      </c>
      <c r="G289" s="4">
        <f t="shared" si="60"/>
        <v>19.68</v>
      </c>
      <c r="H289" s="4">
        <f t="shared" si="57"/>
        <v>19.68</v>
      </c>
      <c r="I289" s="19">
        <f t="shared" si="58"/>
        <v>49439.999999999993</v>
      </c>
      <c r="J289" s="19">
        <f t="shared" si="64"/>
        <v>1954286.8292682928</v>
      </c>
      <c r="K289" s="7">
        <f t="shared" si="61"/>
        <v>97975.609756097547</v>
      </c>
      <c r="L289" s="18">
        <f t="shared" si="65"/>
        <v>15.853658536585364</v>
      </c>
      <c r="M289" s="4">
        <f t="shared" si="66"/>
        <v>19.946666666666669</v>
      </c>
      <c r="N289" s="4">
        <f t="shared" si="67"/>
        <v>21.480958115183242</v>
      </c>
      <c r="O289" s="4">
        <f t="shared" si="62"/>
        <v>4102.8629999999994</v>
      </c>
      <c r="P289">
        <f t="shared" si="59"/>
        <v>1</v>
      </c>
      <c r="Q289">
        <f t="shared" si="68"/>
        <v>191</v>
      </c>
    </row>
    <row r="290" spans="1:17" x14ac:dyDescent="0.2">
      <c r="A290">
        <v>1</v>
      </c>
      <c r="B290" s="3">
        <f>'Marktpreise EEX NCG 2017'!A646</f>
        <v>42284</v>
      </c>
      <c r="C290" s="7">
        <f t="shared" si="63"/>
        <v>2512.1951219512193</v>
      </c>
      <c r="D290" s="7">
        <f t="shared" si="55"/>
        <v>2512.1951219512193</v>
      </c>
      <c r="E290" s="7">
        <f t="shared" si="56"/>
        <v>0</v>
      </c>
      <c r="F290" s="4">
        <f>'Marktpreise EEX NCG 2017'!B646</f>
        <v>19.39</v>
      </c>
      <c r="G290" s="4">
        <f t="shared" si="60"/>
        <v>19.580000000000002</v>
      </c>
      <c r="H290" s="4">
        <f t="shared" si="57"/>
        <v>0</v>
      </c>
      <c r="I290" s="19">
        <f t="shared" si="58"/>
        <v>0</v>
      </c>
      <c r="J290" s="19">
        <f t="shared" si="64"/>
        <v>1954286.8292682928</v>
      </c>
      <c r="K290" s="7">
        <f t="shared" si="61"/>
        <v>97975.609756097547</v>
      </c>
      <c r="L290" s="18">
        <f t="shared" si="65"/>
        <v>15.853658536585364</v>
      </c>
      <c r="M290" s="4">
        <f t="shared" si="66"/>
        <v>19.946666666666669</v>
      </c>
      <c r="N290" s="4">
        <f t="shared" si="67"/>
        <v>21.471057291666664</v>
      </c>
      <c r="O290" s="4">
        <f t="shared" si="62"/>
        <v>4122.4429999999993</v>
      </c>
      <c r="P290">
        <f t="shared" si="59"/>
        <v>1</v>
      </c>
      <c r="Q290">
        <f t="shared" si="68"/>
        <v>192</v>
      </c>
    </row>
    <row r="291" spans="1:17" x14ac:dyDescent="0.2">
      <c r="A291">
        <v>1</v>
      </c>
      <c r="B291" s="3">
        <f>'Marktpreise EEX NCG 2017'!A647</f>
        <v>42285</v>
      </c>
      <c r="C291" s="7">
        <f t="shared" si="63"/>
        <v>2512.1951219512193</v>
      </c>
      <c r="D291" s="7">
        <f t="shared" si="55"/>
        <v>0</v>
      </c>
      <c r="E291" s="7">
        <f t="shared" si="56"/>
        <v>5024.3902439024387</v>
      </c>
      <c r="F291" s="4">
        <f>'Marktpreise EEX NCG 2017'!B647</f>
        <v>19.52</v>
      </c>
      <c r="G291" s="4">
        <f t="shared" si="60"/>
        <v>19.71</v>
      </c>
      <c r="H291" s="4">
        <f t="shared" si="57"/>
        <v>19.71</v>
      </c>
      <c r="I291" s="19">
        <f t="shared" si="58"/>
        <v>99030.731707317071</v>
      </c>
      <c r="J291" s="19">
        <f t="shared" si="64"/>
        <v>2053317.5609756098</v>
      </c>
      <c r="K291" s="7">
        <f t="shared" si="61"/>
        <v>102999.99999999999</v>
      </c>
      <c r="L291" s="18">
        <f t="shared" si="65"/>
        <v>16.666666666666664</v>
      </c>
      <c r="M291" s="4">
        <f t="shared" si="66"/>
        <v>19.935121951219514</v>
      </c>
      <c r="N291" s="4">
        <f t="shared" si="67"/>
        <v>21.461932642487042</v>
      </c>
      <c r="O291" s="4">
        <f t="shared" si="62"/>
        <v>4142.1529999999993</v>
      </c>
      <c r="P291">
        <f t="shared" si="59"/>
        <v>1</v>
      </c>
      <c r="Q291">
        <f t="shared" si="68"/>
        <v>193</v>
      </c>
    </row>
    <row r="292" spans="1:17" x14ac:dyDescent="0.2">
      <c r="A292">
        <v>1</v>
      </c>
      <c r="B292" s="3">
        <f>'Marktpreise EEX NCG 2017'!A648</f>
        <v>42286</v>
      </c>
      <c r="C292" s="7">
        <f t="shared" si="63"/>
        <v>2512.1951219512193</v>
      </c>
      <c r="D292" s="7">
        <f t="shared" si="55"/>
        <v>2512.1951219512193</v>
      </c>
      <c r="E292" s="7">
        <f t="shared" si="56"/>
        <v>0</v>
      </c>
      <c r="F292" s="4">
        <f>'Marktpreise EEX NCG 2017'!B648</f>
        <v>19.420000000000002</v>
      </c>
      <c r="G292" s="4">
        <f t="shared" si="60"/>
        <v>19.610000000000003</v>
      </c>
      <c r="H292" s="4">
        <f t="shared" si="57"/>
        <v>0</v>
      </c>
      <c r="I292" s="19">
        <f t="shared" si="58"/>
        <v>0</v>
      </c>
      <c r="J292" s="19">
        <f t="shared" si="64"/>
        <v>2053317.5609756098</v>
      </c>
      <c r="K292" s="7">
        <f t="shared" si="61"/>
        <v>102999.99999999999</v>
      </c>
      <c r="L292" s="18">
        <f t="shared" si="65"/>
        <v>16.666666666666664</v>
      </c>
      <c r="M292" s="4">
        <f t="shared" si="66"/>
        <v>19.935121951219514</v>
      </c>
      <c r="N292" s="4">
        <f t="shared" si="67"/>
        <v>21.452386597938141</v>
      </c>
      <c r="O292" s="4">
        <f t="shared" si="62"/>
        <v>4161.762999999999</v>
      </c>
      <c r="P292">
        <f t="shared" si="59"/>
        <v>1</v>
      </c>
      <c r="Q292">
        <f t="shared" si="68"/>
        <v>194</v>
      </c>
    </row>
    <row r="293" spans="1:17" x14ac:dyDescent="0.2">
      <c r="B293" s="3">
        <f>'Marktpreise EEX NCG 2017'!A649</f>
        <v>42287</v>
      </c>
      <c r="C293" s="7">
        <f t="shared" si="63"/>
        <v>0</v>
      </c>
      <c r="D293" s="7">
        <f t="shared" si="55"/>
        <v>2512.1951219512193</v>
      </c>
      <c r="E293" s="7">
        <f t="shared" si="56"/>
        <v>0</v>
      </c>
      <c r="F293" s="4">
        <f>'Marktpreise EEX NCG 2017'!B649</f>
        <v>0</v>
      </c>
      <c r="G293" s="4">
        <f t="shared" si="60"/>
        <v>19.610000000000003</v>
      </c>
      <c r="H293" s="4">
        <f t="shared" si="57"/>
        <v>0</v>
      </c>
      <c r="I293" s="19">
        <f t="shared" si="58"/>
        <v>0</v>
      </c>
      <c r="J293" s="19">
        <f t="shared" si="64"/>
        <v>2053317.5609756098</v>
      </c>
      <c r="K293" s="7">
        <f t="shared" si="61"/>
        <v>102999.99999999999</v>
      </c>
      <c r="L293" s="18">
        <f t="shared" si="65"/>
        <v>16.666666666666664</v>
      </c>
      <c r="M293" s="4">
        <f t="shared" si="66"/>
        <v>19.935121951219514</v>
      </c>
      <c r="N293" s="4">
        <f t="shared" si="67"/>
        <v>21.452386597938141</v>
      </c>
      <c r="O293" s="4">
        <f t="shared" si="62"/>
        <v>4161.762999999999</v>
      </c>
      <c r="P293">
        <f t="shared" si="59"/>
        <v>0</v>
      </c>
      <c r="Q293">
        <f t="shared" si="68"/>
        <v>194</v>
      </c>
    </row>
    <row r="294" spans="1:17" x14ac:dyDescent="0.2">
      <c r="B294" s="3">
        <f>'Marktpreise EEX NCG 2017'!A650</f>
        <v>42288</v>
      </c>
      <c r="C294" s="7">
        <f t="shared" si="63"/>
        <v>0</v>
      </c>
      <c r="D294" s="7">
        <f t="shared" si="55"/>
        <v>2512.1951219512193</v>
      </c>
      <c r="E294" s="7">
        <f t="shared" si="56"/>
        <v>0</v>
      </c>
      <c r="F294" s="4">
        <f>'Marktpreise EEX NCG 2017'!B650</f>
        <v>0</v>
      </c>
      <c r="G294" s="4">
        <f t="shared" si="60"/>
        <v>19.610000000000003</v>
      </c>
      <c r="H294" s="4">
        <f t="shared" si="57"/>
        <v>0</v>
      </c>
      <c r="I294" s="19">
        <f t="shared" si="58"/>
        <v>0</v>
      </c>
      <c r="J294" s="19">
        <f t="shared" si="64"/>
        <v>2053317.5609756098</v>
      </c>
      <c r="K294" s="7">
        <f t="shared" si="61"/>
        <v>102999.99999999999</v>
      </c>
      <c r="L294" s="18">
        <f t="shared" si="65"/>
        <v>16.666666666666664</v>
      </c>
      <c r="M294" s="4">
        <f t="shared" si="66"/>
        <v>19.935121951219514</v>
      </c>
      <c r="N294" s="4">
        <f t="shared" si="67"/>
        <v>21.452386597938141</v>
      </c>
      <c r="O294" s="4">
        <f t="shared" si="62"/>
        <v>4161.762999999999</v>
      </c>
      <c r="P294">
        <f t="shared" si="59"/>
        <v>0</v>
      </c>
      <c r="Q294">
        <f t="shared" si="68"/>
        <v>194</v>
      </c>
    </row>
    <row r="295" spans="1:17" x14ac:dyDescent="0.2">
      <c r="A295">
        <v>1</v>
      </c>
      <c r="B295" s="3">
        <f>'Marktpreise EEX NCG 2017'!A651</f>
        <v>42289</v>
      </c>
      <c r="C295" s="7">
        <f t="shared" si="63"/>
        <v>2512.1951219512193</v>
      </c>
      <c r="D295" s="7">
        <f t="shared" si="55"/>
        <v>5024.3902439024387</v>
      </c>
      <c r="E295" s="7">
        <f t="shared" si="56"/>
        <v>0</v>
      </c>
      <c r="F295" s="4">
        <f>'Marktpreise EEX NCG 2017'!B651</f>
        <v>19.32</v>
      </c>
      <c r="G295" s="4">
        <f t="shared" si="60"/>
        <v>19.510000000000002</v>
      </c>
      <c r="H295" s="4">
        <f t="shared" si="57"/>
        <v>0</v>
      </c>
      <c r="I295" s="19">
        <f t="shared" si="58"/>
        <v>0</v>
      </c>
      <c r="J295" s="19">
        <f t="shared" si="64"/>
        <v>2053317.5609756098</v>
      </c>
      <c r="K295" s="7">
        <f t="shared" si="61"/>
        <v>102999.99999999999</v>
      </c>
      <c r="L295" s="18">
        <f t="shared" si="65"/>
        <v>16.666666666666664</v>
      </c>
      <c r="M295" s="4">
        <f t="shared" si="66"/>
        <v>19.935121951219514</v>
      </c>
      <c r="N295" s="4">
        <f t="shared" si="67"/>
        <v>21.442425641025636</v>
      </c>
      <c r="O295" s="4">
        <f t="shared" si="62"/>
        <v>4181.2729999999992</v>
      </c>
      <c r="P295">
        <f t="shared" si="59"/>
        <v>1</v>
      </c>
      <c r="Q295">
        <f t="shared" si="68"/>
        <v>195</v>
      </c>
    </row>
    <row r="296" spans="1:17" x14ac:dyDescent="0.2">
      <c r="A296">
        <v>1</v>
      </c>
      <c r="B296" s="3">
        <f>'Marktpreise EEX NCG 2017'!A652</f>
        <v>42290</v>
      </c>
      <c r="C296" s="7">
        <f t="shared" si="63"/>
        <v>2512.1951219512193</v>
      </c>
      <c r="D296" s="7">
        <f t="shared" si="55"/>
        <v>7536.585365853658</v>
      </c>
      <c r="E296" s="7">
        <f t="shared" si="56"/>
        <v>0</v>
      </c>
      <c r="F296" s="4">
        <f>'Marktpreise EEX NCG 2017'!B652</f>
        <v>19.07</v>
      </c>
      <c r="G296" s="4">
        <f t="shared" si="60"/>
        <v>19.260000000000002</v>
      </c>
      <c r="H296" s="4">
        <f t="shared" si="57"/>
        <v>0</v>
      </c>
      <c r="I296" s="19">
        <f t="shared" si="58"/>
        <v>0</v>
      </c>
      <c r="J296" s="19">
        <f t="shared" si="64"/>
        <v>2053317.5609756098</v>
      </c>
      <c r="K296" s="7">
        <f t="shared" si="61"/>
        <v>102999.99999999999</v>
      </c>
      <c r="L296" s="18">
        <f t="shared" si="65"/>
        <v>16.666666666666664</v>
      </c>
      <c r="M296" s="4">
        <f t="shared" si="66"/>
        <v>19.935121951219514</v>
      </c>
      <c r="N296" s="4">
        <f t="shared" si="67"/>
        <v>21.431290816326527</v>
      </c>
      <c r="O296" s="4">
        <f t="shared" si="62"/>
        <v>4200.5329999999994</v>
      </c>
      <c r="P296">
        <f t="shared" si="59"/>
        <v>1</v>
      </c>
      <c r="Q296">
        <f t="shared" si="68"/>
        <v>196</v>
      </c>
    </row>
    <row r="297" spans="1:17" x14ac:dyDescent="0.2">
      <c r="A297">
        <v>1</v>
      </c>
      <c r="B297" s="3">
        <f>'Marktpreise EEX NCG 2017'!A653</f>
        <v>42291</v>
      </c>
      <c r="C297" s="7">
        <f t="shared" si="63"/>
        <v>2512.1951219512193</v>
      </c>
      <c r="D297" s="7">
        <f t="shared" si="55"/>
        <v>10048.780487804877</v>
      </c>
      <c r="E297" s="7">
        <f t="shared" si="56"/>
        <v>0</v>
      </c>
      <c r="F297" s="4">
        <f>'Marktpreise EEX NCG 2017'!B653</f>
        <v>18.899999999999999</v>
      </c>
      <c r="G297" s="4">
        <f t="shared" si="60"/>
        <v>19.09</v>
      </c>
      <c r="H297" s="4">
        <f t="shared" si="57"/>
        <v>0</v>
      </c>
      <c r="I297" s="19">
        <f t="shared" si="58"/>
        <v>0</v>
      </c>
      <c r="J297" s="19">
        <f t="shared" si="64"/>
        <v>2053317.5609756098</v>
      </c>
      <c r="K297" s="7">
        <f t="shared" si="61"/>
        <v>102999.99999999999</v>
      </c>
      <c r="L297" s="18">
        <f t="shared" si="65"/>
        <v>16.666666666666664</v>
      </c>
      <c r="M297" s="4">
        <f t="shared" si="66"/>
        <v>19.935121951219514</v>
      </c>
      <c r="N297" s="4">
        <f t="shared" si="67"/>
        <v>21.419406091370558</v>
      </c>
      <c r="O297" s="4">
        <f t="shared" si="62"/>
        <v>4219.6229999999996</v>
      </c>
      <c r="P297">
        <f t="shared" si="59"/>
        <v>1</v>
      </c>
      <c r="Q297">
        <f t="shared" si="68"/>
        <v>197</v>
      </c>
    </row>
    <row r="298" spans="1:17" x14ac:dyDescent="0.2">
      <c r="A298">
        <v>1</v>
      </c>
      <c r="B298" s="3">
        <f>'Marktpreise EEX NCG 2017'!A654</f>
        <v>42292</v>
      </c>
      <c r="C298" s="7">
        <f t="shared" si="63"/>
        <v>2512.1951219512193</v>
      </c>
      <c r="D298" s="7">
        <f t="shared" si="55"/>
        <v>0</v>
      </c>
      <c r="E298" s="7">
        <f t="shared" si="56"/>
        <v>12560.975609756097</v>
      </c>
      <c r="F298" s="4">
        <f>'Marktpreise EEX NCG 2017'!B654</f>
        <v>18.95</v>
      </c>
      <c r="G298" s="4">
        <f t="shared" si="60"/>
        <v>19.14</v>
      </c>
      <c r="H298" s="4">
        <f t="shared" si="57"/>
        <v>19.14</v>
      </c>
      <c r="I298" s="19">
        <f t="shared" si="58"/>
        <v>240417.07317073169</v>
      </c>
      <c r="J298" s="19">
        <f t="shared" si="64"/>
        <v>2293734.6341463416</v>
      </c>
      <c r="K298" s="7">
        <f t="shared" si="61"/>
        <v>115560.97560975607</v>
      </c>
      <c r="L298" s="18">
        <f t="shared" si="65"/>
        <v>18.699186991869915</v>
      </c>
      <c r="M298" s="4">
        <f t="shared" si="66"/>
        <v>19.84869565217392</v>
      </c>
      <c r="N298" s="4">
        <f t="shared" si="67"/>
        <v>21.40789393939394</v>
      </c>
      <c r="O298" s="4">
        <f t="shared" si="62"/>
        <v>4238.7629999999999</v>
      </c>
      <c r="P298">
        <f t="shared" si="59"/>
        <v>1</v>
      </c>
      <c r="Q298">
        <f t="shared" si="68"/>
        <v>198</v>
      </c>
    </row>
    <row r="299" spans="1:17" x14ac:dyDescent="0.2">
      <c r="A299">
        <v>1</v>
      </c>
      <c r="B299" s="3">
        <f>'Marktpreise EEX NCG 2017'!A655</f>
        <v>42293</v>
      </c>
      <c r="C299" s="7">
        <f t="shared" si="63"/>
        <v>2512.1951219512193</v>
      </c>
      <c r="D299" s="7">
        <f t="shared" si="55"/>
        <v>0</v>
      </c>
      <c r="E299" s="7">
        <f t="shared" si="56"/>
        <v>2512.1951219512193</v>
      </c>
      <c r="F299" s="4">
        <f>'Marktpreise EEX NCG 2017'!B655</f>
        <v>19</v>
      </c>
      <c r="G299" s="4">
        <f t="shared" si="60"/>
        <v>19.190000000000001</v>
      </c>
      <c r="H299" s="4">
        <f t="shared" si="57"/>
        <v>19.190000000000001</v>
      </c>
      <c r="I299" s="19">
        <f t="shared" si="58"/>
        <v>48209.024390243903</v>
      </c>
      <c r="J299" s="19">
        <f t="shared" si="64"/>
        <v>2341943.6585365855</v>
      </c>
      <c r="K299" s="7">
        <f t="shared" si="61"/>
        <v>118073.1707317073</v>
      </c>
      <c r="L299" s="18">
        <f t="shared" si="65"/>
        <v>19.105691056910569</v>
      </c>
      <c r="M299" s="4">
        <f t="shared" si="66"/>
        <v>19.834680851063833</v>
      </c>
      <c r="N299" s="4">
        <f t="shared" si="67"/>
        <v>21.396748743718589</v>
      </c>
      <c r="O299" s="4">
        <f t="shared" si="62"/>
        <v>4257.9529999999995</v>
      </c>
      <c r="P299">
        <f t="shared" si="59"/>
        <v>1</v>
      </c>
      <c r="Q299">
        <f t="shared" si="68"/>
        <v>199</v>
      </c>
    </row>
    <row r="300" spans="1:17" x14ac:dyDescent="0.2">
      <c r="B300" s="3">
        <f>'Marktpreise EEX NCG 2017'!A656</f>
        <v>42294</v>
      </c>
      <c r="C300" s="7">
        <f t="shared" si="63"/>
        <v>0</v>
      </c>
      <c r="D300" s="7">
        <f t="shared" si="55"/>
        <v>0</v>
      </c>
      <c r="E300" s="7">
        <f t="shared" si="56"/>
        <v>0</v>
      </c>
      <c r="F300" s="4">
        <f>'Marktpreise EEX NCG 2017'!B656</f>
        <v>0</v>
      </c>
      <c r="G300" s="4">
        <f t="shared" si="60"/>
        <v>19.190000000000001</v>
      </c>
      <c r="H300" s="4">
        <f t="shared" si="57"/>
        <v>0</v>
      </c>
      <c r="I300" s="19">
        <f t="shared" si="58"/>
        <v>0</v>
      </c>
      <c r="J300" s="19">
        <f t="shared" si="64"/>
        <v>2341943.6585365855</v>
      </c>
      <c r="K300" s="7">
        <f t="shared" si="61"/>
        <v>118073.1707317073</v>
      </c>
      <c r="L300" s="18">
        <f t="shared" si="65"/>
        <v>19.105691056910569</v>
      </c>
      <c r="M300" s="4">
        <f t="shared" si="66"/>
        <v>19.834680851063833</v>
      </c>
      <c r="N300" s="4">
        <f t="shared" si="67"/>
        <v>21.396748743718589</v>
      </c>
      <c r="O300" s="4">
        <f t="shared" si="62"/>
        <v>4257.9529999999995</v>
      </c>
      <c r="P300">
        <f t="shared" si="59"/>
        <v>0</v>
      </c>
      <c r="Q300">
        <f t="shared" si="68"/>
        <v>199</v>
      </c>
    </row>
    <row r="301" spans="1:17" x14ac:dyDescent="0.2">
      <c r="B301" s="3">
        <f>'Marktpreise EEX NCG 2017'!A657</f>
        <v>42295</v>
      </c>
      <c r="C301" s="7">
        <f t="shared" si="63"/>
        <v>0</v>
      </c>
      <c r="D301" s="7">
        <f t="shared" si="55"/>
        <v>0</v>
      </c>
      <c r="E301" s="7">
        <f t="shared" si="56"/>
        <v>0</v>
      </c>
      <c r="F301" s="4">
        <f>'Marktpreise EEX NCG 2017'!B657</f>
        <v>0</v>
      </c>
      <c r="G301" s="4">
        <f t="shared" si="60"/>
        <v>19.190000000000001</v>
      </c>
      <c r="H301" s="4">
        <f t="shared" si="57"/>
        <v>0</v>
      </c>
      <c r="I301" s="19">
        <f t="shared" si="58"/>
        <v>0</v>
      </c>
      <c r="J301" s="19">
        <f t="shared" si="64"/>
        <v>2341943.6585365855</v>
      </c>
      <c r="K301" s="7">
        <f t="shared" si="61"/>
        <v>118073.1707317073</v>
      </c>
      <c r="L301" s="18">
        <f t="shared" si="65"/>
        <v>19.105691056910569</v>
      </c>
      <c r="M301" s="4">
        <f t="shared" si="66"/>
        <v>19.834680851063833</v>
      </c>
      <c r="N301" s="4">
        <f t="shared" si="67"/>
        <v>21.396748743718589</v>
      </c>
      <c r="O301" s="4">
        <f t="shared" si="62"/>
        <v>4257.9529999999995</v>
      </c>
      <c r="P301">
        <f t="shared" si="59"/>
        <v>0</v>
      </c>
      <c r="Q301">
        <f t="shared" si="68"/>
        <v>199</v>
      </c>
    </row>
    <row r="302" spans="1:17" x14ac:dyDescent="0.2">
      <c r="A302">
        <v>1</v>
      </c>
      <c r="B302" s="3">
        <f>'Marktpreise EEX NCG 2017'!A658</f>
        <v>42296</v>
      </c>
      <c r="C302" s="7">
        <f t="shared" si="63"/>
        <v>2512.1951219512193</v>
      </c>
      <c r="D302" s="7">
        <f t="shared" si="55"/>
        <v>0</v>
      </c>
      <c r="E302" s="7">
        <f t="shared" si="56"/>
        <v>2512.1951219512193</v>
      </c>
      <c r="F302" s="4">
        <f>'Marktpreise EEX NCG 2017'!B658</f>
        <v>19.05</v>
      </c>
      <c r="G302" s="4">
        <f t="shared" si="60"/>
        <v>19.240000000000002</v>
      </c>
      <c r="H302" s="4">
        <f t="shared" si="57"/>
        <v>19.240000000000002</v>
      </c>
      <c r="I302" s="19">
        <f t="shared" si="58"/>
        <v>48334.634146341465</v>
      </c>
      <c r="J302" s="19">
        <f t="shared" si="64"/>
        <v>2390278.2926829271</v>
      </c>
      <c r="K302" s="7">
        <f t="shared" si="61"/>
        <v>120585.36585365853</v>
      </c>
      <c r="L302" s="18">
        <f t="shared" si="65"/>
        <v>19.512195121951219</v>
      </c>
      <c r="M302" s="4">
        <f t="shared" si="66"/>
        <v>19.822291666666672</v>
      </c>
      <c r="N302" s="4">
        <f t="shared" si="67"/>
        <v>21.385964999999995</v>
      </c>
      <c r="O302" s="4">
        <f t="shared" si="62"/>
        <v>4277.1929999999993</v>
      </c>
      <c r="P302">
        <f t="shared" si="59"/>
        <v>1</v>
      </c>
      <c r="Q302">
        <f t="shared" si="68"/>
        <v>200</v>
      </c>
    </row>
    <row r="303" spans="1:17" x14ac:dyDescent="0.2">
      <c r="A303">
        <v>1</v>
      </c>
      <c r="B303" s="3">
        <f>'Marktpreise EEX NCG 2017'!A659</f>
        <v>42297</v>
      </c>
      <c r="C303" s="7">
        <f t="shared" si="63"/>
        <v>2512.1951219512193</v>
      </c>
      <c r="D303" s="7">
        <f t="shared" si="55"/>
        <v>2512.1951219512193</v>
      </c>
      <c r="E303" s="7">
        <f t="shared" si="56"/>
        <v>0</v>
      </c>
      <c r="F303" s="4">
        <f>'Marktpreise EEX NCG 2017'!B659</f>
        <v>18.8</v>
      </c>
      <c r="G303" s="4">
        <f t="shared" si="60"/>
        <v>18.990000000000002</v>
      </c>
      <c r="H303" s="4">
        <f t="shared" si="57"/>
        <v>0</v>
      </c>
      <c r="I303" s="19">
        <f t="shared" si="58"/>
        <v>0</v>
      </c>
      <c r="J303" s="19">
        <f t="shared" si="64"/>
        <v>2390278.2926829271</v>
      </c>
      <c r="K303" s="7">
        <f t="shared" si="61"/>
        <v>120585.36585365853</v>
      </c>
      <c r="L303" s="18">
        <f t="shared" si="65"/>
        <v>19.512195121951219</v>
      </c>
      <c r="M303" s="4">
        <f t="shared" si="66"/>
        <v>19.822291666666672</v>
      </c>
      <c r="N303" s="4">
        <f t="shared" si="67"/>
        <v>21.374044776119398</v>
      </c>
      <c r="O303" s="4">
        <f t="shared" si="62"/>
        <v>4296.1829999999991</v>
      </c>
      <c r="P303">
        <f t="shared" si="59"/>
        <v>1</v>
      </c>
      <c r="Q303">
        <f t="shared" si="68"/>
        <v>201</v>
      </c>
    </row>
    <row r="304" spans="1:17" x14ac:dyDescent="0.2">
      <c r="A304">
        <v>1</v>
      </c>
      <c r="B304" s="3">
        <f>'Marktpreise EEX NCG 2017'!A660</f>
        <v>42298</v>
      </c>
      <c r="C304" s="7">
        <f t="shared" si="63"/>
        <v>2512.1951219512193</v>
      </c>
      <c r="D304" s="7">
        <f t="shared" ref="D304:D367" si="69">IF(G304&gt;=G303,IF(F304=0,C304+D303,0),C304+D303)</f>
        <v>5024.3902439024387</v>
      </c>
      <c r="E304" s="7">
        <f t="shared" ref="E304:E367" si="70">IF(G304&gt;=G303,IF(F304=0,0,C304+D303),0)</f>
        <v>0</v>
      </c>
      <c r="F304" s="4">
        <f>'Marktpreise EEX NCG 2017'!B660</f>
        <v>18.71</v>
      </c>
      <c r="G304" s="4">
        <f t="shared" si="60"/>
        <v>18.900000000000002</v>
      </c>
      <c r="H304" s="4">
        <f t="shared" si="57"/>
        <v>0</v>
      </c>
      <c r="I304" s="19">
        <f t="shared" si="58"/>
        <v>0</v>
      </c>
      <c r="J304" s="19">
        <f t="shared" si="64"/>
        <v>2390278.2926829271</v>
      </c>
      <c r="K304" s="7">
        <f t="shared" si="61"/>
        <v>120585.36585365853</v>
      </c>
      <c r="L304" s="18">
        <f t="shared" si="65"/>
        <v>19.512195121951219</v>
      </c>
      <c r="M304" s="4">
        <f t="shared" si="66"/>
        <v>19.822291666666672</v>
      </c>
      <c r="N304" s="4">
        <f t="shared" si="67"/>
        <v>21.361797029702963</v>
      </c>
      <c r="O304" s="4">
        <f t="shared" si="62"/>
        <v>4315.0829999999987</v>
      </c>
      <c r="P304">
        <f t="shared" si="59"/>
        <v>1</v>
      </c>
      <c r="Q304">
        <f t="shared" si="68"/>
        <v>202</v>
      </c>
    </row>
    <row r="305" spans="1:17" x14ac:dyDescent="0.2">
      <c r="A305">
        <v>1</v>
      </c>
      <c r="B305" s="3">
        <f>'Marktpreise EEX NCG 2017'!A661</f>
        <v>42299</v>
      </c>
      <c r="C305" s="7">
        <f t="shared" si="63"/>
        <v>2512.1951219512193</v>
      </c>
      <c r="D305" s="7">
        <f t="shared" si="69"/>
        <v>0</v>
      </c>
      <c r="E305" s="7">
        <f t="shared" si="70"/>
        <v>7536.585365853658</v>
      </c>
      <c r="F305" s="4">
        <f>'Marktpreise EEX NCG 2017'!B661</f>
        <v>18.850000000000001</v>
      </c>
      <c r="G305" s="4">
        <f t="shared" si="60"/>
        <v>19.040000000000003</v>
      </c>
      <c r="H305" s="4">
        <f t="shared" si="57"/>
        <v>19.040000000000003</v>
      </c>
      <c r="I305" s="19">
        <f t="shared" si="58"/>
        <v>143496.58536585368</v>
      </c>
      <c r="J305" s="19">
        <f t="shared" si="64"/>
        <v>2533774.8780487808</v>
      </c>
      <c r="K305" s="7">
        <f t="shared" si="61"/>
        <v>128121.95121951218</v>
      </c>
      <c r="L305" s="18">
        <f t="shared" si="65"/>
        <v>20.73170731707317</v>
      </c>
      <c r="M305" s="4">
        <f t="shared" si="66"/>
        <v>19.776274509803926</v>
      </c>
      <c r="N305" s="4">
        <f t="shared" si="67"/>
        <v>21.350359605911322</v>
      </c>
      <c r="O305" s="4">
        <f t="shared" si="62"/>
        <v>4334.1229999999987</v>
      </c>
      <c r="P305">
        <f t="shared" si="59"/>
        <v>1</v>
      </c>
      <c r="Q305">
        <f t="shared" si="68"/>
        <v>203</v>
      </c>
    </row>
    <row r="306" spans="1:17" x14ac:dyDescent="0.2">
      <c r="A306">
        <v>1</v>
      </c>
      <c r="B306" s="3">
        <f>'Marktpreise EEX NCG 2017'!A662</f>
        <v>42300</v>
      </c>
      <c r="C306" s="7">
        <f t="shared" si="63"/>
        <v>2512.1951219512193</v>
      </c>
      <c r="D306" s="7">
        <f t="shared" si="69"/>
        <v>0</v>
      </c>
      <c r="E306" s="7">
        <f t="shared" si="70"/>
        <v>2512.1951219512193</v>
      </c>
      <c r="F306" s="4">
        <f>'Marktpreise EEX NCG 2017'!B662</f>
        <v>18.899999999999999</v>
      </c>
      <c r="G306" s="4">
        <f t="shared" si="60"/>
        <v>19.09</v>
      </c>
      <c r="H306" s="4">
        <f t="shared" si="57"/>
        <v>19.09</v>
      </c>
      <c r="I306" s="19">
        <f t="shared" si="58"/>
        <v>47957.804878048773</v>
      </c>
      <c r="J306" s="19">
        <f t="shared" si="64"/>
        <v>2581732.6829268294</v>
      </c>
      <c r="K306" s="7">
        <f t="shared" si="61"/>
        <v>130634.14634146341</v>
      </c>
      <c r="L306" s="18">
        <f t="shared" si="65"/>
        <v>21.13821138211382</v>
      </c>
      <c r="M306" s="4">
        <f t="shared" si="66"/>
        <v>19.763076923076927</v>
      </c>
      <c r="N306" s="4">
        <f t="shared" si="67"/>
        <v>21.3392794117647</v>
      </c>
      <c r="O306" s="4">
        <f t="shared" si="62"/>
        <v>4353.2129999999988</v>
      </c>
      <c r="P306">
        <f t="shared" si="59"/>
        <v>1</v>
      </c>
      <c r="Q306">
        <f t="shared" si="68"/>
        <v>204</v>
      </c>
    </row>
    <row r="307" spans="1:17" x14ac:dyDescent="0.2">
      <c r="B307" s="3">
        <f>'Marktpreise EEX NCG 2017'!A663</f>
        <v>42301</v>
      </c>
      <c r="C307" s="7">
        <f t="shared" si="63"/>
        <v>0</v>
      </c>
      <c r="D307" s="7">
        <f t="shared" si="69"/>
        <v>0</v>
      </c>
      <c r="E307" s="7">
        <f t="shared" si="70"/>
        <v>0</v>
      </c>
      <c r="F307" s="4">
        <f>'Marktpreise EEX NCG 2017'!B663</f>
        <v>0</v>
      </c>
      <c r="G307" s="4">
        <f t="shared" si="60"/>
        <v>19.09</v>
      </c>
      <c r="H307" s="4">
        <f t="shared" si="57"/>
        <v>0</v>
      </c>
      <c r="I307" s="19">
        <f t="shared" si="58"/>
        <v>0</v>
      </c>
      <c r="J307" s="19">
        <f t="shared" si="64"/>
        <v>2581732.6829268294</v>
      </c>
      <c r="K307" s="7">
        <f t="shared" si="61"/>
        <v>130634.14634146341</v>
      </c>
      <c r="L307" s="18">
        <f t="shared" si="65"/>
        <v>21.13821138211382</v>
      </c>
      <c r="M307" s="4">
        <f t="shared" si="66"/>
        <v>19.763076923076927</v>
      </c>
      <c r="N307" s="4">
        <f t="shared" si="67"/>
        <v>21.3392794117647</v>
      </c>
      <c r="O307" s="4">
        <f t="shared" si="62"/>
        <v>4353.2129999999988</v>
      </c>
      <c r="P307">
        <f t="shared" si="59"/>
        <v>0</v>
      </c>
      <c r="Q307">
        <f t="shared" si="68"/>
        <v>204</v>
      </c>
    </row>
    <row r="308" spans="1:17" x14ac:dyDescent="0.2">
      <c r="B308" s="3">
        <f>'Marktpreise EEX NCG 2017'!A664</f>
        <v>42302</v>
      </c>
      <c r="C308" s="7">
        <f t="shared" si="63"/>
        <v>0</v>
      </c>
      <c r="D308" s="7">
        <f t="shared" si="69"/>
        <v>0</v>
      </c>
      <c r="E308" s="7">
        <f t="shared" si="70"/>
        <v>0</v>
      </c>
      <c r="F308" s="4">
        <f>'Marktpreise EEX NCG 2017'!B664</f>
        <v>0</v>
      </c>
      <c r="G308" s="4">
        <f t="shared" si="60"/>
        <v>19.09</v>
      </c>
      <c r="H308" s="4">
        <f t="shared" si="57"/>
        <v>0</v>
      </c>
      <c r="I308" s="19">
        <f t="shared" si="58"/>
        <v>0</v>
      </c>
      <c r="J308" s="19">
        <f t="shared" si="64"/>
        <v>2581732.6829268294</v>
      </c>
      <c r="K308" s="7">
        <f t="shared" si="61"/>
        <v>130634.14634146341</v>
      </c>
      <c r="L308" s="18">
        <f t="shared" si="65"/>
        <v>21.13821138211382</v>
      </c>
      <c r="M308" s="4">
        <f t="shared" si="66"/>
        <v>19.763076923076927</v>
      </c>
      <c r="N308" s="4">
        <f t="shared" si="67"/>
        <v>21.3392794117647</v>
      </c>
      <c r="O308" s="4">
        <f t="shared" si="62"/>
        <v>4353.2129999999988</v>
      </c>
      <c r="P308">
        <f t="shared" si="59"/>
        <v>0</v>
      </c>
      <c r="Q308">
        <f t="shared" si="68"/>
        <v>204</v>
      </c>
    </row>
    <row r="309" spans="1:17" x14ac:dyDescent="0.2">
      <c r="A309">
        <v>1</v>
      </c>
      <c r="B309" s="3">
        <f>'Marktpreise EEX NCG 2017'!A665</f>
        <v>42303</v>
      </c>
      <c r="C309" s="7">
        <f t="shared" si="63"/>
        <v>2512.1951219512193</v>
      </c>
      <c r="D309" s="7">
        <f t="shared" si="69"/>
        <v>2512.1951219512193</v>
      </c>
      <c r="E309" s="7">
        <f t="shared" si="70"/>
        <v>0</v>
      </c>
      <c r="F309" s="4">
        <f>'Marktpreise EEX NCG 2017'!B665</f>
        <v>18.690000000000001</v>
      </c>
      <c r="G309" s="4">
        <f t="shared" si="60"/>
        <v>18.880000000000003</v>
      </c>
      <c r="H309" s="4">
        <f t="shared" si="57"/>
        <v>0</v>
      </c>
      <c r="I309" s="19">
        <f t="shared" si="58"/>
        <v>0</v>
      </c>
      <c r="J309" s="19">
        <f t="shared" si="64"/>
        <v>2581732.6829268294</v>
      </c>
      <c r="K309" s="7">
        <f t="shared" si="61"/>
        <v>130634.14634146341</v>
      </c>
      <c r="L309" s="18">
        <f t="shared" si="65"/>
        <v>21.13821138211382</v>
      </c>
      <c r="M309" s="4">
        <f t="shared" si="66"/>
        <v>19.763076923076927</v>
      </c>
      <c r="N309" s="4">
        <f t="shared" si="67"/>
        <v>21.327282926829263</v>
      </c>
      <c r="O309" s="4">
        <f t="shared" si="62"/>
        <v>4372.0929999999989</v>
      </c>
      <c r="P309">
        <f t="shared" si="59"/>
        <v>1</v>
      </c>
      <c r="Q309">
        <f t="shared" si="68"/>
        <v>205</v>
      </c>
    </row>
    <row r="310" spans="1:17" x14ac:dyDescent="0.2">
      <c r="A310">
        <v>1</v>
      </c>
      <c r="B310" s="3">
        <f>'Marktpreise EEX NCG 2017'!A666</f>
        <v>42304</v>
      </c>
      <c r="C310" s="7">
        <f t="shared" si="63"/>
        <v>2512.1951219512193</v>
      </c>
      <c r="D310" s="7">
        <f t="shared" si="69"/>
        <v>5024.3902439024387</v>
      </c>
      <c r="E310" s="7">
        <f t="shared" si="70"/>
        <v>0</v>
      </c>
      <c r="F310" s="4">
        <f>'Marktpreise EEX NCG 2017'!B666</f>
        <v>18.47</v>
      </c>
      <c r="G310" s="4">
        <f t="shared" si="60"/>
        <v>18.66</v>
      </c>
      <c r="H310" s="4">
        <f t="shared" si="57"/>
        <v>0</v>
      </c>
      <c r="I310" s="19">
        <f t="shared" si="58"/>
        <v>0</v>
      </c>
      <c r="J310" s="19">
        <f t="shared" si="64"/>
        <v>2581732.6829268294</v>
      </c>
      <c r="K310" s="7">
        <f t="shared" si="61"/>
        <v>130634.14634146341</v>
      </c>
      <c r="L310" s="18">
        <f t="shared" si="65"/>
        <v>21.13821138211382</v>
      </c>
      <c r="M310" s="4">
        <f t="shared" si="66"/>
        <v>19.763076923076927</v>
      </c>
      <c r="N310" s="4">
        <f t="shared" si="67"/>
        <v>21.314334951456306</v>
      </c>
      <c r="O310" s="4">
        <f t="shared" si="62"/>
        <v>4390.7529999999988</v>
      </c>
      <c r="P310">
        <f t="shared" si="59"/>
        <v>1</v>
      </c>
      <c r="Q310">
        <f t="shared" si="68"/>
        <v>206</v>
      </c>
    </row>
    <row r="311" spans="1:17" x14ac:dyDescent="0.2">
      <c r="A311">
        <v>1</v>
      </c>
      <c r="B311" s="3">
        <f>'Marktpreise EEX NCG 2017'!A667</f>
        <v>42305</v>
      </c>
      <c r="C311" s="7">
        <f t="shared" si="63"/>
        <v>2512.1951219512193</v>
      </c>
      <c r="D311" s="7">
        <f t="shared" si="69"/>
        <v>0</v>
      </c>
      <c r="E311" s="7">
        <f t="shared" si="70"/>
        <v>7536.585365853658</v>
      </c>
      <c r="F311" s="4">
        <f>'Marktpreise EEX NCG 2017'!B667</f>
        <v>18.59</v>
      </c>
      <c r="G311" s="4">
        <f t="shared" si="60"/>
        <v>18.78</v>
      </c>
      <c r="H311" s="4">
        <f t="shared" si="57"/>
        <v>18.78</v>
      </c>
      <c r="I311" s="19">
        <f t="shared" si="58"/>
        <v>141537.07317073172</v>
      </c>
      <c r="J311" s="19">
        <f t="shared" si="64"/>
        <v>2723269.7560975612</v>
      </c>
      <c r="K311" s="7">
        <f t="shared" si="61"/>
        <v>138170.73170731706</v>
      </c>
      <c r="L311" s="18">
        <f t="shared" si="65"/>
        <v>22.357723577235767</v>
      </c>
      <c r="M311" s="4">
        <f t="shared" si="66"/>
        <v>19.709454545454548</v>
      </c>
      <c r="N311" s="4">
        <f t="shared" si="67"/>
        <v>21.302091787439608</v>
      </c>
      <c r="O311" s="4">
        <f t="shared" si="62"/>
        <v>4409.5329999999985</v>
      </c>
      <c r="P311">
        <f t="shared" si="59"/>
        <v>1</v>
      </c>
      <c r="Q311">
        <f t="shared" si="68"/>
        <v>207</v>
      </c>
    </row>
    <row r="312" spans="1:17" x14ac:dyDescent="0.2">
      <c r="A312">
        <v>1</v>
      </c>
      <c r="B312" s="3">
        <f>'Marktpreise EEX NCG 2017'!A668</f>
        <v>42306</v>
      </c>
      <c r="C312" s="7">
        <f t="shared" si="63"/>
        <v>2512.1951219512193</v>
      </c>
      <c r="D312" s="7">
        <f t="shared" si="69"/>
        <v>0</v>
      </c>
      <c r="E312" s="7">
        <f t="shared" si="70"/>
        <v>2512.1951219512193</v>
      </c>
      <c r="F312" s="4">
        <f>'Marktpreise EEX NCG 2017'!B668</f>
        <v>18.7</v>
      </c>
      <c r="G312" s="4">
        <f t="shared" si="60"/>
        <v>18.89</v>
      </c>
      <c r="H312" s="4">
        <f t="shared" si="57"/>
        <v>18.89</v>
      </c>
      <c r="I312" s="19">
        <f t="shared" si="58"/>
        <v>47455.365853658535</v>
      </c>
      <c r="J312" s="19">
        <f t="shared" si="64"/>
        <v>2770725.1219512196</v>
      </c>
      <c r="K312" s="7">
        <f t="shared" si="61"/>
        <v>140682.92682926828</v>
      </c>
      <c r="L312" s="18">
        <f t="shared" si="65"/>
        <v>22.76422764227642</v>
      </c>
      <c r="M312" s="4">
        <f t="shared" si="66"/>
        <v>19.69482142857143</v>
      </c>
      <c r="N312" s="4">
        <f t="shared" si="67"/>
        <v>21.290495192307688</v>
      </c>
      <c r="O312" s="4">
        <f t="shared" si="62"/>
        <v>4428.4229999999989</v>
      </c>
      <c r="P312">
        <f t="shared" si="59"/>
        <v>1</v>
      </c>
      <c r="Q312">
        <f t="shared" si="68"/>
        <v>208</v>
      </c>
    </row>
    <row r="313" spans="1:17" x14ac:dyDescent="0.2">
      <c r="A313">
        <v>1</v>
      </c>
      <c r="B313" s="3">
        <f>'Marktpreise EEX NCG 2017'!A669</f>
        <v>42307</v>
      </c>
      <c r="C313" s="7">
        <f t="shared" si="63"/>
        <v>2512.1951219512193</v>
      </c>
      <c r="D313" s="7">
        <f t="shared" si="69"/>
        <v>2512.1951219512193</v>
      </c>
      <c r="E313" s="7">
        <f t="shared" si="70"/>
        <v>0</v>
      </c>
      <c r="F313" s="4">
        <f>'Marktpreise EEX NCG 2017'!B669</f>
        <v>18.5</v>
      </c>
      <c r="G313" s="4">
        <f t="shared" si="60"/>
        <v>18.690000000000001</v>
      </c>
      <c r="H313" s="4">
        <f t="shared" si="57"/>
        <v>0</v>
      </c>
      <c r="I313" s="19">
        <f t="shared" si="58"/>
        <v>0</v>
      </c>
      <c r="J313" s="19">
        <f t="shared" si="64"/>
        <v>2770725.1219512196</v>
      </c>
      <c r="K313" s="7">
        <f t="shared" si="61"/>
        <v>140682.92682926828</v>
      </c>
      <c r="L313" s="18">
        <f t="shared" si="65"/>
        <v>22.76422764227642</v>
      </c>
      <c r="M313" s="4">
        <f t="shared" si="66"/>
        <v>19.69482142857143</v>
      </c>
      <c r="N313" s="4">
        <f t="shared" si="67"/>
        <v>21.278052631578941</v>
      </c>
      <c r="O313" s="4">
        <f t="shared" si="62"/>
        <v>4447.1129999999985</v>
      </c>
      <c r="P313">
        <f t="shared" si="59"/>
        <v>1</v>
      </c>
      <c r="Q313">
        <f t="shared" si="68"/>
        <v>209</v>
      </c>
    </row>
    <row r="314" spans="1:17" x14ac:dyDescent="0.2">
      <c r="B314" s="3">
        <f>'Marktpreise EEX NCG 2017'!A670</f>
        <v>42308</v>
      </c>
      <c r="C314" s="7">
        <f t="shared" si="63"/>
        <v>0</v>
      </c>
      <c r="D314" s="7">
        <f t="shared" si="69"/>
        <v>2512.1951219512193</v>
      </c>
      <c r="E314" s="7">
        <f t="shared" si="70"/>
        <v>0</v>
      </c>
      <c r="F314" s="4">
        <f>'Marktpreise EEX NCG 2017'!B670</f>
        <v>0</v>
      </c>
      <c r="G314" s="4">
        <f t="shared" si="60"/>
        <v>18.690000000000001</v>
      </c>
      <c r="H314" s="4">
        <f t="shared" si="57"/>
        <v>0</v>
      </c>
      <c r="I314" s="19">
        <f t="shared" si="58"/>
        <v>0</v>
      </c>
      <c r="J314" s="19">
        <f t="shared" si="64"/>
        <v>2770725.1219512196</v>
      </c>
      <c r="K314" s="7">
        <f t="shared" si="61"/>
        <v>140682.92682926828</v>
      </c>
      <c r="L314" s="18">
        <f t="shared" si="65"/>
        <v>22.76422764227642</v>
      </c>
      <c r="M314" s="4">
        <f t="shared" si="66"/>
        <v>19.69482142857143</v>
      </c>
      <c r="N314" s="4">
        <f t="shared" si="67"/>
        <v>21.278052631578941</v>
      </c>
      <c r="O314" s="4">
        <f t="shared" si="62"/>
        <v>4447.1129999999985</v>
      </c>
      <c r="P314">
        <f t="shared" si="59"/>
        <v>0</v>
      </c>
      <c r="Q314">
        <f t="shared" si="68"/>
        <v>209</v>
      </c>
    </row>
    <row r="315" spans="1:17" x14ac:dyDescent="0.2">
      <c r="B315" s="3">
        <f>'Marktpreise EEX NCG 2017'!A671</f>
        <v>42309</v>
      </c>
      <c r="C315" s="7">
        <f t="shared" si="63"/>
        <v>0</v>
      </c>
      <c r="D315" s="7">
        <f t="shared" si="69"/>
        <v>2512.1951219512193</v>
      </c>
      <c r="E315" s="7">
        <f t="shared" si="70"/>
        <v>0</v>
      </c>
      <c r="F315" s="4">
        <f>'Marktpreise EEX NCG 2017'!B671</f>
        <v>0</v>
      </c>
      <c r="G315" s="4">
        <f t="shared" si="60"/>
        <v>18.690000000000001</v>
      </c>
      <c r="H315" s="4">
        <f t="shared" si="57"/>
        <v>0</v>
      </c>
      <c r="I315" s="19">
        <f t="shared" si="58"/>
        <v>0</v>
      </c>
      <c r="J315" s="19">
        <f t="shared" si="64"/>
        <v>2770725.1219512196</v>
      </c>
      <c r="K315" s="7">
        <f t="shared" si="61"/>
        <v>140682.92682926828</v>
      </c>
      <c r="L315" s="18">
        <f t="shared" si="65"/>
        <v>22.76422764227642</v>
      </c>
      <c r="M315" s="4">
        <f t="shared" si="66"/>
        <v>19.69482142857143</v>
      </c>
      <c r="N315" s="4">
        <f t="shared" si="67"/>
        <v>21.278052631578941</v>
      </c>
      <c r="O315" s="4">
        <f t="shared" si="62"/>
        <v>4447.1129999999985</v>
      </c>
      <c r="P315">
        <f t="shared" si="59"/>
        <v>0</v>
      </c>
      <c r="Q315">
        <f t="shared" si="68"/>
        <v>209</v>
      </c>
    </row>
    <row r="316" spans="1:17" x14ac:dyDescent="0.2">
      <c r="A316">
        <v>1</v>
      </c>
      <c r="B316" s="3">
        <f>'Marktpreise EEX NCG 2017'!A672</f>
        <v>42310</v>
      </c>
      <c r="C316" s="7">
        <f t="shared" si="63"/>
        <v>2512.1951219512193</v>
      </c>
      <c r="D316" s="7">
        <f t="shared" si="69"/>
        <v>5024.3902439024387</v>
      </c>
      <c r="E316" s="7">
        <f t="shared" si="70"/>
        <v>0</v>
      </c>
      <c r="F316" s="4">
        <f>'Marktpreise EEX NCG 2017'!B672</f>
        <v>18.32</v>
      </c>
      <c r="G316" s="4">
        <f t="shared" si="60"/>
        <v>18.510000000000002</v>
      </c>
      <c r="H316" s="4">
        <f t="shared" si="57"/>
        <v>0</v>
      </c>
      <c r="I316" s="19">
        <f t="shared" si="58"/>
        <v>0</v>
      </c>
      <c r="J316" s="19">
        <f t="shared" si="64"/>
        <v>2770725.1219512196</v>
      </c>
      <c r="K316" s="7">
        <f t="shared" si="61"/>
        <v>140682.92682926828</v>
      </c>
      <c r="L316" s="18">
        <f t="shared" si="65"/>
        <v>22.76422764227642</v>
      </c>
      <c r="M316" s="4">
        <f t="shared" si="66"/>
        <v>19.69482142857143</v>
      </c>
      <c r="N316" s="4">
        <f t="shared" si="67"/>
        <v>21.264871428571421</v>
      </c>
      <c r="O316" s="4">
        <f t="shared" si="62"/>
        <v>4465.6229999999987</v>
      </c>
      <c r="P316">
        <f t="shared" si="59"/>
        <v>1</v>
      </c>
      <c r="Q316">
        <f t="shared" si="68"/>
        <v>210</v>
      </c>
    </row>
    <row r="317" spans="1:17" x14ac:dyDescent="0.2">
      <c r="A317">
        <v>1</v>
      </c>
      <c r="B317" s="3">
        <f>'Marktpreise EEX NCG 2017'!A673</f>
        <v>42311</v>
      </c>
      <c r="C317" s="7">
        <f t="shared" si="63"/>
        <v>2512.1951219512193</v>
      </c>
      <c r="D317" s="7">
        <f t="shared" si="69"/>
        <v>7536.585365853658</v>
      </c>
      <c r="E317" s="7">
        <f t="shared" si="70"/>
        <v>0</v>
      </c>
      <c r="F317" s="4">
        <f>'Marktpreise EEX NCG 2017'!B673</f>
        <v>18.239999999999998</v>
      </c>
      <c r="G317" s="4">
        <f t="shared" si="60"/>
        <v>18.43</v>
      </c>
      <c r="H317" s="4">
        <f t="shared" si="57"/>
        <v>0</v>
      </c>
      <c r="I317" s="19">
        <f t="shared" si="58"/>
        <v>0</v>
      </c>
      <c r="J317" s="19">
        <f t="shared" si="64"/>
        <v>2770725.1219512196</v>
      </c>
      <c r="K317" s="7">
        <f t="shared" si="61"/>
        <v>140682.92682926828</v>
      </c>
      <c r="L317" s="18">
        <f t="shared" si="65"/>
        <v>22.76422764227642</v>
      </c>
      <c r="M317" s="4">
        <f t="shared" si="66"/>
        <v>19.69482142857143</v>
      </c>
      <c r="N317" s="4">
        <f t="shared" si="67"/>
        <v>21.251436018957342</v>
      </c>
      <c r="O317" s="4">
        <f t="shared" si="62"/>
        <v>4484.052999999999</v>
      </c>
      <c r="P317">
        <f t="shared" si="59"/>
        <v>1</v>
      </c>
      <c r="Q317">
        <f t="shared" si="68"/>
        <v>211</v>
      </c>
    </row>
    <row r="318" spans="1:17" x14ac:dyDescent="0.2">
      <c r="A318">
        <v>1</v>
      </c>
      <c r="B318" s="3">
        <f>'Marktpreise EEX NCG 2017'!A674</f>
        <v>42312</v>
      </c>
      <c r="C318" s="7">
        <f t="shared" si="63"/>
        <v>2512.1951219512193</v>
      </c>
      <c r="D318" s="7">
        <f t="shared" si="69"/>
        <v>0</v>
      </c>
      <c r="E318" s="7">
        <f t="shared" si="70"/>
        <v>10048.780487804877</v>
      </c>
      <c r="F318" s="4">
        <f>'Marktpreise EEX NCG 2017'!B674</f>
        <v>18.25</v>
      </c>
      <c r="G318" s="4">
        <f t="shared" si="60"/>
        <v>18.440000000000001</v>
      </c>
      <c r="H318" s="4">
        <f t="shared" si="57"/>
        <v>18.440000000000001</v>
      </c>
      <c r="I318" s="19">
        <f t="shared" si="58"/>
        <v>185299.51219512196</v>
      </c>
      <c r="J318" s="19">
        <f t="shared" si="64"/>
        <v>2956024.6341463416</v>
      </c>
      <c r="K318" s="7">
        <f t="shared" si="61"/>
        <v>150731.70731707316</v>
      </c>
      <c r="L318" s="18">
        <f t="shared" si="65"/>
        <v>24.390243902439021</v>
      </c>
      <c r="M318" s="4">
        <f t="shared" si="66"/>
        <v>19.611166666666669</v>
      </c>
      <c r="N318" s="4">
        <f t="shared" si="67"/>
        <v>21.238174528301879</v>
      </c>
      <c r="O318" s="4">
        <f t="shared" si="62"/>
        <v>4502.4929999999986</v>
      </c>
      <c r="P318">
        <f t="shared" si="59"/>
        <v>1</v>
      </c>
      <c r="Q318">
        <f t="shared" si="68"/>
        <v>212</v>
      </c>
    </row>
    <row r="319" spans="1:17" x14ac:dyDescent="0.2">
      <c r="A319">
        <v>1</v>
      </c>
      <c r="B319" s="3">
        <f>'Marktpreise EEX NCG 2017'!A675</f>
        <v>42313</v>
      </c>
      <c r="C319" s="7">
        <f t="shared" si="63"/>
        <v>2512.1951219512193</v>
      </c>
      <c r="D319" s="7">
        <f t="shared" si="69"/>
        <v>2512.1951219512193</v>
      </c>
      <c r="E319" s="7">
        <f t="shared" si="70"/>
        <v>0</v>
      </c>
      <c r="F319" s="4">
        <f>'Marktpreise EEX NCG 2017'!B675</f>
        <v>17.89</v>
      </c>
      <c r="G319" s="4">
        <f t="shared" si="60"/>
        <v>18.080000000000002</v>
      </c>
      <c r="H319" s="4">
        <f t="shared" si="57"/>
        <v>0</v>
      </c>
      <c r="I319" s="19">
        <f t="shared" si="58"/>
        <v>0</v>
      </c>
      <c r="J319" s="19">
        <f t="shared" si="64"/>
        <v>2956024.6341463416</v>
      </c>
      <c r="K319" s="7">
        <f t="shared" si="61"/>
        <v>150731.70731707316</v>
      </c>
      <c r="L319" s="18">
        <f t="shared" si="65"/>
        <v>24.390243902439021</v>
      </c>
      <c r="M319" s="4">
        <f t="shared" si="66"/>
        <v>19.611166666666669</v>
      </c>
      <c r="N319" s="4">
        <f t="shared" si="67"/>
        <v>21.223347417840369</v>
      </c>
      <c r="O319" s="4">
        <f t="shared" si="62"/>
        <v>4520.5729999999985</v>
      </c>
      <c r="P319">
        <f t="shared" si="59"/>
        <v>1</v>
      </c>
      <c r="Q319">
        <f t="shared" si="68"/>
        <v>213</v>
      </c>
    </row>
    <row r="320" spans="1:17" x14ac:dyDescent="0.2">
      <c r="A320">
        <v>1</v>
      </c>
      <c r="B320" s="3">
        <f>'Marktpreise EEX NCG 2017'!A676</f>
        <v>42314</v>
      </c>
      <c r="C320" s="7">
        <f t="shared" si="63"/>
        <v>2512.1951219512193</v>
      </c>
      <c r="D320" s="7">
        <f t="shared" si="69"/>
        <v>5024.3902439024387</v>
      </c>
      <c r="E320" s="7">
        <f t="shared" si="70"/>
        <v>0</v>
      </c>
      <c r="F320" s="4">
        <f>'Marktpreise EEX NCG 2017'!B676</f>
        <v>17.670000000000002</v>
      </c>
      <c r="G320" s="4">
        <f t="shared" si="60"/>
        <v>17.860000000000003</v>
      </c>
      <c r="H320" s="4">
        <f t="shared" si="57"/>
        <v>0</v>
      </c>
      <c r="I320" s="19">
        <f t="shared" si="58"/>
        <v>0</v>
      </c>
      <c r="J320" s="19">
        <f t="shared" si="64"/>
        <v>2956024.6341463416</v>
      </c>
      <c r="K320" s="7">
        <f t="shared" si="61"/>
        <v>150731.70731707316</v>
      </c>
      <c r="L320" s="18">
        <f t="shared" si="65"/>
        <v>24.390243902439021</v>
      </c>
      <c r="M320" s="4">
        <f t="shared" si="66"/>
        <v>19.611166666666669</v>
      </c>
      <c r="N320" s="4">
        <f t="shared" si="67"/>
        <v>21.207630841121485</v>
      </c>
      <c r="O320" s="4">
        <f t="shared" si="62"/>
        <v>4538.4329999999982</v>
      </c>
      <c r="P320">
        <f t="shared" si="59"/>
        <v>1</v>
      </c>
      <c r="Q320">
        <f t="shared" si="68"/>
        <v>214</v>
      </c>
    </row>
    <row r="321" spans="1:17" x14ac:dyDescent="0.2">
      <c r="B321" s="3">
        <f>'Marktpreise EEX NCG 2017'!A677</f>
        <v>42315</v>
      </c>
      <c r="C321" s="7">
        <f t="shared" si="63"/>
        <v>0</v>
      </c>
      <c r="D321" s="7">
        <f t="shared" si="69"/>
        <v>5024.3902439024387</v>
      </c>
      <c r="E321" s="7">
        <f t="shared" si="70"/>
        <v>0</v>
      </c>
      <c r="F321" s="4">
        <f>'Marktpreise EEX NCG 2017'!B677</f>
        <v>0</v>
      </c>
      <c r="G321" s="4">
        <f t="shared" si="60"/>
        <v>17.860000000000003</v>
      </c>
      <c r="H321" s="4">
        <f t="shared" si="57"/>
        <v>0</v>
      </c>
      <c r="I321" s="19">
        <f t="shared" si="58"/>
        <v>0</v>
      </c>
      <c r="J321" s="19">
        <f t="shared" si="64"/>
        <v>2956024.6341463416</v>
      </c>
      <c r="K321" s="7">
        <f t="shared" si="61"/>
        <v>150731.70731707316</v>
      </c>
      <c r="L321" s="18">
        <f t="shared" si="65"/>
        <v>24.390243902439021</v>
      </c>
      <c r="M321" s="4">
        <f t="shared" si="66"/>
        <v>19.611166666666669</v>
      </c>
      <c r="N321" s="4">
        <f t="shared" si="67"/>
        <v>21.207630841121485</v>
      </c>
      <c r="O321" s="4">
        <f t="shared" si="62"/>
        <v>4538.4329999999982</v>
      </c>
      <c r="P321">
        <f t="shared" si="59"/>
        <v>0</v>
      </c>
      <c r="Q321">
        <f t="shared" si="68"/>
        <v>214</v>
      </c>
    </row>
    <row r="322" spans="1:17" x14ac:dyDescent="0.2">
      <c r="B322" s="3">
        <f>'Marktpreise EEX NCG 2017'!A678</f>
        <v>42316</v>
      </c>
      <c r="C322" s="7">
        <f t="shared" si="63"/>
        <v>0</v>
      </c>
      <c r="D322" s="7">
        <f t="shared" si="69"/>
        <v>5024.3902439024387</v>
      </c>
      <c r="E322" s="7">
        <f t="shared" si="70"/>
        <v>0</v>
      </c>
      <c r="F322" s="4">
        <f>'Marktpreise EEX NCG 2017'!B678</f>
        <v>0</v>
      </c>
      <c r="G322" s="4">
        <f t="shared" si="60"/>
        <v>17.860000000000003</v>
      </c>
      <c r="H322" s="4">
        <f t="shared" si="57"/>
        <v>0</v>
      </c>
      <c r="I322" s="19">
        <f t="shared" si="58"/>
        <v>0</v>
      </c>
      <c r="J322" s="19">
        <f t="shared" si="64"/>
        <v>2956024.6341463416</v>
      </c>
      <c r="K322" s="7">
        <f t="shared" si="61"/>
        <v>150731.70731707316</v>
      </c>
      <c r="L322" s="18">
        <f t="shared" si="65"/>
        <v>24.390243902439021</v>
      </c>
      <c r="M322" s="4">
        <f t="shared" si="66"/>
        <v>19.611166666666669</v>
      </c>
      <c r="N322" s="4">
        <f t="shared" si="67"/>
        <v>21.207630841121485</v>
      </c>
      <c r="O322" s="4">
        <f t="shared" si="62"/>
        <v>4538.4329999999982</v>
      </c>
      <c r="P322">
        <f t="shared" si="59"/>
        <v>0</v>
      </c>
      <c r="Q322">
        <f t="shared" si="68"/>
        <v>214</v>
      </c>
    </row>
    <row r="323" spans="1:17" x14ac:dyDescent="0.2">
      <c r="A323">
        <v>1</v>
      </c>
      <c r="B323" s="3">
        <f>'Marktpreise EEX NCG 2017'!A679</f>
        <v>42317</v>
      </c>
      <c r="C323" s="7">
        <f t="shared" si="63"/>
        <v>2512.1951219512193</v>
      </c>
      <c r="D323" s="7">
        <f t="shared" si="69"/>
        <v>7536.585365853658</v>
      </c>
      <c r="E323" s="7">
        <f t="shared" si="70"/>
        <v>0</v>
      </c>
      <c r="F323" s="4">
        <f>'Marktpreise EEX NCG 2017'!B679</f>
        <v>17.28</v>
      </c>
      <c r="G323" s="4">
        <f t="shared" si="60"/>
        <v>17.470000000000002</v>
      </c>
      <c r="H323" s="4">
        <f t="shared" si="57"/>
        <v>0</v>
      </c>
      <c r="I323" s="19">
        <f t="shared" si="58"/>
        <v>0</v>
      </c>
      <c r="J323" s="19">
        <f t="shared" si="64"/>
        <v>2956024.6341463416</v>
      </c>
      <c r="K323" s="7">
        <f t="shared" si="61"/>
        <v>150731.70731707316</v>
      </c>
      <c r="L323" s="18">
        <f t="shared" si="65"/>
        <v>24.390243902439021</v>
      </c>
      <c r="M323" s="4">
        <f t="shared" si="66"/>
        <v>19.611166666666669</v>
      </c>
      <c r="N323" s="4">
        <f t="shared" si="67"/>
        <v>21.190246511627901</v>
      </c>
      <c r="O323" s="4">
        <f t="shared" si="62"/>
        <v>4555.9029999999984</v>
      </c>
      <c r="P323">
        <f t="shared" si="59"/>
        <v>1</v>
      </c>
      <c r="Q323">
        <f t="shared" si="68"/>
        <v>215</v>
      </c>
    </row>
    <row r="324" spans="1:17" x14ac:dyDescent="0.2">
      <c r="A324">
        <v>1</v>
      </c>
      <c r="B324" s="3">
        <f>'Marktpreise EEX NCG 2017'!A680</f>
        <v>42318</v>
      </c>
      <c r="C324" s="7">
        <f t="shared" si="63"/>
        <v>2512.1951219512193</v>
      </c>
      <c r="D324" s="7">
        <f t="shared" si="69"/>
        <v>10048.780487804877</v>
      </c>
      <c r="E324" s="7">
        <f t="shared" si="70"/>
        <v>0</v>
      </c>
      <c r="F324" s="4">
        <f>'Marktpreise EEX NCG 2017'!B680</f>
        <v>17.170000000000002</v>
      </c>
      <c r="G324" s="4">
        <f t="shared" si="60"/>
        <v>17.360000000000003</v>
      </c>
      <c r="H324" s="4">
        <f t="shared" si="57"/>
        <v>0</v>
      </c>
      <c r="I324" s="19">
        <f t="shared" si="58"/>
        <v>0</v>
      </c>
      <c r="J324" s="19">
        <f t="shared" si="64"/>
        <v>2956024.6341463416</v>
      </c>
      <c r="K324" s="7">
        <f t="shared" si="61"/>
        <v>150731.70731707316</v>
      </c>
      <c r="L324" s="18">
        <f t="shared" si="65"/>
        <v>24.390243902439021</v>
      </c>
      <c r="M324" s="4">
        <f t="shared" si="66"/>
        <v>19.611166666666669</v>
      </c>
      <c r="N324" s="4">
        <f t="shared" si="67"/>
        <v>21.172513888888879</v>
      </c>
      <c r="O324" s="4">
        <f t="shared" si="62"/>
        <v>4573.2629999999981</v>
      </c>
      <c r="P324">
        <f t="shared" si="59"/>
        <v>1</v>
      </c>
      <c r="Q324">
        <f t="shared" si="68"/>
        <v>216</v>
      </c>
    </row>
    <row r="325" spans="1:17" x14ac:dyDescent="0.2">
      <c r="A325">
        <v>1</v>
      </c>
      <c r="B325" s="3">
        <f>'Marktpreise EEX NCG 2017'!A681</f>
        <v>42319</v>
      </c>
      <c r="C325" s="7">
        <f t="shared" si="63"/>
        <v>2512.1951219512193</v>
      </c>
      <c r="D325" s="7">
        <f t="shared" si="69"/>
        <v>12560.975609756097</v>
      </c>
      <c r="E325" s="7">
        <f t="shared" si="70"/>
        <v>0</v>
      </c>
      <c r="F325" s="4">
        <f>'Marktpreise EEX NCG 2017'!B681</f>
        <v>16.899999999999999</v>
      </c>
      <c r="G325" s="4">
        <f t="shared" si="60"/>
        <v>17.09</v>
      </c>
      <c r="H325" s="4">
        <f t="shared" si="57"/>
        <v>0</v>
      </c>
      <c r="I325" s="19">
        <f t="shared" si="58"/>
        <v>0</v>
      </c>
      <c r="J325" s="19">
        <f t="shared" si="64"/>
        <v>2956024.6341463416</v>
      </c>
      <c r="K325" s="7">
        <f t="shared" si="61"/>
        <v>150731.70731707316</v>
      </c>
      <c r="L325" s="18">
        <f t="shared" si="65"/>
        <v>24.390243902439021</v>
      </c>
      <c r="M325" s="4">
        <f t="shared" si="66"/>
        <v>19.611166666666669</v>
      </c>
      <c r="N325" s="4">
        <f t="shared" si="67"/>
        <v>21.153700460829484</v>
      </c>
      <c r="O325" s="4">
        <f t="shared" si="62"/>
        <v>4590.3529999999982</v>
      </c>
      <c r="P325">
        <f t="shared" si="59"/>
        <v>1</v>
      </c>
      <c r="Q325">
        <f t="shared" si="68"/>
        <v>217</v>
      </c>
    </row>
    <row r="326" spans="1:17" x14ac:dyDescent="0.2">
      <c r="A326">
        <v>1</v>
      </c>
      <c r="B326" s="3">
        <f>'Marktpreise EEX NCG 2017'!A682</f>
        <v>42320</v>
      </c>
      <c r="C326" s="7">
        <f t="shared" si="63"/>
        <v>2512.1951219512193</v>
      </c>
      <c r="D326" s="7">
        <f t="shared" si="69"/>
        <v>15073.170731707316</v>
      </c>
      <c r="E326" s="7">
        <f t="shared" si="70"/>
        <v>0</v>
      </c>
      <c r="F326" s="4">
        <f>'Marktpreise EEX NCG 2017'!B682</f>
        <v>16.760000000000002</v>
      </c>
      <c r="G326" s="4">
        <f t="shared" si="60"/>
        <v>16.950000000000003</v>
      </c>
      <c r="H326" s="4">
        <f t="shared" si="57"/>
        <v>0</v>
      </c>
      <c r="I326" s="19">
        <f t="shared" si="58"/>
        <v>0</v>
      </c>
      <c r="J326" s="19">
        <f t="shared" si="64"/>
        <v>2956024.6341463416</v>
      </c>
      <c r="K326" s="7">
        <f t="shared" si="61"/>
        <v>150731.70731707316</v>
      </c>
      <c r="L326" s="18">
        <f t="shared" si="65"/>
        <v>24.390243902439021</v>
      </c>
      <c r="M326" s="4">
        <f t="shared" si="66"/>
        <v>19.611166666666669</v>
      </c>
      <c r="N326" s="4">
        <f t="shared" si="67"/>
        <v>21.134417431192652</v>
      </c>
      <c r="O326" s="4">
        <f t="shared" si="62"/>
        <v>4607.3029999999981</v>
      </c>
      <c r="P326">
        <f t="shared" si="59"/>
        <v>1</v>
      </c>
      <c r="Q326">
        <f t="shared" si="68"/>
        <v>218</v>
      </c>
    </row>
    <row r="327" spans="1:17" x14ac:dyDescent="0.2">
      <c r="A327">
        <v>1</v>
      </c>
      <c r="B327" s="3">
        <f>'Marktpreise EEX NCG 2017'!A683</f>
        <v>42321</v>
      </c>
      <c r="C327" s="7">
        <f t="shared" si="63"/>
        <v>2512.1951219512193</v>
      </c>
      <c r="D327" s="7">
        <f t="shared" si="69"/>
        <v>0</v>
      </c>
      <c r="E327" s="7">
        <f t="shared" si="70"/>
        <v>17585.365853658535</v>
      </c>
      <c r="F327" s="4">
        <f>'Marktpreise EEX NCG 2017'!B683</f>
        <v>16.91</v>
      </c>
      <c r="G327" s="4">
        <f t="shared" si="60"/>
        <v>17.100000000000001</v>
      </c>
      <c r="H327" s="4">
        <f t="shared" si="57"/>
        <v>17.100000000000001</v>
      </c>
      <c r="I327" s="19">
        <f t="shared" si="58"/>
        <v>300709.75609756098</v>
      </c>
      <c r="J327" s="19">
        <f t="shared" si="64"/>
        <v>3256734.3902439028</v>
      </c>
      <c r="K327" s="7">
        <f t="shared" si="61"/>
        <v>168317.07317073169</v>
      </c>
      <c r="L327" s="18">
        <f t="shared" si="65"/>
        <v>27.235772357723576</v>
      </c>
      <c r="M327" s="4">
        <f t="shared" si="66"/>
        <v>19.348805970149257</v>
      </c>
      <c r="N327" s="4">
        <f t="shared" si="67"/>
        <v>21.115995433789948</v>
      </c>
      <c r="O327" s="4">
        <f t="shared" si="62"/>
        <v>4624.4029999999984</v>
      </c>
      <c r="P327">
        <f t="shared" si="59"/>
        <v>1</v>
      </c>
      <c r="Q327">
        <f t="shared" si="68"/>
        <v>219</v>
      </c>
    </row>
    <row r="328" spans="1:17" x14ac:dyDescent="0.2">
      <c r="B328" s="3">
        <f>'Marktpreise EEX NCG 2017'!A684</f>
        <v>42322</v>
      </c>
      <c r="C328" s="7">
        <f t="shared" si="63"/>
        <v>0</v>
      </c>
      <c r="D328" s="7">
        <f t="shared" si="69"/>
        <v>0</v>
      </c>
      <c r="E328" s="7">
        <f t="shared" si="70"/>
        <v>0</v>
      </c>
      <c r="F328" s="4">
        <f>'Marktpreise EEX NCG 2017'!B684</f>
        <v>0</v>
      </c>
      <c r="G328" s="4">
        <f t="shared" si="60"/>
        <v>17.100000000000001</v>
      </c>
      <c r="H328" s="4">
        <f t="shared" si="57"/>
        <v>0</v>
      </c>
      <c r="I328" s="19">
        <f t="shared" si="58"/>
        <v>0</v>
      </c>
      <c r="J328" s="19">
        <f t="shared" si="64"/>
        <v>3256734.3902439028</v>
      </c>
      <c r="K328" s="7">
        <f t="shared" si="61"/>
        <v>168317.07317073169</v>
      </c>
      <c r="L328" s="18">
        <f t="shared" si="65"/>
        <v>27.235772357723576</v>
      </c>
      <c r="M328" s="4">
        <f t="shared" si="66"/>
        <v>19.348805970149257</v>
      </c>
      <c r="N328" s="4">
        <f t="shared" si="67"/>
        <v>21.115995433789948</v>
      </c>
      <c r="O328" s="4">
        <f t="shared" si="62"/>
        <v>4624.4029999999984</v>
      </c>
      <c r="P328">
        <f t="shared" si="59"/>
        <v>0</v>
      </c>
      <c r="Q328">
        <f t="shared" si="68"/>
        <v>219</v>
      </c>
    </row>
    <row r="329" spans="1:17" x14ac:dyDescent="0.2">
      <c r="B329" s="3">
        <f>'Marktpreise EEX NCG 2017'!A685</f>
        <v>42323</v>
      </c>
      <c r="C329" s="7">
        <f t="shared" si="63"/>
        <v>0</v>
      </c>
      <c r="D329" s="7">
        <f t="shared" si="69"/>
        <v>0</v>
      </c>
      <c r="E329" s="7">
        <f t="shared" si="70"/>
        <v>0</v>
      </c>
      <c r="F329" s="4">
        <f>'Marktpreise EEX NCG 2017'!B685</f>
        <v>0</v>
      </c>
      <c r="G329" s="4">
        <f t="shared" si="60"/>
        <v>17.100000000000001</v>
      </c>
      <c r="H329" s="4">
        <f t="shared" si="57"/>
        <v>0</v>
      </c>
      <c r="I329" s="19">
        <f t="shared" si="58"/>
        <v>0</v>
      </c>
      <c r="J329" s="19">
        <f t="shared" si="64"/>
        <v>3256734.3902439028</v>
      </c>
      <c r="K329" s="7">
        <f t="shared" si="61"/>
        <v>168317.07317073169</v>
      </c>
      <c r="L329" s="18">
        <f t="shared" si="65"/>
        <v>27.235772357723576</v>
      </c>
      <c r="M329" s="4">
        <f t="shared" si="66"/>
        <v>19.348805970149257</v>
      </c>
      <c r="N329" s="4">
        <f t="shared" si="67"/>
        <v>21.115995433789948</v>
      </c>
      <c r="O329" s="4">
        <f t="shared" si="62"/>
        <v>4624.4029999999984</v>
      </c>
      <c r="P329">
        <f t="shared" si="59"/>
        <v>0</v>
      </c>
      <c r="Q329">
        <f t="shared" si="68"/>
        <v>219</v>
      </c>
    </row>
    <row r="330" spans="1:17" x14ac:dyDescent="0.2">
      <c r="A330">
        <v>1</v>
      </c>
      <c r="B330" s="3">
        <f>'Marktpreise EEX NCG 2017'!A686</f>
        <v>42324</v>
      </c>
      <c r="C330" s="7">
        <f t="shared" si="63"/>
        <v>2512.1951219512193</v>
      </c>
      <c r="D330" s="7">
        <f t="shared" si="69"/>
        <v>0</v>
      </c>
      <c r="E330" s="7">
        <f t="shared" si="70"/>
        <v>2512.1951219512193</v>
      </c>
      <c r="F330" s="4">
        <f>'Marktpreise EEX NCG 2017'!B686</f>
        <v>17.260000000000002</v>
      </c>
      <c r="G330" s="4">
        <f t="shared" si="60"/>
        <v>17.450000000000003</v>
      </c>
      <c r="H330" s="4">
        <f t="shared" si="57"/>
        <v>17.450000000000003</v>
      </c>
      <c r="I330" s="19">
        <f t="shared" si="58"/>
        <v>43837.804878048788</v>
      </c>
      <c r="J330" s="19">
        <f t="shared" si="64"/>
        <v>3300572.1951219514</v>
      </c>
      <c r="K330" s="7">
        <f t="shared" si="61"/>
        <v>170829.26829268291</v>
      </c>
      <c r="L330" s="18">
        <f t="shared" si="65"/>
        <v>27.642276422764226</v>
      </c>
      <c r="M330" s="4">
        <f t="shared" si="66"/>
        <v>19.32088235294118</v>
      </c>
      <c r="N330" s="4">
        <f t="shared" si="67"/>
        <v>21.09933181818181</v>
      </c>
      <c r="O330" s="4">
        <f t="shared" si="62"/>
        <v>4641.8529999999982</v>
      </c>
      <c r="P330">
        <f t="shared" si="59"/>
        <v>1</v>
      </c>
      <c r="Q330">
        <f t="shared" si="68"/>
        <v>220</v>
      </c>
    </row>
    <row r="331" spans="1:17" x14ac:dyDescent="0.2">
      <c r="A331">
        <v>1</v>
      </c>
      <c r="B331" s="3">
        <f>'Marktpreise EEX NCG 2017'!A687</f>
        <v>42325</v>
      </c>
      <c r="C331" s="7">
        <f t="shared" si="63"/>
        <v>2512.1951219512193</v>
      </c>
      <c r="D331" s="7">
        <f t="shared" si="69"/>
        <v>0</v>
      </c>
      <c r="E331" s="7">
        <f t="shared" si="70"/>
        <v>2512.1951219512193</v>
      </c>
      <c r="F331" s="4">
        <f>'Marktpreise EEX NCG 2017'!B687</f>
        <v>18.05</v>
      </c>
      <c r="G331" s="4">
        <f t="shared" si="60"/>
        <v>18.240000000000002</v>
      </c>
      <c r="H331" s="4">
        <f t="shared" ref="H331:H394" si="71">IF(E331&gt;0,G331,0)</f>
        <v>18.240000000000002</v>
      </c>
      <c r="I331" s="19">
        <f t="shared" ref="I331:I394" si="72">E331*G331</f>
        <v>45822.439024390245</v>
      </c>
      <c r="J331" s="19">
        <f t="shared" si="64"/>
        <v>3346394.6341463416</v>
      </c>
      <c r="K331" s="7">
        <f t="shared" si="61"/>
        <v>173341.46341463414</v>
      </c>
      <c r="L331" s="18">
        <f t="shared" si="65"/>
        <v>28.048780487804876</v>
      </c>
      <c r="M331" s="4">
        <f t="shared" si="66"/>
        <v>19.30521739130435</v>
      </c>
      <c r="N331" s="4">
        <f t="shared" si="67"/>
        <v>21.086393665158361</v>
      </c>
      <c r="O331" s="4">
        <f t="shared" si="62"/>
        <v>4660.092999999998</v>
      </c>
      <c r="P331">
        <f t="shared" ref="P331:P394" si="73">IF(F331&gt;0,1,0)</f>
        <v>1</v>
      </c>
      <c r="Q331">
        <f t="shared" si="68"/>
        <v>221</v>
      </c>
    </row>
    <row r="332" spans="1:17" x14ac:dyDescent="0.2">
      <c r="A332">
        <v>1</v>
      </c>
      <c r="B332" s="3">
        <f>'Marktpreise EEX NCG 2017'!A688</f>
        <v>42326</v>
      </c>
      <c r="C332" s="7">
        <f t="shared" si="63"/>
        <v>2512.1951219512193</v>
      </c>
      <c r="D332" s="7">
        <f t="shared" si="69"/>
        <v>2512.1951219512193</v>
      </c>
      <c r="E332" s="7">
        <f t="shared" si="70"/>
        <v>0</v>
      </c>
      <c r="F332" s="4">
        <f>'Marktpreise EEX NCG 2017'!B688</f>
        <v>17.71</v>
      </c>
      <c r="G332" s="4">
        <f t="shared" ref="G332:G395" si="74">IF(F332&gt;0,F332+$E$7,G331)</f>
        <v>17.900000000000002</v>
      </c>
      <c r="H332" s="4">
        <f t="shared" si="71"/>
        <v>0</v>
      </c>
      <c r="I332" s="19">
        <f t="shared" si="72"/>
        <v>0</v>
      </c>
      <c r="J332" s="19">
        <f t="shared" si="64"/>
        <v>3346394.6341463416</v>
      </c>
      <c r="K332" s="7">
        <f t="shared" ref="K332:K395" si="75">E332+K331</f>
        <v>173341.46341463414</v>
      </c>
      <c r="L332" s="18">
        <f t="shared" si="65"/>
        <v>28.048780487804876</v>
      </c>
      <c r="M332" s="4">
        <f t="shared" si="66"/>
        <v>19.30521739130435</v>
      </c>
      <c r="N332" s="4">
        <f t="shared" si="67"/>
        <v>21.072040540540531</v>
      </c>
      <c r="O332" s="4">
        <f t="shared" ref="O332:O395" si="76">IF(F332&gt;0,G332+O331,O331)</f>
        <v>4677.9929999999977</v>
      </c>
      <c r="P332">
        <f t="shared" si="73"/>
        <v>1</v>
      </c>
      <c r="Q332">
        <f t="shared" si="68"/>
        <v>222</v>
      </c>
    </row>
    <row r="333" spans="1:17" x14ac:dyDescent="0.2">
      <c r="A333">
        <v>1</v>
      </c>
      <c r="B333" s="3">
        <f>'Marktpreise EEX NCG 2017'!A689</f>
        <v>42327</v>
      </c>
      <c r="C333" s="7">
        <f t="shared" si="63"/>
        <v>2512.1951219512193</v>
      </c>
      <c r="D333" s="7">
        <f t="shared" si="69"/>
        <v>0</v>
      </c>
      <c r="E333" s="7">
        <f t="shared" si="70"/>
        <v>5024.3902439024387</v>
      </c>
      <c r="F333" s="4">
        <f>'Marktpreise EEX NCG 2017'!B689</f>
        <v>17.86</v>
      </c>
      <c r="G333" s="4">
        <f t="shared" si="74"/>
        <v>18.05</v>
      </c>
      <c r="H333" s="4">
        <f t="shared" si="71"/>
        <v>18.05</v>
      </c>
      <c r="I333" s="19">
        <f t="shared" si="72"/>
        <v>90690.243902439019</v>
      </c>
      <c r="J333" s="19">
        <f t="shared" si="64"/>
        <v>3437084.8780487804</v>
      </c>
      <c r="K333" s="7">
        <f t="shared" si="75"/>
        <v>178365.85365853657</v>
      </c>
      <c r="L333" s="18">
        <f t="shared" si="65"/>
        <v>28.861788617886177</v>
      </c>
      <c r="M333" s="4">
        <f t="shared" si="66"/>
        <v>19.269859154929581</v>
      </c>
      <c r="N333" s="4">
        <f t="shared" si="67"/>
        <v>21.058488789237657</v>
      </c>
      <c r="O333" s="4">
        <f t="shared" si="76"/>
        <v>4696.0429999999978</v>
      </c>
      <c r="P333">
        <f t="shared" si="73"/>
        <v>1</v>
      </c>
      <c r="Q333">
        <f t="shared" si="68"/>
        <v>223</v>
      </c>
    </row>
    <row r="334" spans="1:17" x14ac:dyDescent="0.2">
      <c r="A334">
        <v>1</v>
      </c>
      <c r="B334" s="3">
        <f>'Marktpreise EEX NCG 2017'!A690</f>
        <v>42328</v>
      </c>
      <c r="C334" s="7">
        <f t="shared" si="63"/>
        <v>2512.1951219512193</v>
      </c>
      <c r="D334" s="7">
        <f t="shared" si="69"/>
        <v>2512.1951219512193</v>
      </c>
      <c r="E334" s="7">
        <f t="shared" si="70"/>
        <v>0</v>
      </c>
      <c r="F334" s="4">
        <f>'Marktpreise EEX NCG 2017'!B690</f>
        <v>17.63</v>
      </c>
      <c r="G334" s="4">
        <f t="shared" si="74"/>
        <v>17.82</v>
      </c>
      <c r="H334" s="4">
        <f t="shared" si="71"/>
        <v>0</v>
      </c>
      <c r="I334" s="19">
        <f t="shared" si="72"/>
        <v>0</v>
      </c>
      <c r="J334" s="19">
        <f t="shared" si="64"/>
        <v>3437084.8780487804</v>
      </c>
      <c r="K334" s="7">
        <f t="shared" si="75"/>
        <v>178365.85365853657</v>
      </c>
      <c r="L334" s="18">
        <f t="shared" si="65"/>
        <v>28.861788617886177</v>
      </c>
      <c r="M334" s="4">
        <f t="shared" si="66"/>
        <v>19.269859154929581</v>
      </c>
      <c r="N334" s="4">
        <f t="shared" si="67"/>
        <v>21.044031249999989</v>
      </c>
      <c r="O334" s="4">
        <f t="shared" si="76"/>
        <v>4713.8629999999976</v>
      </c>
      <c r="P334">
        <f t="shared" si="73"/>
        <v>1</v>
      </c>
      <c r="Q334">
        <f t="shared" si="68"/>
        <v>224</v>
      </c>
    </row>
    <row r="335" spans="1:17" x14ac:dyDescent="0.2">
      <c r="B335" s="3">
        <f>'Marktpreise EEX NCG 2017'!A691</f>
        <v>42329</v>
      </c>
      <c r="C335" s="7">
        <f t="shared" si="63"/>
        <v>0</v>
      </c>
      <c r="D335" s="7">
        <f t="shared" si="69"/>
        <v>2512.1951219512193</v>
      </c>
      <c r="E335" s="7">
        <f t="shared" si="70"/>
        <v>0</v>
      </c>
      <c r="F335" s="4">
        <f>'Marktpreise EEX NCG 2017'!B691</f>
        <v>0</v>
      </c>
      <c r="G335" s="4">
        <f t="shared" si="74"/>
        <v>17.82</v>
      </c>
      <c r="H335" s="4">
        <f t="shared" si="71"/>
        <v>0</v>
      </c>
      <c r="I335" s="19">
        <f t="shared" si="72"/>
        <v>0</v>
      </c>
      <c r="J335" s="19">
        <f t="shared" si="64"/>
        <v>3437084.8780487804</v>
      </c>
      <c r="K335" s="7">
        <f t="shared" si="75"/>
        <v>178365.85365853657</v>
      </c>
      <c r="L335" s="18">
        <f t="shared" si="65"/>
        <v>28.861788617886177</v>
      </c>
      <c r="M335" s="4">
        <f t="shared" si="66"/>
        <v>19.269859154929581</v>
      </c>
      <c r="N335" s="4">
        <f t="shared" si="67"/>
        <v>21.044031249999989</v>
      </c>
      <c r="O335" s="4">
        <f t="shared" si="76"/>
        <v>4713.8629999999976</v>
      </c>
      <c r="P335">
        <f t="shared" si="73"/>
        <v>0</v>
      </c>
      <c r="Q335">
        <f t="shared" si="68"/>
        <v>224</v>
      </c>
    </row>
    <row r="336" spans="1:17" x14ac:dyDescent="0.2">
      <c r="B336" s="3">
        <f>'Marktpreise EEX NCG 2017'!A692</f>
        <v>42330</v>
      </c>
      <c r="C336" s="7">
        <f t="shared" si="63"/>
        <v>0</v>
      </c>
      <c r="D336" s="7">
        <f t="shared" si="69"/>
        <v>2512.1951219512193</v>
      </c>
      <c r="E336" s="7">
        <f t="shared" si="70"/>
        <v>0</v>
      </c>
      <c r="F336" s="4">
        <f>'Marktpreise EEX NCG 2017'!B692</f>
        <v>0</v>
      </c>
      <c r="G336" s="4">
        <f t="shared" si="74"/>
        <v>17.82</v>
      </c>
      <c r="H336" s="4">
        <f t="shared" si="71"/>
        <v>0</v>
      </c>
      <c r="I336" s="19">
        <f t="shared" si="72"/>
        <v>0</v>
      </c>
      <c r="J336" s="19">
        <f t="shared" si="64"/>
        <v>3437084.8780487804</v>
      </c>
      <c r="K336" s="7">
        <f t="shared" si="75"/>
        <v>178365.85365853657</v>
      </c>
      <c r="L336" s="18">
        <f t="shared" si="65"/>
        <v>28.861788617886177</v>
      </c>
      <c r="M336" s="4">
        <f t="shared" si="66"/>
        <v>19.269859154929581</v>
      </c>
      <c r="N336" s="4">
        <f t="shared" si="67"/>
        <v>21.044031249999989</v>
      </c>
      <c r="O336" s="4">
        <f t="shared" si="76"/>
        <v>4713.8629999999976</v>
      </c>
      <c r="P336">
        <f t="shared" si="73"/>
        <v>0</v>
      </c>
      <c r="Q336">
        <f t="shared" si="68"/>
        <v>224</v>
      </c>
    </row>
    <row r="337" spans="1:17" x14ac:dyDescent="0.2">
      <c r="A337">
        <v>1</v>
      </c>
      <c r="B337" s="3">
        <f>'Marktpreise EEX NCG 2017'!A693</f>
        <v>42331</v>
      </c>
      <c r="C337" s="7">
        <f t="shared" si="63"/>
        <v>2512.1951219512193</v>
      </c>
      <c r="D337" s="7">
        <f t="shared" si="69"/>
        <v>5024.3902439024387</v>
      </c>
      <c r="E337" s="7">
        <f t="shared" si="70"/>
        <v>0</v>
      </c>
      <c r="F337" s="4">
        <f>'Marktpreise EEX NCG 2017'!B693</f>
        <v>17.600000000000001</v>
      </c>
      <c r="G337" s="4">
        <f t="shared" si="74"/>
        <v>17.790000000000003</v>
      </c>
      <c r="H337" s="4">
        <f t="shared" si="71"/>
        <v>0</v>
      </c>
      <c r="I337" s="19">
        <f t="shared" si="72"/>
        <v>0</v>
      </c>
      <c r="J337" s="19">
        <f t="shared" si="64"/>
        <v>3437084.8780487804</v>
      </c>
      <c r="K337" s="7">
        <f t="shared" si="75"/>
        <v>178365.85365853657</v>
      </c>
      <c r="L337" s="18">
        <f t="shared" si="65"/>
        <v>28.861788617886177</v>
      </c>
      <c r="M337" s="4">
        <f t="shared" si="66"/>
        <v>19.269859154929581</v>
      </c>
      <c r="N337" s="4">
        <f t="shared" si="67"/>
        <v>21.029568888888878</v>
      </c>
      <c r="O337" s="4">
        <f t="shared" si="76"/>
        <v>4731.6529999999975</v>
      </c>
      <c r="P337">
        <f t="shared" si="73"/>
        <v>1</v>
      </c>
      <c r="Q337">
        <f t="shared" si="68"/>
        <v>225</v>
      </c>
    </row>
    <row r="338" spans="1:17" x14ac:dyDescent="0.2">
      <c r="A338">
        <v>1</v>
      </c>
      <c r="B338" s="3">
        <f>'Marktpreise EEX NCG 2017'!A694</f>
        <v>42332</v>
      </c>
      <c r="C338" s="7">
        <f t="shared" si="63"/>
        <v>2512.1951219512193</v>
      </c>
      <c r="D338" s="7">
        <f t="shared" si="69"/>
        <v>0</v>
      </c>
      <c r="E338" s="7">
        <f t="shared" si="70"/>
        <v>7536.585365853658</v>
      </c>
      <c r="F338" s="4">
        <f>'Marktpreise EEX NCG 2017'!B694</f>
        <v>17.87</v>
      </c>
      <c r="G338" s="4">
        <f t="shared" si="74"/>
        <v>18.060000000000002</v>
      </c>
      <c r="H338" s="4">
        <f t="shared" si="71"/>
        <v>18.060000000000002</v>
      </c>
      <c r="I338" s="19">
        <f t="shared" si="72"/>
        <v>136110.73170731709</v>
      </c>
      <c r="J338" s="19">
        <f t="shared" si="64"/>
        <v>3573195.6097560977</v>
      </c>
      <c r="K338" s="7">
        <f t="shared" si="75"/>
        <v>185902.43902439022</v>
      </c>
      <c r="L338" s="18">
        <f t="shared" si="65"/>
        <v>30.081300813008124</v>
      </c>
      <c r="M338" s="4">
        <f t="shared" si="66"/>
        <v>19.220810810810814</v>
      </c>
      <c r="N338" s="4">
        <f t="shared" si="67"/>
        <v>21.016429203539815</v>
      </c>
      <c r="O338" s="4">
        <f t="shared" si="76"/>
        <v>4749.7129999999979</v>
      </c>
      <c r="P338">
        <f t="shared" si="73"/>
        <v>1</v>
      </c>
      <c r="Q338">
        <f t="shared" si="68"/>
        <v>226</v>
      </c>
    </row>
    <row r="339" spans="1:17" x14ac:dyDescent="0.2">
      <c r="A339">
        <v>1</v>
      </c>
      <c r="B339" s="3">
        <f>'Marktpreise EEX NCG 2017'!A695</f>
        <v>42333</v>
      </c>
      <c r="C339" s="7">
        <f t="shared" si="63"/>
        <v>2512.1951219512193</v>
      </c>
      <c r="D339" s="7">
        <f t="shared" si="69"/>
        <v>0</v>
      </c>
      <c r="E339" s="7">
        <f t="shared" si="70"/>
        <v>2512.1951219512193</v>
      </c>
      <c r="F339" s="4">
        <f>'Marktpreise EEX NCG 2017'!B695</f>
        <v>17.96</v>
      </c>
      <c r="G339" s="4">
        <f t="shared" si="74"/>
        <v>18.150000000000002</v>
      </c>
      <c r="H339" s="4">
        <f t="shared" si="71"/>
        <v>18.150000000000002</v>
      </c>
      <c r="I339" s="19">
        <f t="shared" si="72"/>
        <v>45596.341463414639</v>
      </c>
      <c r="J339" s="19">
        <f t="shared" si="64"/>
        <v>3618791.9512195121</v>
      </c>
      <c r="K339" s="7">
        <f t="shared" si="75"/>
        <v>188414.63414634144</v>
      </c>
      <c r="L339" s="18">
        <f t="shared" si="65"/>
        <v>30.487804878048781</v>
      </c>
      <c r="M339" s="4">
        <f t="shared" si="66"/>
        <v>19.206533333333336</v>
      </c>
      <c r="N339" s="4">
        <f t="shared" si="67"/>
        <v>21.003801762114527</v>
      </c>
      <c r="O339" s="4">
        <f t="shared" si="76"/>
        <v>4767.8629999999976</v>
      </c>
      <c r="P339">
        <f t="shared" si="73"/>
        <v>1</v>
      </c>
      <c r="Q339">
        <f t="shared" si="68"/>
        <v>227</v>
      </c>
    </row>
    <row r="340" spans="1:17" x14ac:dyDescent="0.2">
      <c r="A340">
        <v>1</v>
      </c>
      <c r="B340" s="3">
        <f>'Marktpreise EEX NCG 2017'!A696</f>
        <v>42334</v>
      </c>
      <c r="C340" s="7">
        <f t="shared" si="63"/>
        <v>2512.1951219512193</v>
      </c>
      <c r="D340" s="7">
        <f t="shared" si="69"/>
        <v>0</v>
      </c>
      <c r="E340" s="7">
        <f t="shared" si="70"/>
        <v>2512.1951219512193</v>
      </c>
      <c r="F340" s="4">
        <f>'Marktpreise EEX NCG 2017'!B696</f>
        <v>18</v>
      </c>
      <c r="G340" s="4">
        <f t="shared" si="74"/>
        <v>18.190000000000001</v>
      </c>
      <c r="H340" s="4">
        <f t="shared" si="71"/>
        <v>18.190000000000001</v>
      </c>
      <c r="I340" s="19">
        <f t="shared" si="72"/>
        <v>45696.829268292684</v>
      </c>
      <c r="J340" s="19">
        <f t="shared" si="64"/>
        <v>3664488.7804878047</v>
      </c>
      <c r="K340" s="7">
        <f t="shared" si="75"/>
        <v>190926.82926829267</v>
      </c>
      <c r="L340" s="18">
        <f t="shared" si="65"/>
        <v>30.894308943089428</v>
      </c>
      <c r="M340" s="4">
        <f t="shared" si="66"/>
        <v>19.193157894736842</v>
      </c>
      <c r="N340" s="4">
        <f t="shared" si="67"/>
        <v>20.991460526315777</v>
      </c>
      <c r="O340" s="4">
        <f t="shared" si="76"/>
        <v>4786.0529999999972</v>
      </c>
      <c r="P340">
        <f t="shared" si="73"/>
        <v>1</v>
      </c>
      <c r="Q340">
        <f t="shared" si="68"/>
        <v>228</v>
      </c>
    </row>
    <row r="341" spans="1:17" x14ac:dyDescent="0.2">
      <c r="A341">
        <v>1</v>
      </c>
      <c r="B341" s="3">
        <f>'Marktpreise EEX NCG 2017'!A697</f>
        <v>42335</v>
      </c>
      <c r="C341" s="7">
        <f t="shared" si="63"/>
        <v>2512.1951219512193</v>
      </c>
      <c r="D341" s="7">
        <f t="shared" si="69"/>
        <v>0</v>
      </c>
      <c r="E341" s="7">
        <f t="shared" si="70"/>
        <v>2512.1951219512193</v>
      </c>
      <c r="F341" s="4">
        <f>'Marktpreise EEX NCG 2017'!B697</f>
        <v>18</v>
      </c>
      <c r="G341" s="4">
        <f t="shared" si="74"/>
        <v>18.190000000000001</v>
      </c>
      <c r="H341" s="4">
        <f t="shared" si="71"/>
        <v>18.190000000000001</v>
      </c>
      <c r="I341" s="19">
        <f t="shared" si="72"/>
        <v>45696.829268292684</v>
      </c>
      <c r="J341" s="19">
        <f t="shared" si="64"/>
        <v>3710185.6097560972</v>
      </c>
      <c r="K341" s="7">
        <f t="shared" si="75"/>
        <v>193439.0243902439</v>
      </c>
      <c r="L341" s="18">
        <f t="shared" si="65"/>
        <v>31.300813008130078</v>
      </c>
      <c r="M341" s="4">
        <f t="shared" si="66"/>
        <v>19.180129870129868</v>
      </c>
      <c r="N341" s="4">
        <f t="shared" si="67"/>
        <v>20.979227074235794</v>
      </c>
      <c r="O341" s="4">
        <f t="shared" si="76"/>
        <v>4804.2429999999968</v>
      </c>
      <c r="P341">
        <f t="shared" si="73"/>
        <v>1</v>
      </c>
      <c r="Q341">
        <f t="shared" si="68"/>
        <v>229</v>
      </c>
    </row>
    <row r="342" spans="1:17" x14ac:dyDescent="0.2">
      <c r="B342" s="3">
        <f>'Marktpreise EEX NCG 2017'!A698</f>
        <v>42336</v>
      </c>
      <c r="C342" s="7">
        <f t="shared" si="63"/>
        <v>0</v>
      </c>
      <c r="D342" s="7">
        <f t="shared" si="69"/>
        <v>0</v>
      </c>
      <c r="E342" s="7">
        <f t="shared" si="70"/>
        <v>0</v>
      </c>
      <c r="F342" s="4">
        <f>'Marktpreise EEX NCG 2017'!B698</f>
        <v>0</v>
      </c>
      <c r="G342" s="4">
        <f t="shared" si="74"/>
        <v>18.190000000000001</v>
      </c>
      <c r="H342" s="4">
        <f t="shared" si="71"/>
        <v>0</v>
      </c>
      <c r="I342" s="19">
        <f t="shared" si="72"/>
        <v>0</v>
      </c>
      <c r="J342" s="19">
        <f t="shared" si="64"/>
        <v>3710185.6097560972</v>
      </c>
      <c r="K342" s="7">
        <f t="shared" si="75"/>
        <v>193439.0243902439</v>
      </c>
      <c r="L342" s="18">
        <f t="shared" si="65"/>
        <v>31.300813008130078</v>
      </c>
      <c r="M342" s="4">
        <f t="shared" si="66"/>
        <v>19.180129870129868</v>
      </c>
      <c r="N342" s="4">
        <f t="shared" si="67"/>
        <v>20.979227074235794</v>
      </c>
      <c r="O342" s="4">
        <f t="shared" si="76"/>
        <v>4804.2429999999968</v>
      </c>
      <c r="P342">
        <f t="shared" si="73"/>
        <v>0</v>
      </c>
      <c r="Q342">
        <f t="shared" si="68"/>
        <v>229</v>
      </c>
    </row>
    <row r="343" spans="1:17" x14ac:dyDescent="0.2">
      <c r="B343" s="3">
        <f>'Marktpreise EEX NCG 2017'!A699</f>
        <v>42337</v>
      </c>
      <c r="C343" s="7">
        <f t="shared" si="63"/>
        <v>0</v>
      </c>
      <c r="D343" s="7">
        <f t="shared" si="69"/>
        <v>0</v>
      </c>
      <c r="E343" s="7">
        <f t="shared" si="70"/>
        <v>0</v>
      </c>
      <c r="F343" s="4">
        <f>'Marktpreise EEX NCG 2017'!B699</f>
        <v>0</v>
      </c>
      <c r="G343" s="4">
        <f t="shared" si="74"/>
        <v>18.190000000000001</v>
      </c>
      <c r="H343" s="4">
        <f t="shared" si="71"/>
        <v>0</v>
      </c>
      <c r="I343" s="19">
        <f t="shared" si="72"/>
        <v>0</v>
      </c>
      <c r="J343" s="19">
        <f t="shared" si="64"/>
        <v>3710185.6097560972</v>
      </c>
      <c r="K343" s="7">
        <f t="shared" si="75"/>
        <v>193439.0243902439</v>
      </c>
      <c r="L343" s="18">
        <f t="shared" si="65"/>
        <v>31.300813008130078</v>
      </c>
      <c r="M343" s="4">
        <f t="shared" si="66"/>
        <v>19.180129870129868</v>
      </c>
      <c r="N343" s="4">
        <f t="shared" si="67"/>
        <v>20.979227074235794</v>
      </c>
      <c r="O343" s="4">
        <f t="shared" si="76"/>
        <v>4804.2429999999968</v>
      </c>
      <c r="P343">
        <f t="shared" si="73"/>
        <v>0</v>
      </c>
      <c r="Q343">
        <f t="shared" si="68"/>
        <v>229</v>
      </c>
    </row>
    <row r="344" spans="1:17" x14ac:dyDescent="0.2">
      <c r="A344">
        <v>1</v>
      </c>
      <c r="B344" s="3">
        <f>'Marktpreise EEX NCG 2017'!A700</f>
        <v>42338</v>
      </c>
      <c r="C344" s="7">
        <f t="shared" si="63"/>
        <v>2512.1951219512193</v>
      </c>
      <c r="D344" s="7">
        <f t="shared" si="69"/>
        <v>0</v>
      </c>
      <c r="E344" s="7">
        <f t="shared" si="70"/>
        <v>2512.1951219512193</v>
      </c>
      <c r="F344" s="4">
        <f>'Marktpreise EEX NCG 2017'!B700</f>
        <v>18.18</v>
      </c>
      <c r="G344" s="4">
        <f t="shared" si="74"/>
        <v>18.37</v>
      </c>
      <c r="H344" s="4">
        <f t="shared" si="71"/>
        <v>18.37</v>
      </c>
      <c r="I344" s="19">
        <f t="shared" si="72"/>
        <v>46149.024390243903</v>
      </c>
      <c r="J344" s="19">
        <f t="shared" si="64"/>
        <v>3756334.6341463411</v>
      </c>
      <c r="K344" s="7">
        <f t="shared" si="75"/>
        <v>195951.21951219512</v>
      </c>
      <c r="L344" s="18">
        <f t="shared" si="65"/>
        <v>31.707317073170735</v>
      </c>
      <c r="M344" s="4">
        <f t="shared" si="66"/>
        <v>19.169743589743589</v>
      </c>
      <c r="N344" s="4">
        <f t="shared" si="67"/>
        <v>20.967882608695639</v>
      </c>
      <c r="O344" s="4">
        <f t="shared" si="76"/>
        <v>4822.6129999999966</v>
      </c>
      <c r="P344">
        <f t="shared" si="73"/>
        <v>1</v>
      </c>
      <c r="Q344">
        <f t="shared" si="68"/>
        <v>230</v>
      </c>
    </row>
    <row r="345" spans="1:17" x14ac:dyDescent="0.2">
      <c r="A345">
        <v>1</v>
      </c>
      <c r="B345" s="3">
        <f>'Marktpreise EEX NCG 2017'!A701</f>
        <v>42339</v>
      </c>
      <c r="C345" s="7">
        <f t="shared" si="63"/>
        <v>2512.1951219512193</v>
      </c>
      <c r="D345" s="7">
        <f t="shared" si="69"/>
        <v>0</v>
      </c>
      <c r="E345" s="7">
        <f t="shared" si="70"/>
        <v>2512.1951219512193</v>
      </c>
      <c r="F345" s="4">
        <f>'Marktpreise EEX NCG 2017'!B701</f>
        <v>18.38</v>
      </c>
      <c r="G345" s="4">
        <f t="shared" si="74"/>
        <v>18.57</v>
      </c>
      <c r="H345" s="4">
        <f t="shared" si="71"/>
        <v>18.57</v>
      </c>
      <c r="I345" s="19">
        <f t="shared" si="72"/>
        <v>46651.463414634141</v>
      </c>
      <c r="J345" s="19">
        <f t="shared" si="64"/>
        <v>3802986.0975609752</v>
      </c>
      <c r="K345" s="7">
        <f t="shared" si="75"/>
        <v>198463.41463414635</v>
      </c>
      <c r="L345" s="18">
        <f t="shared" si="65"/>
        <v>32.113821138211385</v>
      </c>
      <c r="M345" s="4">
        <f t="shared" si="66"/>
        <v>19.162151898734173</v>
      </c>
      <c r="N345" s="4">
        <f t="shared" si="67"/>
        <v>20.957502164502149</v>
      </c>
      <c r="O345" s="4">
        <f t="shared" si="76"/>
        <v>4841.1829999999964</v>
      </c>
      <c r="P345">
        <f t="shared" si="73"/>
        <v>1</v>
      </c>
      <c r="Q345">
        <f t="shared" si="68"/>
        <v>231</v>
      </c>
    </row>
    <row r="346" spans="1:17" x14ac:dyDescent="0.2">
      <c r="A346">
        <v>1</v>
      </c>
      <c r="B346" s="3">
        <f>'Marktpreise EEX NCG 2017'!A702</f>
        <v>42340</v>
      </c>
      <c r="C346" s="7">
        <f t="shared" si="63"/>
        <v>2512.1951219512193</v>
      </c>
      <c r="D346" s="7">
        <f t="shared" si="69"/>
        <v>2512.1951219512193</v>
      </c>
      <c r="E346" s="7">
        <f t="shared" si="70"/>
        <v>0</v>
      </c>
      <c r="F346" s="4">
        <f>'Marktpreise EEX NCG 2017'!B702</f>
        <v>18.079999999999998</v>
      </c>
      <c r="G346" s="4">
        <f t="shared" si="74"/>
        <v>18.27</v>
      </c>
      <c r="H346" s="4">
        <f t="shared" si="71"/>
        <v>0</v>
      </c>
      <c r="I346" s="19">
        <f t="shared" si="72"/>
        <v>0</v>
      </c>
      <c r="J346" s="19">
        <f t="shared" si="64"/>
        <v>3802986.0975609752</v>
      </c>
      <c r="K346" s="7">
        <f t="shared" si="75"/>
        <v>198463.41463414635</v>
      </c>
      <c r="L346" s="18">
        <f t="shared" si="65"/>
        <v>32.113821138211385</v>
      </c>
      <c r="M346" s="4">
        <f t="shared" si="66"/>
        <v>19.162151898734173</v>
      </c>
      <c r="N346" s="4">
        <f t="shared" si="67"/>
        <v>20.94591810344826</v>
      </c>
      <c r="O346" s="4">
        <f t="shared" si="76"/>
        <v>4859.4529999999968</v>
      </c>
      <c r="P346">
        <f t="shared" si="73"/>
        <v>1</v>
      </c>
      <c r="Q346">
        <f t="shared" si="68"/>
        <v>232</v>
      </c>
    </row>
    <row r="347" spans="1:17" x14ac:dyDescent="0.2">
      <c r="A347">
        <v>1</v>
      </c>
      <c r="B347" s="3">
        <f>'Marktpreise EEX NCG 2017'!A703</f>
        <v>42341</v>
      </c>
      <c r="C347" s="7">
        <f t="shared" si="63"/>
        <v>2512.1951219512193</v>
      </c>
      <c r="D347" s="7">
        <f t="shared" si="69"/>
        <v>5024.3902439024387</v>
      </c>
      <c r="E347" s="7">
        <f t="shared" si="70"/>
        <v>0</v>
      </c>
      <c r="F347" s="4">
        <f>'Marktpreise EEX NCG 2017'!B703</f>
        <v>17.71</v>
      </c>
      <c r="G347" s="4">
        <f t="shared" si="74"/>
        <v>17.900000000000002</v>
      </c>
      <c r="H347" s="4">
        <f t="shared" si="71"/>
        <v>0</v>
      </c>
      <c r="I347" s="19">
        <f t="shared" si="72"/>
        <v>0</v>
      </c>
      <c r="J347" s="19">
        <f t="shared" si="64"/>
        <v>3802986.0975609752</v>
      </c>
      <c r="K347" s="7">
        <f t="shared" si="75"/>
        <v>198463.41463414635</v>
      </c>
      <c r="L347" s="18">
        <f t="shared" si="65"/>
        <v>32.113821138211385</v>
      </c>
      <c r="M347" s="4">
        <f t="shared" si="66"/>
        <v>19.162151898734173</v>
      </c>
      <c r="N347" s="4">
        <f t="shared" si="67"/>
        <v>20.932845493562215</v>
      </c>
      <c r="O347" s="4">
        <f t="shared" si="76"/>
        <v>4877.3529999999964</v>
      </c>
      <c r="P347">
        <f t="shared" si="73"/>
        <v>1</v>
      </c>
      <c r="Q347">
        <f t="shared" si="68"/>
        <v>233</v>
      </c>
    </row>
    <row r="348" spans="1:17" x14ac:dyDescent="0.2">
      <c r="A348">
        <v>1</v>
      </c>
      <c r="B348" s="3">
        <f>'Marktpreise EEX NCG 2017'!A704</f>
        <v>42342</v>
      </c>
      <c r="C348" s="7">
        <f t="shared" si="63"/>
        <v>2512.1951219512193</v>
      </c>
      <c r="D348" s="7">
        <f t="shared" si="69"/>
        <v>0</v>
      </c>
      <c r="E348" s="7">
        <f t="shared" si="70"/>
        <v>7536.585365853658</v>
      </c>
      <c r="F348" s="4">
        <f>'Marktpreise EEX NCG 2017'!B704</f>
        <v>17.8</v>
      </c>
      <c r="G348" s="4">
        <f t="shared" si="74"/>
        <v>17.990000000000002</v>
      </c>
      <c r="H348" s="4">
        <f t="shared" si="71"/>
        <v>17.990000000000002</v>
      </c>
      <c r="I348" s="19">
        <f t="shared" si="72"/>
        <v>135583.17073170733</v>
      </c>
      <c r="J348" s="19">
        <f t="shared" si="64"/>
        <v>3938569.2682926827</v>
      </c>
      <c r="K348" s="7">
        <f t="shared" si="75"/>
        <v>206000</v>
      </c>
      <c r="L348" s="18">
        <f t="shared" si="65"/>
        <v>33.333333333333336</v>
      </c>
      <c r="M348" s="4">
        <f t="shared" si="66"/>
        <v>19.119268292682925</v>
      </c>
      <c r="N348" s="4">
        <f t="shared" si="67"/>
        <v>20.920269230769215</v>
      </c>
      <c r="O348" s="4">
        <f t="shared" si="76"/>
        <v>4895.3429999999962</v>
      </c>
      <c r="P348">
        <f t="shared" si="73"/>
        <v>1</v>
      </c>
      <c r="Q348">
        <f t="shared" si="68"/>
        <v>234</v>
      </c>
    </row>
    <row r="349" spans="1:17" x14ac:dyDescent="0.2">
      <c r="B349" s="3">
        <f>'Marktpreise EEX NCG 2017'!A705</f>
        <v>42343</v>
      </c>
      <c r="C349" s="7">
        <f t="shared" ref="C349:C359" si="77">IF(A349&gt;0,$C$6/$C$8,0)</f>
        <v>0</v>
      </c>
      <c r="D349" s="7">
        <f t="shared" si="69"/>
        <v>0</v>
      </c>
      <c r="E349" s="7">
        <f t="shared" si="70"/>
        <v>0</v>
      </c>
      <c r="F349" s="4">
        <f>'Marktpreise EEX NCG 2017'!B705</f>
        <v>0</v>
      </c>
      <c r="G349" s="4">
        <f t="shared" si="74"/>
        <v>17.990000000000002</v>
      </c>
      <c r="H349" s="4">
        <f t="shared" si="71"/>
        <v>0</v>
      </c>
      <c r="I349" s="19">
        <f t="shared" si="72"/>
        <v>0</v>
      </c>
      <c r="J349" s="19">
        <f t="shared" ref="J349:J412" si="78">I349+J348</f>
        <v>3938569.2682926827</v>
      </c>
      <c r="K349" s="7">
        <f t="shared" si="75"/>
        <v>206000</v>
      </c>
      <c r="L349" s="18">
        <f t="shared" ref="L349:L412" si="79">K349*100/$C$6</f>
        <v>33.333333333333336</v>
      </c>
      <c r="M349" s="4">
        <f t="shared" ref="M349:M412" si="80">J349/K349</f>
        <v>19.119268292682925</v>
      </c>
      <c r="N349" s="4">
        <f t="shared" ref="N349:N412" si="81">O349/Q349</f>
        <v>20.920269230769215</v>
      </c>
      <c r="O349" s="4">
        <f t="shared" si="76"/>
        <v>4895.3429999999962</v>
      </c>
      <c r="P349">
        <f t="shared" si="73"/>
        <v>0</v>
      </c>
      <c r="Q349">
        <f t="shared" ref="Q349:Q412" si="82">P349+Q348</f>
        <v>234</v>
      </c>
    </row>
    <row r="350" spans="1:17" x14ac:dyDescent="0.2">
      <c r="B350" s="3">
        <f>'Marktpreise EEX NCG 2017'!A706</f>
        <v>42344</v>
      </c>
      <c r="C350" s="7">
        <f t="shared" si="77"/>
        <v>0</v>
      </c>
      <c r="D350" s="7">
        <f t="shared" si="69"/>
        <v>0</v>
      </c>
      <c r="E350" s="7">
        <f t="shared" si="70"/>
        <v>0</v>
      </c>
      <c r="F350" s="4">
        <f>'Marktpreise EEX NCG 2017'!B706</f>
        <v>0</v>
      </c>
      <c r="G350" s="4">
        <f t="shared" si="74"/>
        <v>17.990000000000002</v>
      </c>
      <c r="H350" s="4">
        <f t="shared" si="71"/>
        <v>0</v>
      </c>
      <c r="I350" s="19">
        <f t="shared" si="72"/>
        <v>0</v>
      </c>
      <c r="J350" s="19">
        <f t="shared" si="78"/>
        <v>3938569.2682926827</v>
      </c>
      <c r="K350" s="7">
        <f t="shared" si="75"/>
        <v>206000</v>
      </c>
      <c r="L350" s="18">
        <f t="shared" si="79"/>
        <v>33.333333333333336</v>
      </c>
      <c r="M350" s="4">
        <f t="shared" si="80"/>
        <v>19.119268292682925</v>
      </c>
      <c r="N350" s="4">
        <f t="shared" si="81"/>
        <v>20.920269230769215</v>
      </c>
      <c r="O350" s="4">
        <f t="shared" si="76"/>
        <v>4895.3429999999962</v>
      </c>
      <c r="P350">
        <f t="shared" si="73"/>
        <v>0</v>
      </c>
      <c r="Q350">
        <f t="shared" si="82"/>
        <v>234</v>
      </c>
    </row>
    <row r="351" spans="1:17" x14ac:dyDescent="0.2">
      <c r="A351">
        <v>1</v>
      </c>
      <c r="B351" s="3">
        <f>'Marktpreise EEX NCG 2017'!A707</f>
        <v>42345</v>
      </c>
      <c r="C351" s="7">
        <f t="shared" si="77"/>
        <v>2512.1951219512193</v>
      </c>
      <c r="D351" s="7">
        <f t="shared" si="69"/>
        <v>2512.1951219512193</v>
      </c>
      <c r="E351" s="7">
        <f t="shared" si="70"/>
        <v>0</v>
      </c>
      <c r="F351" s="4">
        <f>'Marktpreise EEX NCG 2017'!B707</f>
        <v>17.32</v>
      </c>
      <c r="G351" s="4">
        <f t="shared" si="74"/>
        <v>17.510000000000002</v>
      </c>
      <c r="H351" s="4">
        <f t="shared" si="71"/>
        <v>0</v>
      </c>
      <c r="I351" s="19">
        <f t="shared" si="72"/>
        <v>0</v>
      </c>
      <c r="J351" s="19">
        <f t="shared" si="78"/>
        <v>3938569.2682926827</v>
      </c>
      <c r="K351" s="7">
        <f t="shared" si="75"/>
        <v>206000</v>
      </c>
      <c r="L351" s="18">
        <f t="shared" si="79"/>
        <v>33.333333333333336</v>
      </c>
      <c r="M351" s="4">
        <f t="shared" si="80"/>
        <v>19.119268292682925</v>
      </c>
      <c r="N351" s="4">
        <f t="shared" si="81"/>
        <v>20.905757446808494</v>
      </c>
      <c r="O351" s="4">
        <f t="shared" si="76"/>
        <v>4912.8529999999964</v>
      </c>
      <c r="P351">
        <f t="shared" si="73"/>
        <v>1</v>
      </c>
      <c r="Q351">
        <f t="shared" si="82"/>
        <v>235</v>
      </c>
    </row>
    <row r="352" spans="1:17" x14ac:dyDescent="0.2">
      <c r="A352">
        <v>1</v>
      </c>
      <c r="B352" s="3">
        <f>'Marktpreise EEX NCG 2017'!A708</f>
        <v>42346</v>
      </c>
      <c r="C352" s="7">
        <f t="shared" si="77"/>
        <v>2512.1951219512193</v>
      </c>
      <c r="D352" s="7">
        <f t="shared" si="69"/>
        <v>5024.3902439024387</v>
      </c>
      <c r="E352" s="7">
        <f t="shared" si="70"/>
        <v>0</v>
      </c>
      <c r="F352" s="4">
        <f>'Marktpreise EEX NCG 2017'!B708</f>
        <v>17.260000000000002</v>
      </c>
      <c r="G352" s="4">
        <f t="shared" si="74"/>
        <v>17.450000000000003</v>
      </c>
      <c r="H352" s="4">
        <f t="shared" si="71"/>
        <v>0</v>
      </c>
      <c r="I352" s="19">
        <f t="shared" si="72"/>
        <v>0</v>
      </c>
      <c r="J352" s="19">
        <f t="shared" si="78"/>
        <v>3938569.2682926827</v>
      </c>
      <c r="K352" s="7">
        <f t="shared" si="75"/>
        <v>206000</v>
      </c>
      <c r="L352" s="18">
        <f t="shared" si="79"/>
        <v>33.333333333333336</v>
      </c>
      <c r="M352" s="4">
        <f t="shared" si="80"/>
        <v>19.119268292682925</v>
      </c>
      <c r="N352" s="4">
        <f t="shared" si="81"/>
        <v>20.891114406779646</v>
      </c>
      <c r="O352" s="4">
        <f t="shared" si="76"/>
        <v>4930.3029999999962</v>
      </c>
      <c r="P352">
        <f t="shared" si="73"/>
        <v>1</v>
      </c>
      <c r="Q352">
        <f t="shared" si="82"/>
        <v>236</v>
      </c>
    </row>
    <row r="353" spans="1:17" x14ac:dyDescent="0.2">
      <c r="A353">
        <v>1</v>
      </c>
      <c r="B353" s="3">
        <f>'Marktpreise EEX NCG 2017'!A709</f>
        <v>42347</v>
      </c>
      <c r="C353" s="7">
        <f t="shared" si="77"/>
        <v>2512.1951219512193</v>
      </c>
      <c r="D353" s="7">
        <f t="shared" si="69"/>
        <v>7536.585365853658</v>
      </c>
      <c r="E353" s="7">
        <f t="shared" si="70"/>
        <v>0</v>
      </c>
      <c r="F353" s="4">
        <f>'Marktpreise EEX NCG 2017'!B709</f>
        <v>17.2</v>
      </c>
      <c r="G353" s="4">
        <f t="shared" si="74"/>
        <v>17.39</v>
      </c>
      <c r="H353" s="4">
        <f t="shared" si="71"/>
        <v>0</v>
      </c>
      <c r="I353" s="19">
        <f t="shared" si="72"/>
        <v>0</v>
      </c>
      <c r="J353" s="19">
        <f t="shared" si="78"/>
        <v>3938569.2682926827</v>
      </c>
      <c r="K353" s="7">
        <f t="shared" si="75"/>
        <v>206000</v>
      </c>
      <c r="L353" s="18">
        <f t="shared" si="79"/>
        <v>33.333333333333336</v>
      </c>
      <c r="M353" s="4">
        <f t="shared" si="80"/>
        <v>19.119268292682925</v>
      </c>
      <c r="N353" s="4">
        <f t="shared" si="81"/>
        <v>20.876341772151886</v>
      </c>
      <c r="O353" s="4">
        <f t="shared" si="76"/>
        <v>4947.6929999999966</v>
      </c>
      <c r="P353">
        <f t="shared" si="73"/>
        <v>1</v>
      </c>
      <c r="Q353">
        <f t="shared" si="82"/>
        <v>237</v>
      </c>
    </row>
    <row r="354" spans="1:17" x14ac:dyDescent="0.2">
      <c r="A354">
        <v>1</v>
      </c>
      <c r="B354" s="3">
        <f>'Marktpreise EEX NCG 2017'!A710</f>
        <v>42348</v>
      </c>
      <c r="C354" s="7">
        <f t="shared" si="77"/>
        <v>2512.1951219512193</v>
      </c>
      <c r="D354" s="7">
        <f t="shared" si="69"/>
        <v>0</v>
      </c>
      <c r="E354" s="7">
        <f t="shared" si="70"/>
        <v>10048.780487804877</v>
      </c>
      <c r="F354" s="4">
        <f>'Marktpreise EEX NCG 2017'!B710</f>
        <v>17.29</v>
      </c>
      <c r="G354" s="4">
        <f t="shared" si="74"/>
        <v>17.48</v>
      </c>
      <c r="H354" s="4">
        <f t="shared" si="71"/>
        <v>17.48</v>
      </c>
      <c r="I354" s="19">
        <f t="shared" si="72"/>
        <v>175652.68292682926</v>
      </c>
      <c r="J354" s="19">
        <f t="shared" si="78"/>
        <v>4114221.9512195121</v>
      </c>
      <c r="K354" s="7">
        <f t="shared" si="75"/>
        <v>216048.78048780488</v>
      </c>
      <c r="L354" s="18">
        <f t="shared" si="79"/>
        <v>34.959349593495929</v>
      </c>
      <c r="M354" s="4">
        <f t="shared" si="80"/>
        <v>19.043023255813953</v>
      </c>
      <c r="N354" s="4">
        <f t="shared" si="81"/>
        <v>20.862071428571412</v>
      </c>
      <c r="O354" s="4">
        <f t="shared" si="76"/>
        <v>4965.1729999999961</v>
      </c>
      <c r="P354">
        <f t="shared" si="73"/>
        <v>1</v>
      </c>
      <c r="Q354">
        <f t="shared" si="82"/>
        <v>238</v>
      </c>
    </row>
    <row r="355" spans="1:17" x14ac:dyDescent="0.2">
      <c r="A355">
        <v>1</v>
      </c>
      <c r="B355" s="3">
        <f>'Marktpreise EEX NCG 2017'!A711</f>
        <v>42349</v>
      </c>
      <c r="C355" s="7">
        <f t="shared" si="77"/>
        <v>2512.1951219512193</v>
      </c>
      <c r="D355" s="7">
        <f t="shared" si="69"/>
        <v>2512.1951219512193</v>
      </c>
      <c r="E355" s="7">
        <f t="shared" si="70"/>
        <v>0</v>
      </c>
      <c r="F355" s="4">
        <f>'Marktpreise EEX NCG 2017'!B711</f>
        <v>17.010000000000002</v>
      </c>
      <c r="G355" s="4">
        <f t="shared" si="74"/>
        <v>17.200000000000003</v>
      </c>
      <c r="H355" s="4">
        <f t="shared" si="71"/>
        <v>0</v>
      </c>
      <c r="I355" s="19">
        <f t="shared" si="72"/>
        <v>0</v>
      </c>
      <c r="J355" s="19">
        <f t="shared" si="78"/>
        <v>4114221.9512195121</v>
      </c>
      <c r="K355" s="7">
        <f t="shared" si="75"/>
        <v>216048.78048780488</v>
      </c>
      <c r="L355" s="18">
        <f t="shared" si="79"/>
        <v>34.959349593495929</v>
      </c>
      <c r="M355" s="4">
        <f t="shared" si="80"/>
        <v>19.043023255813953</v>
      </c>
      <c r="N355" s="4">
        <f t="shared" si="81"/>
        <v>20.846748953974878</v>
      </c>
      <c r="O355" s="4">
        <f t="shared" si="76"/>
        <v>4982.372999999996</v>
      </c>
      <c r="P355">
        <f t="shared" si="73"/>
        <v>1</v>
      </c>
      <c r="Q355">
        <f t="shared" si="82"/>
        <v>239</v>
      </c>
    </row>
    <row r="356" spans="1:17" x14ac:dyDescent="0.2">
      <c r="B356" s="3">
        <f>'Marktpreise EEX NCG 2017'!A712</f>
        <v>42350</v>
      </c>
      <c r="C356" s="7">
        <f t="shared" si="77"/>
        <v>0</v>
      </c>
      <c r="D356" s="7">
        <f t="shared" si="69"/>
        <v>2512.1951219512193</v>
      </c>
      <c r="E356" s="7">
        <f t="shared" si="70"/>
        <v>0</v>
      </c>
      <c r="F356" s="4">
        <f>'Marktpreise EEX NCG 2017'!B712</f>
        <v>0</v>
      </c>
      <c r="G356" s="4">
        <f t="shared" si="74"/>
        <v>17.200000000000003</v>
      </c>
      <c r="H356" s="4">
        <f t="shared" si="71"/>
        <v>0</v>
      </c>
      <c r="I356" s="19">
        <f t="shared" si="72"/>
        <v>0</v>
      </c>
      <c r="J356" s="19">
        <f t="shared" si="78"/>
        <v>4114221.9512195121</v>
      </c>
      <c r="K356" s="7">
        <f t="shared" si="75"/>
        <v>216048.78048780488</v>
      </c>
      <c r="L356" s="18">
        <f t="shared" si="79"/>
        <v>34.959349593495929</v>
      </c>
      <c r="M356" s="4">
        <f t="shared" si="80"/>
        <v>19.043023255813953</v>
      </c>
      <c r="N356" s="4">
        <f t="shared" si="81"/>
        <v>20.846748953974878</v>
      </c>
      <c r="O356" s="4">
        <f t="shared" si="76"/>
        <v>4982.372999999996</v>
      </c>
      <c r="P356">
        <f t="shared" si="73"/>
        <v>0</v>
      </c>
      <c r="Q356">
        <f t="shared" si="82"/>
        <v>239</v>
      </c>
    </row>
    <row r="357" spans="1:17" x14ac:dyDescent="0.2">
      <c r="B357" s="3">
        <f>'Marktpreise EEX NCG 2017'!A713</f>
        <v>42351</v>
      </c>
      <c r="C357" s="7">
        <f t="shared" si="77"/>
        <v>0</v>
      </c>
      <c r="D357" s="7">
        <f t="shared" si="69"/>
        <v>2512.1951219512193</v>
      </c>
      <c r="E357" s="7">
        <f t="shared" si="70"/>
        <v>0</v>
      </c>
      <c r="F357" s="4">
        <f>'Marktpreise EEX NCG 2017'!B713</f>
        <v>0</v>
      </c>
      <c r="G357" s="4">
        <f t="shared" si="74"/>
        <v>17.200000000000003</v>
      </c>
      <c r="H357" s="4">
        <f t="shared" si="71"/>
        <v>0</v>
      </c>
      <c r="I357" s="19">
        <f t="shared" si="72"/>
        <v>0</v>
      </c>
      <c r="J357" s="19">
        <f t="shared" si="78"/>
        <v>4114221.9512195121</v>
      </c>
      <c r="K357" s="7">
        <f t="shared" si="75"/>
        <v>216048.78048780488</v>
      </c>
      <c r="L357" s="18">
        <f t="shared" si="79"/>
        <v>34.959349593495929</v>
      </c>
      <c r="M357" s="4">
        <f t="shared" si="80"/>
        <v>19.043023255813953</v>
      </c>
      <c r="N357" s="4">
        <f t="shared" si="81"/>
        <v>20.846748953974878</v>
      </c>
      <c r="O357" s="4">
        <f t="shared" si="76"/>
        <v>4982.372999999996</v>
      </c>
      <c r="P357">
        <f t="shared" si="73"/>
        <v>0</v>
      </c>
      <c r="Q357">
        <f t="shared" si="82"/>
        <v>239</v>
      </c>
    </row>
    <row r="358" spans="1:17" x14ac:dyDescent="0.2">
      <c r="A358">
        <v>1</v>
      </c>
      <c r="B358" s="3">
        <f>'Marktpreise EEX NCG 2017'!A714</f>
        <v>42352</v>
      </c>
      <c r="C358" s="7">
        <f t="shared" si="77"/>
        <v>2512.1951219512193</v>
      </c>
      <c r="D358" s="7">
        <f t="shared" si="69"/>
        <v>5024.3902439024387</v>
      </c>
      <c r="E358" s="7">
        <f t="shared" si="70"/>
        <v>0</v>
      </c>
      <c r="F358" s="4">
        <f>'Marktpreise EEX NCG 2017'!B714</f>
        <v>16.690000000000001</v>
      </c>
      <c r="G358" s="4">
        <f t="shared" si="74"/>
        <v>16.880000000000003</v>
      </c>
      <c r="H358" s="4">
        <f t="shared" si="71"/>
        <v>0</v>
      </c>
      <c r="I358" s="19">
        <f t="shared" si="72"/>
        <v>0</v>
      </c>
      <c r="J358" s="19">
        <f t="shared" si="78"/>
        <v>4114221.9512195121</v>
      </c>
      <c r="K358" s="7">
        <f t="shared" si="75"/>
        <v>216048.78048780488</v>
      </c>
      <c r="L358" s="18">
        <f t="shared" si="79"/>
        <v>34.959349593495929</v>
      </c>
      <c r="M358" s="4">
        <f t="shared" si="80"/>
        <v>19.043023255813953</v>
      </c>
      <c r="N358" s="4">
        <f t="shared" si="81"/>
        <v>20.830220833333318</v>
      </c>
      <c r="O358" s="4">
        <f t="shared" si="76"/>
        <v>4999.2529999999961</v>
      </c>
      <c r="P358">
        <f t="shared" si="73"/>
        <v>1</v>
      </c>
      <c r="Q358">
        <f t="shared" si="82"/>
        <v>240</v>
      </c>
    </row>
    <row r="359" spans="1:17" x14ac:dyDescent="0.2">
      <c r="A359">
        <v>1</v>
      </c>
      <c r="B359" s="3">
        <f>'Marktpreise EEX NCG 2017'!A715</f>
        <v>42353</v>
      </c>
      <c r="C359" s="7">
        <f t="shared" si="77"/>
        <v>2512.1951219512193</v>
      </c>
      <c r="D359" s="7">
        <f t="shared" si="69"/>
        <v>0</v>
      </c>
      <c r="E359" s="7">
        <f t="shared" si="70"/>
        <v>7536.585365853658</v>
      </c>
      <c r="F359" s="4">
        <f>'Marktpreise EEX NCG 2017'!B715</f>
        <v>16.91</v>
      </c>
      <c r="G359" s="4">
        <f t="shared" si="74"/>
        <v>17.100000000000001</v>
      </c>
      <c r="H359" s="4">
        <f t="shared" si="71"/>
        <v>17.100000000000001</v>
      </c>
      <c r="I359" s="19">
        <f t="shared" si="72"/>
        <v>128875.60975609756</v>
      </c>
      <c r="J359" s="19">
        <f t="shared" si="78"/>
        <v>4243097.5609756093</v>
      </c>
      <c r="K359" s="7">
        <f t="shared" si="75"/>
        <v>223585.36585365853</v>
      </c>
      <c r="L359" s="18">
        <f t="shared" si="79"/>
        <v>36.178861788617887</v>
      </c>
      <c r="M359" s="4">
        <f t="shared" si="80"/>
        <v>18.977528089887638</v>
      </c>
      <c r="N359" s="4">
        <f t="shared" si="81"/>
        <v>20.814742738589196</v>
      </c>
      <c r="O359" s="4">
        <f t="shared" si="76"/>
        <v>5016.3529999999964</v>
      </c>
      <c r="P359">
        <f t="shared" si="73"/>
        <v>1</v>
      </c>
      <c r="Q359">
        <f t="shared" si="82"/>
        <v>241</v>
      </c>
    </row>
    <row r="360" spans="1:17" x14ac:dyDescent="0.2">
      <c r="A360">
        <v>1</v>
      </c>
      <c r="B360" s="3">
        <f>'Marktpreise EEX NCG 2017'!A716</f>
        <v>42354</v>
      </c>
      <c r="C360" s="7">
        <f t="shared" ref="C360:C423" si="83">IF(A360&gt;0,$C$6/$C$8,0)</f>
        <v>2512.1951219512193</v>
      </c>
      <c r="D360" s="7">
        <f t="shared" si="69"/>
        <v>2512.1951219512193</v>
      </c>
      <c r="E360" s="7">
        <f t="shared" si="70"/>
        <v>0</v>
      </c>
      <c r="F360" s="4">
        <f>'Marktpreise EEX NCG 2017'!B716</f>
        <v>16.52</v>
      </c>
      <c r="G360" s="4">
        <f t="shared" si="74"/>
        <v>16.71</v>
      </c>
      <c r="H360" s="4">
        <f t="shared" si="71"/>
        <v>0</v>
      </c>
      <c r="I360" s="19">
        <f t="shared" si="72"/>
        <v>0</v>
      </c>
      <c r="J360" s="19">
        <f t="shared" si="78"/>
        <v>4243097.5609756093</v>
      </c>
      <c r="K360" s="7">
        <f t="shared" si="75"/>
        <v>223585.36585365853</v>
      </c>
      <c r="L360" s="18">
        <f t="shared" si="79"/>
        <v>36.178861788617887</v>
      </c>
      <c r="M360" s="4">
        <f t="shared" si="80"/>
        <v>18.977528089887638</v>
      </c>
      <c r="N360" s="4">
        <f t="shared" si="81"/>
        <v>20.797780991735522</v>
      </c>
      <c r="O360" s="4">
        <f t="shared" si="76"/>
        <v>5033.0629999999965</v>
      </c>
      <c r="P360">
        <f t="shared" si="73"/>
        <v>1</v>
      </c>
      <c r="Q360">
        <f t="shared" si="82"/>
        <v>242</v>
      </c>
    </row>
    <row r="361" spans="1:17" x14ac:dyDescent="0.2">
      <c r="A361">
        <v>1</v>
      </c>
      <c r="B361" s="3">
        <f>'Marktpreise EEX NCG 2017'!A717</f>
        <v>42355</v>
      </c>
      <c r="C361" s="7">
        <f t="shared" si="83"/>
        <v>2512.1951219512193</v>
      </c>
      <c r="D361" s="7">
        <f t="shared" si="69"/>
        <v>0</v>
      </c>
      <c r="E361" s="7">
        <f t="shared" si="70"/>
        <v>5024.3902439024387</v>
      </c>
      <c r="F361" s="4">
        <f>'Marktpreise EEX NCG 2017'!B717</f>
        <v>16.55</v>
      </c>
      <c r="G361" s="4">
        <f t="shared" si="74"/>
        <v>16.740000000000002</v>
      </c>
      <c r="H361" s="4">
        <f t="shared" si="71"/>
        <v>16.740000000000002</v>
      </c>
      <c r="I361" s="19">
        <f t="shared" si="72"/>
        <v>84108.29268292684</v>
      </c>
      <c r="J361" s="19">
        <f t="shared" si="78"/>
        <v>4327205.8536585364</v>
      </c>
      <c r="K361" s="7">
        <f t="shared" si="75"/>
        <v>228609.75609756098</v>
      </c>
      <c r="L361" s="18">
        <f t="shared" si="79"/>
        <v>36.991869918699187</v>
      </c>
      <c r="M361" s="4">
        <f t="shared" si="80"/>
        <v>18.928351648351647</v>
      </c>
      <c r="N361" s="4">
        <f t="shared" si="81"/>
        <v>20.781082304526734</v>
      </c>
      <c r="O361" s="4">
        <f t="shared" si="76"/>
        <v>5049.8029999999962</v>
      </c>
      <c r="P361">
        <f t="shared" si="73"/>
        <v>1</v>
      </c>
      <c r="Q361">
        <f t="shared" si="82"/>
        <v>243</v>
      </c>
    </row>
    <row r="362" spans="1:17" x14ac:dyDescent="0.2">
      <c r="A362">
        <v>1</v>
      </c>
      <c r="B362" s="3">
        <f>'Marktpreise EEX NCG 2017'!A718</f>
        <v>42356</v>
      </c>
      <c r="C362" s="7">
        <f t="shared" si="83"/>
        <v>2512.1951219512193</v>
      </c>
      <c r="D362" s="7">
        <f t="shared" si="69"/>
        <v>2512.1951219512193</v>
      </c>
      <c r="E362" s="7">
        <f t="shared" si="70"/>
        <v>0</v>
      </c>
      <c r="F362" s="4">
        <f>'Marktpreise EEX NCG 2017'!B718</f>
        <v>16.29</v>
      </c>
      <c r="G362" s="4">
        <f t="shared" si="74"/>
        <v>16.48</v>
      </c>
      <c r="H362" s="4">
        <f t="shared" si="71"/>
        <v>0</v>
      </c>
      <c r="I362" s="19">
        <f t="shared" si="72"/>
        <v>0</v>
      </c>
      <c r="J362" s="19">
        <f t="shared" si="78"/>
        <v>4327205.8536585364</v>
      </c>
      <c r="K362" s="7">
        <f t="shared" si="75"/>
        <v>228609.75609756098</v>
      </c>
      <c r="L362" s="18">
        <f t="shared" si="79"/>
        <v>36.991869918699187</v>
      </c>
      <c r="M362" s="4">
        <f t="shared" si="80"/>
        <v>18.928351648351647</v>
      </c>
      <c r="N362" s="4">
        <f t="shared" si="81"/>
        <v>20.763454918032771</v>
      </c>
      <c r="O362" s="4">
        <f t="shared" si="76"/>
        <v>5066.2829999999958</v>
      </c>
      <c r="P362">
        <f t="shared" si="73"/>
        <v>1</v>
      </c>
      <c r="Q362">
        <f t="shared" si="82"/>
        <v>244</v>
      </c>
    </row>
    <row r="363" spans="1:17" x14ac:dyDescent="0.2">
      <c r="B363" s="3">
        <f>'Marktpreise EEX NCG 2017'!A719</f>
        <v>42357</v>
      </c>
      <c r="C363" s="7">
        <f t="shared" si="83"/>
        <v>0</v>
      </c>
      <c r="D363" s="7">
        <f t="shared" si="69"/>
        <v>2512.1951219512193</v>
      </c>
      <c r="E363" s="7">
        <f t="shared" si="70"/>
        <v>0</v>
      </c>
      <c r="F363" s="4">
        <f>'Marktpreise EEX NCG 2017'!B719</f>
        <v>0</v>
      </c>
      <c r="G363" s="4">
        <f t="shared" si="74"/>
        <v>16.48</v>
      </c>
      <c r="H363" s="4">
        <f t="shared" si="71"/>
        <v>0</v>
      </c>
      <c r="I363" s="19">
        <f t="shared" si="72"/>
        <v>0</v>
      </c>
      <c r="J363" s="19">
        <f t="shared" si="78"/>
        <v>4327205.8536585364</v>
      </c>
      <c r="K363" s="7">
        <f t="shared" si="75"/>
        <v>228609.75609756098</v>
      </c>
      <c r="L363" s="18">
        <f t="shared" si="79"/>
        <v>36.991869918699187</v>
      </c>
      <c r="M363" s="4">
        <f t="shared" si="80"/>
        <v>18.928351648351647</v>
      </c>
      <c r="N363" s="4">
        <f t="shared" si="81"/>
        <v>20.763454918032771</v>
      </c>
      <c r="O363" s="4">
        <f t="shared" si="76"/>
        <v>5066.2829999999958</v>
      </c>
      <c r="P363">
        <f t="shared" si="73"/>
        <v>0</v>
      </c>
      <c r="Q363">
        <f t="shared" si="82"/>
        <v>244</v>
      </c>
    </row>
    <row r="364" spans="1:17" x14ac:dyDescent="0.2">
      <c r="B364" s="3">
        <f>'Marktpreise EEX NCG 2017'!A720</f>
        <v>42358</v>
      </c>
      <c r="C364" s="7">
        <f t="shared" si="83"/>
        <v>0</v>
      </c>
      <c r="D364" s="7">
        <f t="shared" si="69"/>
        <v>2512.1951219512193</v>
      </c>
      <c r="E364" s="7">
        <f t="shared" si="70"/>
        <v>0</v>
      </c>
      <c r="F364" s="4">
        <f>'Marktpreise EEX NCG 2017'!B720</f>
        <v>0</v>
      </c>
      <c r="G364" s="4">
        <f t="shared" si="74"/>
        <v>16.48</v>
      </c>
      <c r="H364" s="4">
        <f t="shared" si="71"/>
        <v>0</v>
      </c>
      <c r="I364" s="19">
        <f t="shared" si="72"/>
        <v>0</v>
      </c>
      <c r="J364" s="19">
        <f t="shared" si="78"/>
        <v>4327205.8536585364</v>
      </c>
      <c r="K364" s="7">
        <f t="shared" si="75"/>
        <v>228609.75609756098</v>
      </c>
      <c r="L364" s="18">
        <f t="shared" si="79"/>
        <v>36.991869918699187</v>
      </c>
      <c r="M364" s="4">
        <f t="shared" si="80"/>
        <v>18.928351648351647</v>
      </c>
      <c r="N364" s="4">
        <f t="shared" si="81"/>
        <v>20.763454918032771</v>
      </c>
      <c r="O364" s="4">
        <f t="shared" si="76"/>
        <v>5066.2829999999958</v>
      </c>
      <c r="P364">
        <f t="shared" si="73"/>
        <v>0</v>
      </c>
      <c r="Q364">
        <f t="shared" si="82"/>
        <v>244</v>
      </c>
    </row>
    <row r="365" spans="1:17" x14ac:dyDescent="0.2">
      <c r="A365">
        <v>1</v>
      </c>
      <c r="B365" s="3">
        <f>'Marktpreise EEX NCG 2017'!A721</f>
        <v>42359</v>
      </c>
      <c r="C365" s="7">
        <f t="shared" si="83"/>
        <v>2512.1951219512193</v>
      </c>
      <c r="D365" s="7">
        <f t="shared" si="69"/>
        <v>5024.3902439024387</v>
      </c>
      <c r="E365" s="7">
        <f t="shared" si="70"/>
        <v>0</v>
      </c>
      <c r="F365" s="4">
        <f>'Marktpreise EEX NCG 2017'!B721</f>
        <v>16.190000000000001</v>
      </c>
      <c r="G365" s="4">
        <f t="shared" si="74"/>
        <v>16.380000000000003</v>
      </c>
      <c r="H365" s="4">
        <f t="shared" si="71"/>
        <v>0</v>
      </c>
      <c r="I365" s="19">
        <f t="shared" si="72"/>
        <v>0</v>
      </c>
      <c r="J365" s="19">
        <f t="shared" si="78"/>
        <v>4327205.8536585364</v>
      </c>
      <c r="K365" s="7">
        <f t="shared" si="75"/>
        <v>228609.75609756098</v>
      </c>
      <c r="L365" s="18">
        <f t="shared" si="79"/>
        <v>36.991869918699187</v>
      </c>
      <c r="M365" s="4">
        <f t="shared" si="80"/>
        <v>18.928351648351647</v>
      </c>
      <c r="N365" s="4">
        <f t="shared" si="81"/>
        <v>20.745563265306107</v>
      </c>
      <c r="O365" s="4">
        <f t="shared" si="76"/>
        <v>5082.6629999999959</v>
      </c>
      <c r="P365">
        <f t="shared" si="73"/>
        <v>1</v>
      </c>
      <c r="Q365">
        <f t="shared" si="82"/>
        <v>245</v>
      </c>
    </row>
    <row r="366" spans="1:17" x14ac:dyDescent="0.2">
      <c r="A366">
        <v>1</v>
      </c>
      <c r="B366" s="3">
        <f>'Marktpreise EEX NCG 2017'!A722</f>
        <v>42360</v>
      </c>
      <c r="C366" s="7">
        <f t="shared" si="83"/>
        <v>2512.1951219512193</v>
      </c>
      <c r="D366" s="7">
        <f t="shared" si="69"/>
        <v>7536.585365853658</v>
      </c>
      <c r="E366" s="7">
        <f t="shared" si="70"/>
        <v>0</v>
      </c>
      <c r="F366" s="4">
        <f>'Marktpreise EEX NCG 2017'!B722</f>
        <v>16.100000000000001</v>
      </c>
      <c r="G366" s="4">
        <f t="shared" si="74"/>
        <v>16.290000000000003</v>
      </c>
      <c r="H366" s="4">
        <f t="shared" si="71"/>
        <v>0</v>
      </c>
      <c r="I366" s="19">
        <f t="shared" si="72"/>
        <v>0</v>
      </c>
      <c r="J366" s="19">
        <f t="shared" si="78"/>
        <v>4327205.8536585364</v>
      </c>
      <c r="K366" s="7">
        <f t="shared" si="75"/>
        <v>228609.75609756098</v>
      </c>
      <c r="L366" s="18">
        <f t="shared" si="79"/>
        <v>36.991869918699187</v>
      </c>
      <c r="M366" s="4">
        <f t="shared" si="80"/>
        <v>18.928351648351647</v>
      </c>
      <c r="N366" s="4">
        <f t="shared" si="81"/>
        <v>20.727451219512179</v>
      </c>
      <c r="O366" s="4">
        <f t="shared" si="76"/>
        <v>5098.9529999999959</v>
      </c>
      <c r="P366">
        <f t="shared" si="73"/>
        <v>1</v>
      </c>
      <c r="Q366">
        <f t="shared" si="82"/>
        <v>246</v>
      </c>
    </row>
    <row r="367" spans="1:17" x14ac:dyDescent="0.2">
      <c r="A367">
        <v>1</v>
      </c>
      <c r="B367" s="3">
        <f>'Marktpreise EEX NCG 2017'!A723</f>
        <v>42361</v>
      </c>
      <c r="C367" s="7">
        <f t="shared" si="83"/>
        <v>2512.1951219512193</v>
      </c>
      <c r="D367" s="7">
        <f t="shared" si="69"/>
        <v>10048.780487804877</v>
      </c>
      <c r="E367" s="7">
        <f t="shared" si="70"/>
        <v>0</v>
      </c>
      <c r="F367" s="4">
        <f>'Marktpreise EEX NCG 2017'!B723</f>
        <v>15.86</v>
      </c>
      <c r="G367" s="4">
        <f t="shared" si="74"/>
        <v>16.05</v>
      </c>
      <c r="H367" s="4">
        <f t="shared" si="71"/>
        <v>0</v>
      </c>
      <c r="I367" s="19">
        <f t="shared" si="72"/>
        <v>0</v>
      </c>
      <c r="J367" s="19">
        <f t="shared" si="78"/>
        <v>4327205.8536585364</v>
      </c>
      <c r="K367" s="7">
        <f t="shared" si="75"/>
        <v>228609.75609756098</v>
      </c>
      <c r="L367" s="18">
        <f t="shared" si="79"/>
        <v>36.991869918699187</v>
      </c>
      <c r="M367" s="4">
        <f t="shared" si="80"/>
        <v>18.928351648351647</v>
      </c>
      <c r="N367" s="4">
        <f t="shared" si="81"/>
        <v>20.70851417004047</v>
      </c>
      <c r="O367" s="4">
        <f t="shared" si="76"/>
        <v>5115.0029999999961</v>
      </c>
      <c r="P367">
        <f t="shared" si="73"/>
        <v>1</v>
      </c>
      <c r="Q367">
        <f t="shared" si="82"/>
        <v>247</v>
      </c>
    </row>
    <row r="368" spans="1:17" x14ac:dyDescent="0.2">
      <c r="B368" s="3">
        <f>'Marktpreise EEX NCG 2017'!A724</f>
        <v>42362</v>
      </c>
      <c r="C368" s="7">
        <f t="shared" si="83"/>
        <v>0</v>
      </c>
      <c r="D368" s="7">
        <f t="shared" ref="D368:D431" si="84">IF(G368&gt;=G367,IF(F368=0,C368+D367,0),C368+D367)</f>
        <v>0</v>
      </c>
      <c r="E368" s="7">
        <f t="shared" ref="E368:E431" si="85">IF(G368&gt;=G367,IF(F368=0,0,C368+D367),0)</f>
        <v>10048.780487804877</v>
      </c>
      <c r="F368" s="4">
        <f>'Marktpreise EEX NCG 2017'!B724</f>
        <v>15.88</v>
      </c>
      <c r="G368" s="4">
        <f t="shared" si="74"/>
        <v>16.07</v>
      </c>
      <c r="H368" s="4">
        <f t="shared" si="71"/>
        <v>16.07</v>
      </c>
      <c r="I368" s="19">
        <f t="shared" si="72"/>
        <v>161483.90243902439</v>
      </c>
      <c r="J368" s="19">
        <f t="shared" si="78"/>
        <v>4488689.7560975607</v>
      </c>
      <c r="K368" s="7">
        <f t="shared" si="75"/>
        <v>238658.53658536586</v>
      </c>
      <c r="L368" s="18">
        <f t="shared" si="79"/>
        <v>38.617886178861788</v>
      </c>
      <c r="M368" s="4">
        <f t="shared" si="80"/>
        <v>18.808</v>
      </c>
      <c r="N368" s="4">
        <f t="shared" si="81"/>
        <v>20.68981048387095</v>
      </c>
      <c r="O368" s="4">
        <f t="shared" si="76"/>
        <v>5131.0729999999958</v>
      </c>
      <c r="P368">
        <f t="shared" si="73"/>
        <v>1</v>
      </c>
      <c r="Q368">
        <f t="shared" si="82"/>
        <v>248</v>
      </c>
    </row>
    <row r="369" spans="1:17" x14ac:dyDescent="0.2">
      <c r="B369" s="3">
        <f>'Marktpreise EEX NCG 2017'!A725</f>
        <v>42363</v>
      </c>
      <c r="C369" s="7">
        <f t="shared" si="83"/>
        <v>0</v>
      </c>
      <c r="D369" s="7">
        <f t="shared" si="84"/>
        <v>0</v>
      </c>
      <c r="E369" s="7">
        <f t="shared" si="85"/>
        <v>0</v>
      </c>
      <c r="F369" s="4">
        <f>'Marktpreise EEX NCG 2017'!B725</f>
        <v>0</v>
      </c>
      <c r="G369" s="4">
        <f t="shared" si="74"/>
        <v>16.07</v>
      </c>
      <c r="H369" s="4">
        <f t="shared" si="71"/>
        <v>0</v>
      </c>
      <c r="I369" s="19">
        <f t="shared" si="72"/>
        <v>0</v>
      </c>
      <c r="J369" s="19">
        <f t="shared" si="78"/>
        <v>4488689.7560975607</v>
      </c>
      <c r="K369" s="7">
        <f t="shared" si="75"/>
        <v>238658.53658536586</v>
      </c>
      <c r="L369" s="18">
        <f t="shared" si="79"/>
        <v>38.617886178861788</v>
      </c>
      <c r="M369" s="4">
        <f t="shared" si="80"/>
        <v>18.808</v>
      </c>
      <c r="N369" s="4">
        <f t="shared" si="81"/>
        <v>20.68981048387095</v>
      </c>
      <c r="O369" s="4">
        <f t="shared" si="76"/>
        <v>5131.0729999999958</v>
      </c>
      <c r="P369">
        <f t="shared" si="73"/>
        <v>0</v>
      </c>
      <c r="Q369">
        <f t="shared" si="82"/>
        <v>248</v>
      </c>
    </row>
    <row r="370" spans="1:17" x14ac:dyDescent="0.2">
      <c r="B370" s="3">
        <f>'Marktpreise EEX NCG 2017'!A726</f>
        <v>42364</v>
      </c>
      <c r="C370" s="7">
        <f t="shared" si="83"/>
        <v>0</v>
      </c>
      <c r="D370" s="7">
        <f t="shared" si="84"/>
        <v>0</v>
      </c>
      <c r="E370" s="7">
        <f t="shared" si="85"/>
        <v>0</v>
      </c>
      <c r="F370" s="4">
        <f>'Marktpreise EEX NCG 2017'!B726</f>
        <v>0</v>
      </c>
      <c r="G370" s="4">
        <f t="shared" si="74"/>
        <v>16.07</v>
      </c>
      <c r="H370" s="4">
        <f t="shared" si="71"/>
        <v>0</v>
      </c>
      <c r="I370" s="19">
        <f t="shared" si="72"/>
        <v>0</v>
      </c>
      <c r="J370" s="19">
        <f t="shared" si="78"/>
        <v>4488689.7560975607</v>
      </c>
      <c r="K370" s="7">
        <f t="shared" si="75"/>
        <v>238658.53658536586</v>
      </c>
      <c r="L370" s="18">
        <f t="shared" si="79"/>
        <v>38.617886178861788</v>
      </c>
      <c r="M370" s="4">
        <f t="shared" si="80"/>
        <v>18.808</v>
      </c>
      <c r="N370" s="4">
        <f t="shared" si="81"/>
        <v>20.68981048387095</v>
      </c>
      <c r="O370" s="4">
        <f t="shared" si="76"/>
        <v>5131.0729999999958</v>
      </c>
      <c r="P370">
        <f t="shared" si="73"/>
        <v>0</v>
      </c>
      <c r="Q370">
        <f t="shared" si="82"/>
        <v>248</v>
      </c>
    </row>
    <row r="371" spans="1:17" x14ac:dyDescent="0.2">
      <c r="B371" s="3">
        <f>'Marktpreise EEX NCG 2017'!A727</f>
        <v>42365</v>
      </c>
      <c r="C371" s="7">
        <f t="shared" si="83"/>
        <v>0</v>
      </c>
      <c r="D371" s="7">
        <f t="shared" si="84"/>
        <v>0</v>
      </c>
      <c r="E371" s="7">
        <f t="shared" si="85"/>
        <v>0</v>
      </c>
      <c r="F371" s="4">
        <f>'Marktpreise EEX NCG 2017'!B727</f>
        <v>0</v>
      </c>
      <c r="G371" s="4">
        <f t="shared" si="74"/>
        <v>16.07</v>
      </c>
      <c r="H371" s="4">
        <f t="shared" si="71"/>
        <v>0</v>
      </c>
      <c r="I371" s="19">
        <f t="shared" si="72"/>
        <v>0</v>
      </c>
      <c r="J371" s="19">
        <f t="shared" si="78"/>
        <v>4488689.7560975607</v>
      </c>
      <c r="K371" s="7">
        <f t="shared" si="75"/>
        <v>238658.53658536586</v>
      </c>
      <c r="L371" s="18">
        <f t="shared" si="79"/>
        <v>38.617886178861788</v>
      </c>
      <c r="M371" s="4">
        <f t="shared" si="80"/>
        <v>18.808</v>
      </c>
      <c r="N371" s="4">
        <f t="shared" si="81"/>
        <v>20.68981048387095</v>
      </c>
      <c r="O371" s="4">
        <f t="shared" si="76"/>
        <v>5131.0729999999958</v>
      </c>
      <c r="P371">
        <f t="shared" si="73"/>
        <v>0</v>
      </c>
      <c r="Q371">
        <f t="shared" si="82"/>
        <v>248</v>
      </c>
    </row>
    <row r="372" spans="1:17" x14ac:dyDescent="0.2">
      <c r="A372">
        <v>1</v>
      </c>
      <c r="B372" s="3">
        <f>'Marktpreise EEX NCG 2017'!A728</f>
        <v>42366</v>
      </c>
      <c r="C372" s="7">
        <f t="shared" si="83"/>
        <v>2512.1951219512193</v>
      </c>
      <c r="D372" s="7">
        <f t="shared" si="84"/>
        <v>2512.1951219512193</v>
      </c>
      <c r="E372" s="7">
        <f t="shared" si="85"/>
        <v>0</v>
      </c>
      <c r="F372" s="4">
        <f>'Marktpreise EEX NCG 2017'!B728</f>
        <v>0</v>
      </c>
      <c r="G372" s="4">
        <f t="shared" si="74"/>
        <v>16.07</v>
      </c>
      <c r="H372" s="4">
        <f t="shared" si="71"/>
        <v>0</v>
      </c>
      <c r="I372" s="19">
        <f t="shared" si="72"/>
        <v>0</v>
      </c>
      <c r="J372" s="19">
        <f t="shared" si="78"/>
        <v>4488689.7560975607</v>
      </c>
      <c r="K372" s="7">
        <f t="shared" si="75"/>
        <v>238658.53658536586</v>
      </c>
      <c r="L372" s="18">
        <f t="shared" si="79"/>
        <v>38.617886178861788</v>
      </c>
      <c r="M372" s="4">
        <f t="shared" si="80"/>
        <v>18.808</v>
      </c>
      <c r="N372" s="4">
        <f t="shared" si="81"/>
        <v>20.68981048387095</v>
      </c>
      <c r="O372" s="4">
        <f t="shared" si="76"/>
        <v>5131.0729999999958</v>
      </c>
      <c r="P372">
        <f t="shared" si="73"/>
        <v>0</v>
      </c>
      <c r="Q372">
        <f t="shared" si="82"/>
        <v>248</v>
      </c>
    </row>
    <row r="373" spans="1:17" x14ac:dyDescent="0.2">
      <c r="A373">
        <v>1</v>
      </c>
      <c r="B373" s="3">
        <f>'Marktpreise EEX NCG 2017'!A729</f>
        <v>42367</v>
      </c>
      <c r="C373" s="7">
        <f t="shared" si="83"/>
        <v>2512.1951219512193</v>
      </c>
      <c r="D373" s="7">
        <f t="shared" si="84"/>
        <v>0</v>
      </c>
      <c r="E373" s="7">
        <f t="shared" si="85"/>
        <v>5024.3902439024387</v>
      </c>
      <c r="F373" s="4">
        <f>'Marktpreise EEX NCG 2017'!B729</f>
        <v>16.440000000000001</v>
      </c>
      <c r="G373" s="4">
        <f t="shared" si="74"/>
        <v>16.630000000000003</v>
      </c>
      <c r="H373" s="4">
        <f t="shared" si="71"/>
        <v>16.630000000000003</v>
      </c>
      <c r="I373" s="19">
        <f t="shared" si="72"/>
        <v>83555.609756097561</v>
      </c>
      <c r="J373" s="19">
        <f t="shared" si="78"/>
        <v>4572245.3658536579</v>
      </c>
      <c r="K373" s="7">
        <f t="shared" si="75"/>
        <v>243682.92682926828</v>
      </c>
      <c r="L373" s="18">
        <f t="shared" si="79"/>
        <v>39.430894308943088</v>
      </c>
      <c r="M373" s="4">
        <f t="shared" si="80"/>
        <v>18.763092783505154</v>
      </c>
      <c r="N373" s="4">
        <f t="shared" si="81"/>
        <v>20.673506024096369</v>
      </c>
      <c r="O373" s="4">
        <f t="shared" si="76"/>
        <v>5147.7029999999959</v>
      </c>
      <c r="P373">
        <f t="shared" si="73"/>
        <v>1</v>
      </c>
      <c r="Q373">
        <f t="shared" si="82"/>
        <v>249</v>
      </c>
    </row>
    <row r="374" spans="1:17" x14ac:dyDescent="0.2">
      <c r="A374">
        <v>1</v>
      </c>
      <c r="B374" s="3">
        <f>'Marktpreise EEX NCG 2017'!A730</f>
        <v>42368</v>
      </c>
      <c r="C374" s="7">
        <f t="shared" si="83"/>
        <v>2512.1951219512193</v>
      </c>
      <c r="D374" s="7">
        <f t="shared" si="84"/>
        <v>2512.1951219512193</v>
      </c>
      <c r="E374" s="7">
        <f t="shared" si="85"/>
        <v>0</v>
      </c>
      <c r="F374" s="4">
        <f>'Marktpreise EEX NCG 2017'!B730</f>
        <v>16.100000000000001</v>
      </c>
      <c r="G374" s="4">
        <f t="shared" si="74"/>
        <v>16.290000000000003</v>
      </c>
      <c r="H374" s="4">
        <f t="shared" si="71"/>
        <v>0</v>
      </c>
      <c r="I374" s="19">
        <f t="shared" si="72"/>
        <v>0</v>
      </c>
      <c r="J374" s="19">
        <f t="shared" si="78"/>
        <v>4572245.3658536579</v>
      </c>
      <c r="K374" s="7">
        <f t="shared" si="75"/>
        <v>243682.92682926828</v>
      </c>
      <c r="L374" s="18">
        <f t="shared" si="79"/>
        <v>39.430894308943088</v>
      </c>
      <c r="M374" s="4">
        <f t="shared" si="80"/>
        <v>18.763092783505154</v>
      </c>
      <c r="N374" s="4">
        <f t="shared" si="81"/>
        <v>20.655971999999984</v>
      </c>
      <c r="O374" s="4">
        <f t="shared" si="76"/>
        <v>5163.9929999999958</v>
      </c>
      <c r="P374">
        <f t="shared" si="73"/>
        <v>1</v>
      </c>
      <c r="Q374">
        <f t="shared" si="82"/>
        <v>250</v>
      </c>
    </row>
    <row r="375" spans="1:17" x14ac:dyDescent="0.2">
      <c r="B375" s="3">
        <f>'Marktpreise EEX NCG 2017'!A731</f>
        <v>42369</v>
      </c>
      <c r="C375" s="7">
        <f t="shared" si="83"/>
        <v>0</v>
      </c>
      <c r="D375" s="7">
        <f t="shared" si="84"/>
        <v>2512.1951219512193</v>
      </c>
      <c r="E375" s="7">
        <f t="shared" si="85"/>
        <v>0</v>
      </c>
      <c r="F375" s="4">
        <f>'Marktpreise EEX NCG 2017'!B731</f>
        <v>15.95</v>
      </c>
      <c r="G375" s="4">
        <f t="shared" si="74"/>
        <v>16.14</v>
      </c>
      <c r="H375" s="4">
        <f t="shared" si="71"/>
        <v>0</v>
      </c>
      <c r="I375" s="19">
        <f t="shared" si="72"/>
        <v>0</v>
      </c>
      <c r="J375" s="19">
        <f t="shared" si="78"/>
        <v>4572245.3658536579</v>
      </c>
      <c r="K375" s="7">
        <f t="shared" si="75"/>
        <v>243682.92682926828</v>
      </c>
      <c r="L375" s="18">
        <f t="shared" si="79"/>
        <v>39.430894308943088</v>
      </c>
      <c r="M375" s="4">
        <f t="shared" si="80"/>
        <v>18.763092783505154</v>
      </c>
      <c r="N375" s="4">
        <f t="shared" si="81"/>
        <v>20.63798007968126</v>
      </c>
      <c r="O375" s="4">
        <f t="shared" si="76"/>
        <v>5180.1329999999962</v>
      </c>
      <c r="P375">
        <f t="shared" si="73"/>
        <v>1</v>
      </c>
      <c r="Q375">
        <f t="shared" si="82"/>
        <v>251</v>
      </c>
    </row>
    <row r="376" spans="1:17" x14ac:dyDescent="0.2">
      <c r="B376" s="3">
        <f>'Marktpreise EEX NCG 2017'!A732</f>
        <v>42370</v>
      </c>
      <c r="C376" s="7">
        <f t="shared" si="83"/>
        <v>0</v>
      </c>
      <c r="D376" s="7">
        <f t="shared" si="84"/>
        <v>2512.1951219512193</v>
      </c>
      <c r="E376" s="7">
        <f t="shared" si="85"/>
        <v>0</v>
      </c>
      <c r="F376" s="4">
        <f>'Marktpreise EEX NCG 2017'!B732</f>
        <v>0</v>
      </c>
      <c r="G376" s="4">
        <f t="shared" si="74"/>
        <v>16.14</v>
      </c>
      <c r="H376" s="4">
        <f t="shared" si="71"/>
        <v>0</v>
      </c>
      <c r="I376" s="19">
        <f t="shared" si="72"/>
        <v>0</v>
      </c>
      <c r="J376" s="19">
        <f t="shared" si="78"/>
        <v>4572245.3658536579</v>
      </c>
      <c r="K376" s="7">
        <f t="shared" si="75"/>
        <v>243682.92682926828</v>
      </c>
      <c r="L376" s="18">
        <f t="shared" si="79"/>
        <v>39.430894308943088</v>
      </c>
      <c r="M376" s="4">
        <f t="shared" si="80"/>
        <v>18.763092783505154</v>
      </c>
      <c r="N376" s="4">
        <f t="shared" si="81"/>
        <v>20.63798007968126</v>
      </c>
      <c r="O376" s="4">
        <f t="shared" si="76"/>
        <v>5180.1329999999962</v>
      </c>
      <c r="P376">
        <f t="shared" si="73"/>
        <v>0</v>
      </c>
      <c r="Q376">
        <f t="shared" si="82"/>
        <v>251</v>
      </c>
    </row>
    <row r="377" spans="1:17" x14ac:dyDescent="0.2">
      <c r="B377" s="3">
        <f>'Marktpreise EEX NCG 2017'!A733</f>
        <v>42371</v>
      </c>
      <c r="C377" s="7">
        <f t="shared" si="83"/>
        <v>0</v>
      </c>
      <c r="D377" s="7">
        <f t="shared" si="84"/>
        <v>2512.1951219512193</v>
      </c>
      <c r="E377" s="7">
        <f t="shared" si="85"/>
        <v>0</v>
      </c>
      <c r="F377" s="4">
        <f>'Marktpreise EEX NCG 2017'!B733</f>
        <v>0</v>
      </c>
      <c r="G377" s="4">
        <f t="shared" si="74"/>
        <v>16.14</v>
      </c>
      <c r="H377" s="4">
        <f t="shared" si="71"/>
        <v>0</v>
      </c>
      <c r="I377" s="19">
        <f t="shared" si="72"/>
        <v>0</v>
      </c>
      <c r="J377" s="19">
        <f t="shared" si="78"/>
        <v>4572245.3658536579</v>
      </c>
      <c r="K377" s="7">
        <f t="shared" si="75"/>
        <v>243682.92682926828</v>
      </c>
      <c r="L377" s="18">
        <f t="shared" si="79"/>
        <v>39.430894308943088</v>
      </c>
      <c r="M377" s="4">
        <f t="shared" si="80"/>
        <v>18.763092783505154</v>
      </c>
      <c r="N377" s="4">
        <f t="shared" si="81"/>
        <v>20.63798007968126</v>
      </c>
      <c r="O377" s="4">
        <f t="shared" si="76"/>
        <v>5180.1329999999962</v>
      </c>
      <c r="P377">
        <f t="shared" si="73"/>
        <v>0</v>
      </c>
      <c r="Q377">
        <f t="shared" si="82"/>
        <v>251</v>
      </c>
    </row>
    <row r="378" spans="1:17" x14ac:dyDescent="0.2">
      <c r="B378" s="3">
        <f>'Marktpreise EEX NCG 2017'!A734</f>
        <v>42372</v>
      </c>
      <c r="C378" s="7">
        <f t="shared" si="83"/>
        <v>0</v>
      </c>
      <c r="D378" s="7">
        <f t="shared" si="84"/>
        <v>2512.1951219512193</v>
      </c>
      <c r="E378" s="7">
        <f t="shared" si="85"/>
        <v>0</v>
      </c>
      <c r="F378" s="4">
        <f>'Marktpreise EEX NCG 2017'!B734</f>
        <v>0</v>
      </c>
      <c r="G378" s="4">
        <f t="shared" si="74"/>
        <v>16.14</v>
      </c>
      <c r="H378" s="4">
        <f t="shared" si="71"/>
        <v>0</v>
      </c>
      <c r="I378" s="19">
        <f t="shared" si="72"/>
        <v>0</v>
      </c>
      <c r="J378" s="19">
        <f t="shared" si="78"/>
        <v>4572245.3658536579</v>
      </c>
      <c r="K378" s="7">
        <f t="shared" si="75"/>
        <v>243682.92682926828</v>
      </c>
      <c r="L378" s="18">
        <f t="shared" si="79"/>
        <v>39.430894308943088</v>
      </c>
      <c r="M378" s="4">
        <f t="shared" si="80"/>
        <v>18.763092783505154</v>
      </c>
      <c r="N378" s="4">
        <f t="shared" si="81"/>
        <v>20.63798007968126</v>
      </c>
      <c r="O378" s="4">
        <f t="shared" si="76"/>
        <v>5180.1329999999962</v>
      </c>
      <c r="P378">
        <f t="shared" si="73"/>
        <v>0</v>
      </c>
      <c r="Q378">
        <f t="shared" si="82"/>
        <v>251</v>
      </c>
    </row>
    <row r="379" spans="1:17" x14ac:dyDescent="0.2">
      <c r="A379">
        <v>1</v>
      </c>
      <c r="B379" s="3">
        <f>'Marktpreise EEX NCG 2017'!A735</f>
        <v>42373</v>
      </c>
      <c r="C379" s="7">
        <f t="shared" si="83"/>
        <v>2512.1951219512193</v>
      </c>
      <c r="D379" s="7">
        <f t="shared" si="84"/>
        <v>5024.3902439024387</v>
      </c>
      <c r="E379" s="7">
        <f t="shared" si="85"/>
        <v>0</v>
      </c>
      <c r="F379" s="4">
        <f>'Marktpreise EEX NCG 2017'!B735</f>
        <v>15.77</v>
      </c>
      <c r="G379" s="4">
        <f t="shared" si="74"/>
        <v>15.959999999999999</v>
      </c>
      <c r="H379" s="4">
        <f t="shared" si="71"/>
        <v>0</v>
      </c>
      <c r="I379" s="19">
        <f t="shared" si="72"/>
        <v>0</v>
      </c>
      <c r="J379" s="19">
        <f t="shared" si="78"/>
        <v>4572245.3658536579</v>
      </c>
      <c r="K379" s="7">
        <f t="shared" si="75"/>
        <v>243682.92682926828</v>
      </c>
      <c r="L379" s="18">
        <f t="shared" si="79"/>
        <v>39.430894308943088</v>
      </c>
      <c r="M379" s="4">
        <f t="shared" si="80"/>
        <v>18.763092783505154</v>
      </c>
      <c r="N379" s="4">
        <f t="shared" si="81"/>
        <v>20.619416666666652</v>
      </c>
      <c r="O379" s="4">
        <f t="shared" si="76"/>
        <v>5196.0929999999962</v>
      </c>
      <c r="P379">
        <f t="shared" si="73"/>
        <v>1</v>
      </c>
      <c r="Q379">
        <f t="shared" si="82"/>
        <v>252</v>
      </c>
    </row>
    <row r="380" spans="1:17" x14ac:dyDescent="0.2">
      <c r="A380">
        <v>1</v>
      </c>
      <c r="B380" s="3">
        <f>'Marktpreise EEX NCG 2017'!A736</f>
        <v>42374</v>
      </c>
      <c r="C380" s="7">
        <f t="shared" si="83"/>
        <v>2512.1951219512193</v>
      </c>
      <c r="D380" s="7">
        <f t="shared" si="84"/>
        <v>0</v>
      </c>
      <c r="E380" s="7">
        <f t="shared" si="85"/>
        <v>7536.585365853658</v>
      </c>
      <c r="F380" s="4">
        <f>'Marktpreise EEX NCG 2017'!B736</f>
        <v>15.86</v>
      </c>
      <c r="G380" s="4">
        <f t="shared" si="74"/>
        <v>16.05</v>
      </c>
      <c r="H380" s="4">
        <f t="shared" si="71"/>
        <v>16.05</v>
      </c>
      <c r="I380" s="19">
        <f t="shared" si="72"/>
        <v>120962.19512195121</v>
      </c>
      <c r="J380" s="19">
        <f t="shared" si="78"/>
        <v>4693207.5609756093</v>
      </c>
      <c r="K380" s="7">
        <f t="shared" si="75"/>
        <v>251219.51219512193</v>
      </c>
      <c r="L380" s="18">
        <f t="shared" si="79"/>
        <v>40.650406504065039</v>
      </c>
      <c r="M380" s="4">
        <f t="shared" si="80"/>
        <v>18.681699999999999</v>
      </c>
      <c r="N380" s="4">
        <f t="shared" si="81"/>
        <v>20.601355731225283</v>
      </c>
      <c r="O380" s="4">
        <f t="shared" si="76"/>
        <v>5212.1429999999964</v>
      </c>
      <c r="P380">
        <f t="shared" si="73"/>
        <v>1</v>
      </c>
      <c r="Q380">
        <f t="shared" si="82"/>
        <v>253</v>
      </c>
    </row>
    <row r="381" spans="1:17" x14ac:dyDescent="0.2">
      <c r="A381">
        <v>1</v>
      </c>
      <c r="B381" s="3">
        <f>'Marktpreise EEX NCG 2017'!A737</f>
        <v>42375</v>
      </c>
      <c r="C381" s="7">
        <f t="shared" si="83"/>
        <v>2512.1951219512193</v>
      </c>
      <c r="D381" s="7">
        <f t="shared" si="84"/>
        <v>2512.1951219512193</v>
      </c>
      <c r="E381" s="7">
        <f t="shared" si="85"/>
        <v>0</v>
      </c>
      <c r="F381" s="4">
        <f>'Marktpreise EEX NCG 2017'!B737</f>
        <v>15.83</v>
      </c>
      <c r="G381" s="4">
        <f t="shared" si="74"/>
        <v>16.02</v>
      </c>
      <c r="H381" s="4">
        <f t="shared" si="71"/>
        <v>0</v>
      </c>
      <c r="I381" s="19">
        <f t="shared" si="72"/>
        <v>0</v>
      </c>
      <c r="J381" s="19">
        <f t="shared" si="78"/>
        <v>4693207.5609756093</v>
      </c>
      <c r="K381" s="7">
        <f t="shared" si="75"/>
        <v>251219.51219512193</v>
      </c>
      <c r="L381" s="18">
        <f t="shared" si="79"/>
        <v>40.650406504065039</v>
      </c>
      <c r="M381" s="4">
        <f t="shared" si="80"/>
        <v>18.681699999999999</v>
      </c>
      <c r="N381" s="4">
        <f t="shared" si="81"/>
        <v>20.583318897637781</v>
      </c>
      <c r="O381" s="4">
        <f t="shared" si="76"/>
        <v>5228.1629999999968</v>
      </c>
      <c r="P381">
        <f t="shared" si="73"/>
        <v>1</v>
      </c>
      <c r="Q381">
        <f t="shared" si="82"/>
        <v>254</v>
      </c>
    </row>
    <row r="382" spans="1:17" x14ac:dyDescent="0.2">
      <c r="A382">
        <v>1</v>
      </c>
      <c r="B382" s="3">
        <f>'Marktpreise EEX NCG 2017'!A738</f>
        <v>42376</v>
      </c>
      <c r="C382" s="7">
        <f t="shared" si="83"/>
        <v>2512.1951219512193</v>
      </c>
      <c r="D382" s="7">
        <f t="shared" si="84"/>
        <v>0</v>
      </c>
      <c r="E382" s="7">
        <f t="shared" si="85"/>
        <v>5024.3902439024387</v>
      </c>
      <c r="F382" s="4">
        <f>'Marktpreise EEX NCG 2017'!B738</f>
        <v>15.95</v>
      </c>
      <c r="G382" s="4">
        <f t="shared" si="74"/>
        <v>16.14</v>
      </c>
      <c r="H382" s="4">
        <f t="shared" si="71"/>
        <v>16.14</v>
      </c>
      <c r="I382" s="19">
        <f t="shared" si="72"/>
        <v>81093.658536585368</v>
      </c>
      <c r="J382" s="19">
        <f t="shared" si="78"/>
        <v>4774301.2195121944</v>
      </c>
      <c r="K382" s="7">
        <f t="shared" si="75"/>
        <v>256243.90243902436</v>
      </c>
      <c r="L382" s="18">
        <f t="shared" si="79"/>
        <v>41.463414634146339</v>
      </c>
      <c r="M382" s="4">
        <f t="shared" si="80"/>
        <v>18.63186274509804</v>
      </c>
      <c r="N382" s="4">
        <f t="shared" si="81"/>
        <v>20.565894117647048</v>
      </c>
      <c r="O382" s="4">
        <f t="shared" si="76"/>
        <v>5244.3029999999972</v>
      </c>
      <c r="P382">
        <f t="shared" si="73"/>
        <v>1</v>
      </c>
      <c r="Q382">
        <f t="shared" si="82"/>
        <v>255</v>
      </c>
    </row>
    <row r="383" spans="1:17" x14ac:dyDescent="0.2">
      <c r="A383">
        <v>1</v>
      </c>
      <c r="B383" s="3">
        <f>'Marktpreise EEX NCG 2017'!A739</f>
        <v>42377</v>
      </c>
      <c r="C383" s="7">
        <f t="shared" si="83"/>
        <v>2512.1951219512193</v>
      </c>
      <c r="D383" s="7">
        <f t="shared" si="84"/>
        <v>2512.1951219512193</v>
      </c>
      <c r="E383" s="7">
        <f t="shared" si="85"/>
        <v>0</v>
      </c>
      <c r="F383" s="4">
        <f>'Marktpreise EEX NCG 2017'!B739</f>
        <v>15.45</v>
      </c>
      <c r="G383" s="4">
        <f t="shared" si="74"/>
        <v>15.639999999999999</v>
      </c>
      <c r="H383" s="4">
        <f t="shared" si="71"/>
        <v>0</v>
      </c>
      <c r="I383" s="19">
        <f t="shared" si="72"/>
        <v>0</v>
      </c>
      <c r="J383" s="19">
        <f t="shared" si="78"/>
        <v>4774301.2195121944</v>
      </c>
      <c r="K383" s="7">
        <f t="shared" si="75"/>
        <v>256243.90243902436</v>
      </c>
      <c r="L383" s="18">
        <f t="shared" si="79"/>
        <v>41.463414634146339</v>
      </c>
      <c r="M383" s="4">
        <f t="shared" si="80"/>
        <v>18.63186274509804</v>
      </c>
      <c r="N383" s="4">
        <f t="shared" si="81"/>
        <v>20.54665234374999</v>
      </c>
      <c r="O383" s="4">
        <f t="shared" si="76"/>
        <v>5259.9429999999975</v>
      </c>
      <c r="P383">
        <f t="shared" si="73"/>
        <v>1</v>
      </c>
      <c r="Q383">
        <f t="shared" si="82"/>
        <v>256</v>
      </c>
    </row>
    <row r="384" spans="1:17" x14ac:dyDescent="0.2">
      <c r="B384" s="3">
        <f>'Marktpreise EEX NCG 2017'!A740</f>
        <v>42378</v>
      </c>
      <c r="C384" s="7">
        <f t="shared" si="83"/>
        <v>0</v>
      </c>
      <c r="D384" s="7">
        <f t="shared" si="84"/>
        <v>2512.1951219512193</v>
      </c>
      <c r="E384" s="7">
        <f t="shared" si="85"/>
        <v>0</v>
      </c>
      <c r="F384" s="4">
        <f>'Marktpreise EEX NCG 2017'!B740</f>
        <v>0</v>
      </c>
      <c r="G384" s="4">
        <f t="shared" si="74"/>
        <v>15.639999999999999</v>
      </c>
      <c r="H384" s="4">
        <f t="shared" si="71"/>
        <v>0</v>
      </c>
      <c r="I384" s="19">
        <f t="shared" si="72"/>
        <v>0</v>
      </c>
      <c r="J384" s="19">
        <f t="shared" si="78"/>
        <v>4774301.2195121944</v>
      </c>
      <c r="K384" s="7">
        <f t="shared" si="75"/>
        <v>256243.90243902436</v>
      </c>
      <c r="L384" s="18">
        <f t="shared" si="79"/>
        <v>41.463414634146339</v>
      </c>
      <c r="M384" s="4">
        <f t="shared" si="80"/>
        <v>18.63186274509804</v>
      </c>
      <c r="N384" s="4">
        <f t="shared" si="81"/>
        <v>20.54665234374999</v>
      </c>
      <c r="O384" s="4">
        <f t="shared" si="76"/>
        <v>5259.9429999999975</v>
      </c>
      <c r="P384">
        <f t="shared" si="73"/>
        <v>0</v>
      </c>
      <c r="Q384">
        <f t="shared" si="82"/>
        <v>256</v>
      </c>
    </row>
    <row r="385" spans="1:17" x14ac:dyDescent="0.2">
      <c r="B385" s="3">
        <f>'Marktpreise EEX NCG 2017'!A741</f>
        <v>42379</v>
      </c>
      <c r="C385" s="7">
        <f t="shared" si="83"/>
        <v>0</v>
      </c>
      <c r="D385" s="7">
        <f t="shared" si="84"/>
        <v>2512.1951219512193</v>
      </c>
      <c r="E385" s="7">
        <f t="shared" si="85"/>
        <v>0</v>
      </c>
      <c r="F385" s="4">
        <f>'Marktpreise EEX NCG 2017'!B741</f>
        <v>0</v>
      </c>
      <c r="G385" s="4">
        <f t="shared" si="74"/>
        <v>15.639999999999999</v>
      </c>
      <c r="H385" s="4">
        <f t="shared" si="71"/>
        <v>0</v>
      </c>
      <c r="I385" s="19">
        <f t="shared" si="72"/>
        <v>0</v>
      </c>
      <c r="J385" s="19">
        <f t="shared" si="78"/>
        <v>4774301.2195121944</v>
      </c>
      <c r="K385" s="7">
        <f t="shared" si="75"/>
        <v>256243.90243902436</v>
      </c>
      <c r="L385" s="18">
        <f t="shared" si="79"/>
        <v>41.463414634146339</v>
      </c>
      <c r="M385" s="4">
        <f t="shared" si="80"/>
        <v>18.63186274509804</v>
      </c>
      <c r="N385" s="4">
        <f t="shared" si="81"/>
        <v>20.54665234374999</v>
      </c>
      <c r="O385" s="4">
        <f t="shared" si="76"/>
        <v>5259.9429999999975</v>
      </c>
      <c r="P385">
        <f t="shared" si="73"/>
        <v>0</v>
      </c>
      <c r="Q385">
        <f t="shared" si="82"/>
        <v>256</v>
      </c>
    </row>
    <row r="386" spans="1:17" x14ac:dyDescent="0.2">
      <c r="A386">
        <v>1</v>
      </c>
      <c r="B386" s="3">
        <f>'Marktpreise EEX NCG 2017'!A742</f>
        <v>42380</v>
      </c>
      <c r="C386" s="7">
        <f t="shared" si="83"/>
        <v>2512.1951219512193</v>
      </c>
      <c r="D386" s="7">
        <f t="shared" si="84"/>
        <v>5024.3902439024387</v>
      </c>
      <c r="E386" s="7">
        <f t="shared" si="85"/>
        <v>0</v>
      </c>
      <c r="F386" s="4">
        <f>'Marktpreise EEX NCG 2017'!B742</f>
        <v>15.24</v>
      </c>
      <c r="G386" s="4">
        <f t="shared" si="74"/>
        <v>15.43</v>
      </c>
      <c r="H386" s="4">
        <f t="shared" si="71"/>
        <v>0</v>
      </c>
      <c r="I386" s="19">
        <f t="shared" si="72"/>
        <v>0</v>
      </c>
      <c r="J386" s="19">
        <f t="shared" si="78"/>
        <v>4774301.2195121944</v>
      </c>
      <c r="K386" s="7">
        <f t="shared" si="75"/>
        <v>256243.90243902436</v>
      </c>
      <c r="L386" s="18">
        <f t="shared" si="79"/>
        <v>41.463414634146339</v>
      </c>
      <c r="M386" s="4">
        <f t="shared" si="80"/>
        <v>18.63186274509804</v>
      </c>
      <c r="N386" s="4">
        <f t="shared" si="81"/>
        <v>20.52674319066147</v>
      </c>
      <c r="O386" s="4">
        <f t="shared" si="76"/>
        <v>5275.3729999999978</v>
      </c>
      <c r="P386">
        <f t="shared" si="73"/>
        <v>1</v>
      </c>
      <c r="Q386">
        <f t="shared" si="82"/>
        <v>257</v>
      </c>
    </row>
    <row r="387" spans="1:17" x14ac:dyDescent="0.2">
      <c r="A387">
        <v>1</v>
      </c>
      <c r="B387" s="3">
        <f>'Marktpreise EEX NCG 2017'!A743</f>
        <v>42381</v>
      </c>
      <c r="C387" s="7">
        <f t="shared" si="83"/>
        <v>2512.1951219512193</v>
      </c>
      <c r="D387" s="7">
        <f t="shared" si="84"/>
        <v>7536.585365853658</v>
      </c>
      <c r="E387" s="7">
        <f t="shared" si="85"/>
        <v>0</v>
      </c>
      <c r="F387" s="4">
        <f>'Marktpreise EEX NCG 2017'!B743</f>
        <v>14.78</v>
      </c>
      <c r="G387" s="4">
        <f t="shared" si="74"/>
        <v>14.969999999999999</v>
      </c>
      <c r="H387" s="4">
        <f t="shared" si="71"/>
        <v>0</v>
      </c>
      <c r="I387" s="19">
        <f t="shared" si="72"/>
        <v>0</v>
      </c>
      <c r="J387" s="19">
        <f t="shared" si="78"/>
        <v>4774301.2195121944</v>
      </c>
      <c r="K387" s="7">
        <f t="shared" si="75"/>
        <v>256243.90243902436</v>
      </c>
      <c r="L387" s="18">
        <f t="shared" si="79"/>
        <v>41.463414634146339</v>
      </c>
      <c r="M387" s="4">
        <f t="shared" si="80"/>
        <v>18.63186274509804</v>
      </c>
      <c r="N387" s="4">
        <f t="shared" si="81"/>
        <v>20.505205426356582</v>
      </c>
      <c r="O387" s="4">
        <f t="shared" si="76"/>
        <v>5290.342999999998</v>
      </c>
      <c r="P387">
        <f t="shared" si="73"/>
        <v>1</v>
      </c>
      <c r="Q387">
        <f t="shared" si="82"/>
        <v>258</v>
      </c>
    </row>
    <row r="388" spans="1:17" x14ac:dyDescent="0.2">
      <c r="A388">
        <v>1</v>
      </c>
      <c r="B388" s="3">
        <f>'Marktpreise EEX NCG 2017'!A744</f>
        <v>42382</v>
      </c>
      <c r="C388" s="7">
        <f t="shared" si="83"/>
        <v>2512.1951219512193</v>
      </c>
      <c r="D388" s="7">
        <f t="shared" si="84"/>
        <v>0</v>
      </c>
      <c r="E388" s="7">
        <f t="shared" si="85"/>
        <v>10048.780487804877</v>
      </c>
      <c r="F388" s="4">
        <f>'Marktpreise EEX NCG 2017'!B744</f>
        <v>14.81</v>
      </c>
      <c r="G388" s="4">
        <f t="shared" si="74"/>
        <v>15</v>
      </c>
      <c r="H388" s="4">
        <f t="shared" si="71"/>
        <v>15</v>
      </c>
      <c r="I388" s="19">
        <f t="shared" si="72"/>
        <v>150731.70731707316</v>
      </c>
      <c r="J388" s="19">
        <f t="shared" si="78"/>
        <v>4925032.9268292673</v>
      </c>
      <c r="K388" s="7">
        <f t="shared" si="75"/>
        <v>266292.68292682921</v>
      </c>
      <c r="L388" s="18">
        <f t="shared" si="79"/>
        <v>43.089430894308933</v>
      </c>
      <c r="M388" s="4">
        <f t="shared" si="80"/>
        <v>18.494811320754717</v>
      </c>
      <c r="N388" s="4">
        <f t="shared" si="81"/>
        <v>20.483949806949798</v>
      </c>
      <c r="O388" s="4">
        <f t="shared" si="76"/>
        <v>5305.342999999998</v>
      </c>
      <c r="P388">
        <f t="shared" si="73"/>
        <v>1</v>
      </c>
      <c r="Q388">
        <f t="shared" si="82"/>
        <v>259</v>
      </c>
    </row>
    <row r="389" spans="1:17" x14ac:dyDescent="0.2">
      <c r="A389">
        <v>1</v>
      </c>
      <c r="B389" s="3">
        <f>'Marktpreise EEX NCG 2017'!A745</f>
        <v>42383</v>
      </c>
      <c r="C389" s="7">
        <f t="shared" si="83"/>
        <v>2512.1951219512193</v>
      </c>
      <c r="D389" s="7">
        <f t="shared" si="84"/>
        <v>2512.1951219512193</v>
      </c>
      <c r="E389" s="7">
        <f t="shared" si="85"/>
        <v>0</v>
      </c>
      <c r="F389" s="4">
        <f>'Marktpreise EEX NCG 2017'!B745</f>
        <v>14.41</v>
      </c>
      <c r="G389" s="4">
        <f t="shared" si="74"/>
        <v>14.6</v>
      </c>
      <c r="H389" s="4">
        <f t="shared" si="71"/>
        <v>0</v>
      </c>
      <c r="I389" s="19">
        <f t="shared" si="72"/>
        <v>0</v>
      </c>
      <c r="J389" s="19">
        <f t="shared" si="78"/>
        <v>4925032.9268292673</v>
      </c>
      <c r="K389" s="7">
        <f t="shared" si="75"/>
        <v>266292.68292682921</v>
      </c>
      <c r="L389" s="18">
        <f t="shared" si="79"/>
        <v>43.089430894308933</v>
      </c>
      <c r="M389" s="4">
        <f t="shared" si="80"/>
        <v>18.494811320754717</v>
      </c>
      <c r="N389" s="4">
        <f t="shared" si="81"/>
        <v>20.461319230769224</v>
      </c>
      <c r="O389" s="4">
        <f t="shared" si="76"/>
        <v>5319.9429999999984</v>
      </c>
      <c r="P389">
        <f t="shared" si="73"/>
        <v>1</v>
      </c>
      <c r="Q389">
        <f t="shared" si="82"/>
        <v>260</v>
      </c>
    </row>
    <row r="390" spans="1:17" x14ac:dyDescent="0.2">
      <c r="A390">
        <v>1</v>
      </c>
      <c r="B390" s="3">
        <f>'Marktpreise EEX NCG 2017'!A746</f>
        <v>42384</v>
      </c>
      <c r="C390" s="7">
        <f t="shared" si="83"/>
        <v>2512.1951219512193</v>
      </c>
      <c r="D390" s="7">
        <f t="shared" si="84"/>
        <v>5024.3902439024387</v>
      </c>
      <c r="E390" s="7">
        <f t="shared" si="85"/>
        <v>0</v>
      </c>
      <c r="F390" s="4">
        <f>'Marktpreise EEX NCG 2017'!B746</f>
        <v>14.03</v>
      </c>
      <c r="G390" s="4">
        <f t="shared" si="74"/>
        <v>14.219999999999999</v>
      </c>
      <c r="H390" s="4">
        <f t="shared" si="71"/>
        <v>0</v>
      </c>
      <c r="I390" s="19">
        <f t="shared" si="72"/>
        <v>0</v>
      </c>
      <c r="J390" s="19">
        <f t="shared" si="78"/>
        <v>4925032.9268292673</v>
      </c>
      <c r="K390" s="7">
        <f t="shared" si="75"/>
        <v>266292.68292682921</v>
      </c>
      <c r="L390" s="18">
        <f t="shared" si="79"/>
        <v>43.089430894308933</v>
      </c>
      <c r="M390" s="4">
        <f t="shared" si="80"/>
        <v>18.494811320754717</v>
      </c>
      <c r="N390" s="4">
        <f t="shared" si="81"/>
        <v>20.437406130268194</v>
      </c>
      <c r="O390" s="4">
        <f t="shared" si="76"/>
        <v>5334.1629999999986</v>
      </c>
      <c r="P390">
        <f t="shared" si="73"/>
        <v>1</v>
      </c>
      <c r="Q390">
        <f t="shared" si="82"/>
        <v>261</v>
      </c>
    </row>
    <row r="391" spans="1:17" x14ac:dyDescent="0.2">
      <c r="B391" s="3">
        <f>'Marktpreise EEX NCG 2017'!A747</f>
        <v>42385</v>
      </c>
      <c r="C391" s="7">
        <f t="shared" si="83"/>
        <v>0</v>
      </c>
      <c r="D391" s="7">
        <f t="shared" si="84"/>
        <v>5024.3902439024387</v>
      </c>
      <c r="E391" s="7">
        <f t="shared" si="85"/>
        <v>0</v>
      </c>
      <c r="F391" s="4">
        <f>'Marktpreise EEX NCG 2017'!B747</f>
        <v>0</v>
      </c>
      <c r="G391" s="4">
        <f t="shared" si="74"/>
        <v>14.219999999999999</v>
      </c>
      <c r="H391" s="4">
        <f t="shared" si="71"/>
        <v>0</v>
      </c>
      <c r="I391" s="19">
        <f t="shared" si="72"/>
        <v>0</v>
      </c>
      <c r="J391" s="19">
        <f t="shared" si="78"/>
        <v>4925032.9268292673</v>
      </c>
      <c r="K391" s="7">
        <f t="shared" si="75"/>
        <v>266292.68292682921</v>
      </c>
      <c r="L391" s="18">
        <f t="shared" si="79"/>
        <v>43.089430894308933</v>
      </c>
      <c r="M391" s="4">
        <f t="shared" si="80"/>
        <v>18.494811320754717</v>
      </c>
      <c r="N391" s="4">
        <f t="shared" si="81"/>
        <v>20.437406130268194</v>
      </c>
      <c r="O391" s="4">
        <f t="shared" si="76"/>
        <v>5334.1629999999986</v>
      </c>
      <c r="P391">
        <f t="shared" si="73"/>
        <v>0</v>
      </c>
      <c r="Q391">
        <f t="shared" si="82"/>
        <v>261</v>
      </c>
    </row>
    <row r="392" spans="1:17" x14ac:dyDescent="0.2">
      <c r="B392" s="3">
        <f>'Marktpreise EEX NCG 2017'!A748</f>
        <v>42386</v>
      </c>
      <c r="C392" s="7">
        <f t="shared" si="83"/>
        <v>0</v>
      </c>
      <c r="D392" s="7">
        <f t="shared" si="84"/>
        <v>5024.3902439024387</v>
      </c>
      <c r="E392" s="7">
        <f t="shared" si="85"/>
        <v>0</v>
      </c>
      <c r="F392" s="4">
        <f>'Marktpreise EEX NCG 2017'!B748</f>
        <v>0</v>
      </c>
      <c r="G392" s="4">
        <f t="shared" si="74"/>
        <v>14.219999999999999</v>
      </c>
      <c r="H392" s="4">
        <f t="shared" si="71"/>
        <v>0</v>
      </c>
      <c r="I392" s="19">
        <f t="shared" si="72"/>
        <v>0</v>
      </c>
      <c r="J392" s="19">
        <f t="shared" si="78"/>
        <v>4925032.9268292673</v>
      </c>
      <c r="K392" s="7">
        <f t="shared" si="75"/>
        <v>266292.68292682921</v>
      </c>
      <c r="L392" s="18">
        <f t="shared" si="79"/>
        <v>43.089430894308933</v>
      </c>
      <c r="M392" s="4">
        <f t="shared" si="80"/>
        <v>18.494811320754717</v>
      </c>
      <c r="N392" s="4">
        <f t="shared" si="81"/>
        <v>20.437406130268194</v>
      </c>
      <c r="O392" s="4">
        <f t="shared" si="76"/>
        <v>5334.1629999999986</v>
      </c>
      <c r="P392">
        <f t="shared" si="73"/>
        <v>0</v>
      </c>
      <c r="Q392">
        <f t="shared" si="82"/>
        <v>261</v>
      </c>
    </row>
    <row r="393" spans="1:17" x14ac:dyDescent="0.2">
      <c r="A393">
        <v>1</v>
      </c>
      <c r="B393" s="3">
        <f>'Marktpreise EEX NCG 2017'!A749</f>
        <v>42387</v>
      </c>
      <c r="C393" s="7">
        <f t="shared" si="83"/>
        <v>2512.1951219512193</v>
      </c>
      <c r="D393" s="7">
        <f t="shared" si="84"/>
        <v>0</v>
      </c>
      <c r="E393" s="7">
        <f t="shared" si="85"/>
        <v>7536.585365853658</v>
      </c>
      <c r="F393" s="4">
        <f>'Marktpreise EEX NCG 2017'!B749</f>
        <v>14.06</v>
      </c>
      <c r="G393" s="4">
        <f t="shared" si="74"/>
        <v>14.25</v>
      </c>
      <c r="H393" s="4">
        <f t="shared" si="71"/>
        <v>14.25</v>
      </c>
      <c r="I393" s="19">
        <f t="shared" si="72"/>
        <v>107396.34146341463</v>
      </c>
      <c r="J393" s="19">
        <f t="shared" si="78"/>
        <v>5032429.2682926822</v>
      </c>
      <c r="K393" s="7">
        <f t="shared" si="75"/>
        <v>273829.26829268289</v>
      </c>
      <c r="L393" s="18">
        <f t="shared" si="79"/>
        <v>44.308943089430883</v>
      </c>
      <c r="M393" s="4">
        <f t="shared" si="80"/>
        <v>18.377981651376146</v>
      </c>
      <c r="N393" s="4">
        <f t="shared" si="81"/>
        <v>20.413790076335872</v>
      </c>
      <c r="O393" s="4">
        <f t="shared" si="76"/>
        <v>5348.4129999999986</v>
      </c>
      <c r="P393">
        <f t="shared" si="73"/>
        <v>1</v>
      </c>
      <c r="Q393">
        <f t="shared" si="82"/>
        <v>262</v>
      </c>
    </row>
    <row r="394" spans="1:17" x14ac:dyDescent="0.2">
      <c r="A394">
        <v>1</v>
      </c>
      <c r="B394" s="3">
        <f>'Marktpreise EEX NCG 2017'!A750</f>
        <v>42388</v>
      </c>
      <c r="C394" s="7">
        <f t="shared" si="83"/>
        <v>2512.1951219512193</v>
      </c>
      <c r="D394" s="7">
        <f t="shared" si="84"/>
        <v>2512.1951219512193</v>
      </c>
      <c r="E394" s="7">
        <f t="shared" si="85"/>
        <v>0</v>
      </c>
      <c r="F394" s="4">
        <f>'Marktpreise EEX NCG 2017'!B750</f>
        <v>14.05</v>
      </c>
      <c r="G394" s="4">
        <f t="shared" si="74"/>
        <v>14.24</v>
      </c>
      <c r="H394" s="4">
        <f t="shared" si="71"/>
        <v>0</v>
      </c>
      <c r="I394" s="19">
        <f t="shared" si="72"/>
        <v>0</v>
      </c>
      <c r="J394" s="19">
        <f t="shared" si="78"/>
        <v>5032429.2682926822</v>
      </c>
      <c r="K394" s="7">
        <f t="shared" si="75"/>
        <v>273829.26829268289</v>
      </c>
      <c r="L394" s="18">
        <f t="shared" si="79"/>
        <v>44.308943089430883</v>
      </c>
      <c r="M394" s="4">
        <f t="shared" si="80"/>
        <v>18.377981651376146</v>
      </c>
      <c r="N394" s="4">
        <f t="shared" si="81"/>
        <v>20.390315589353605</v>
      </c>
      <c r="O394" s="4">
        <f t="shared" si="76"/>
        <v>5362.6529999999984</v>
      </c>
      <c r="P394">
        <f t="shared" si="73"/>
        <v>1</v>
      </c>
      <c r="Q394">
        <f t="shared" si="82"/>
        <v>263</v>
      </c>
    </row>
    <row r="395" spans="1:17" x14ac:dyDescent="0.2">
      <c r="A395">
        <v>1</v>
      </c>
      <c r="B395" s="3">
        <f>'Marktpreise EEX NCG 2017'!A751</f>
        <v>42389</v>
      </c>
      <c r="C395" s="7">
        <f t="shared" si="83"/>
        <v>2512.1951219512193</v>
      </c>
      <c r="D395" s="7">
        <f t="shared" si="84"/>
        <v>5024.3902439024387</v>
      </c>
      <c r="E395" s="7">
        <f t="shared" si="85"/>
        <v>0</v>
      </c>
      <c r="F395" s="4">
        <f>'Marktpreise EEX NCG 2017'!B751</f>
        <v>13.67</v>
      </c>
      <c r="G395" s="4">
        <f t="shared" si="74"/>
        <v>13.86</v>
      </c>
      <c r="H395" s="4">
        <f t="shared" ref="H395:H458" si="86">IF(E395&gt;0,G395,0)</f>
        <v>0</v>
      </c>
      <c r="I395" s="19">
        <f t="shared" ref="I395:I458" si="87">E395*G395</f>
        <v>0</v>
      </c>
      <c r="J395" s="19">
        <f t="shared" si="78"/>
        <v>5032429.2682926822</v>
      </c>
      <c r="K395" s="7">
        <f t="shared" si="75"/>
        <v>273829.26829268289</v>
      </c>
      <c r="L395" s="18">
        <f t="shared" si="79"/>
        <v>44.308943089430883</v>
      </c>
      <c r="M395" s="4">
        <f t="shared" si="80"/>
        <v>18.377981651376146</v>
      </c>
      <c r="N395" s="4">
        <f t="shared" si="81"/>
        <v>20.365579545454537</v>
      </c>
      <c r="O395" s="4">
        <f t="shared" si="76"/>
        <v>5376.5129999999981</v>
      </c>
      <c r="P395">
        <f t="shared" ref="P395:P458" si="88">IF(F395&gt;0,1,0)</f>
        <v>1</v>
      </c>
      <c r="Q395">
        <f t="shared" si="82"/>
        <v>264</v>
      </c>
    </row>
    <row r="396" spans="1:17" x14ac:dyDescent="0.2">
      <c r="A396">
        <v>1</v>
      </c>
      <c r="B396" s="3">
        <f>'Marktpreise EEX NCG 2017'!A752</f>
        <v>42390</v>
      </c>
      <c r="C396" s="7">
        <f t="shared" si="83"/>
        <v>2512.1951219512193</v>
      </c>
      <c r="D396" s="7">
        <f t="shared" si="84"/>
        <v>0</v>
      </c>
      <c r="E396" s="7">
        <f t="shared" si="85"/>
        <v>7536.585365853658</v>
      </c>
      <c r="F396" s="4">
        <f>'Marktpreise EEX NCG 2017'!B752</f>
        <v>13.7</v>
      </c>
      <c r="G396" s="4">
        <f t="shared" ref="G396:G459" si="89">IF(F396&gt;0,F396+$E$7,G395)</f>
        <v>13.889999999999999</v>
      </c>
      <c r="H396" s="4">
        <f t="shared" si="86"/>
        <v>13.889999999999999</v>
      </c>
      <c r="I396" s="19">
        <f t="shared" si="87"/>
        <v>104683.1707317073</v>
      </c>
      <c r="J396" s="19">
        <f t="shared" si="78"/>
        <v>5137112.4390243897</v>
      </c>
      <c r="K396" s="7">
        <f t="shared" ref="K396:K459" si="90">E396+K395</f>
        <v>281365.85365853657</v>
      </c>
      <c r="L396" s="18">
        <f t="shared" si="79"/>
        <v>45.528455284552841</v>
      </c>
      <c r="M396" s="4">
        <f t="shared" si="80"/>
        <v>18.257767857142856</v>
      </c>
      <c r="N396" s="4">
        <f t="shared" si="81"/>
        <v>20.341143396226411</v>
      </c>
      <c r="O396" s="4">
        <f t="shared" ref="O396:O459" si="91">IF(F396&gt;0,G396+O395,O395)</f>
        <v>5390.4029999999984</v>
      </c>
      <c r="P396">
        <f t="shared" si="88"/>
        <v>1</v>
      </c>
      <c r="Q396">
        <f t="shared" si="82"/>
        <v>265</v>
      </c>
    </row>
    <row r="397" spans="1:17" x14ac:dyDescent="0.2">
      <c r="A397">
        <v>1</v>
      </c>
      <c r="B397" s="3">
        <f>'Marktpreise EEX NCG 2017'!A753</f>
        <v>42391</v>
      </c>
      <c r="C397" s="7">
        <f t="shared" si="83"/>
        <v>2512.1951219512193</v>
      </c>
      <c r="D397" s="7">
        <f t="shared" si="84"/>
        <v>0</v>
      </c>
      <c r="E397" s="7">
        <f t="shared" si="85"/>
        <v>2512.1951219512193</v>
      </c>
      <c r="F397" s="4">
        <f>'Marktpreise EEX NCG 2017'!B753</f>
        <v>14.76</v>
      </c>
      <c r="G397" s="4">
        <f t="shared" si="89"/>
        <v>14.95</v>
      </c>
      <c r="H397" s="4">
        <f t="shared" si="86"/>
        <v>14.95</v>
      </c>
      <c r="I397" s="19">
        <f t="shared" si="87"/>
        <v>37557.317073170729</v>
      </c>
      <c r="J397" s="19">
        <f t="shared" si="78"/>
        <v>5174669.7560975607</v>
      </c>
      <c r="K397" s="7">
        <f t="shared" si="90"/>
        <v>283878.04878048779</v>
      </c>
      <c r="L397" s="18">
        <f t="shared" si="79"/>
        <v>45.934959349593491</v>
      </c>
      <c r="M397" s="4">
        <f t="shared" si="80"/>
        <v>18.228495575221238</v>
      </c>
      <c r="N397" s="4">
        <f t="shared" si="81"/>
        <v>20.320875939849618</v>
      </c>
      <c r="O397" s="4">
        <f t="shared" si="91"/>
        <v>5405.3529999999982</v>
      </c>
      <c r="P397">
        <f t="shared" si="88"/>
        <v>1</v>
      </c>
      <c r="Q397">
        <f t="shared" si="82"/>
        <v>266</v>
      </c>
    </row>
    <row r="398" spans="1:17" x14ac:dyDescent="0.2">
      <c r="B398" s="3">
        <f>'Marktpreise EEX NCG 2017'!A754</f>
        <v>42392</v>
      </c>
      <c r="C398" s="7">
        <f t="shared" si="83"/>
        <v>0</v>
      </c>
      <c r="D398" s="7">
        <f t="shared" si="84"/>
        <v>0</v>
      </c>
      <c r="E398" s="7">
        <f t="shared" si="85"/>
        <v>0</v>
      </c>
      <c r="F398" s="4">
        <f>'Marktpreise EEX NCG 2017'!B754</f>
        <v>0</v>
      </c>
      <c r="G398" s="4">
        <f t="shared" si="89"/>
        <v>14.95</v>
      </c>
      <c r="H398" s="4">
        <f t="shared" si="86"/>
        <v>0</v>
      </c>
      <c r="I398" s="19">
        <f t="shared" si="87"/>
        <v>0</v>
      </c>
      <c r="J398" s="19">
        <f t="shared" si="78"/>
        <v>5174669.7560975607</v>
      </c>
      <c r="K398" s="7">
        <f t="shared" si="90"/>
        <v>283878.04878048779</v>
      </c>
      <c r="L398" s="18">
        <f t="shared" si="79"/>
        <v>45.934959349593491</v>
      </c>
      <c r="M398" s="4">
        <f t="shared" si="80"/>
        <v>18.228495575221238</v>
      </c>
      <c r="N398" s="4">
        <f t="shared" si="81"/>
        <v>20.320875939849618</v>
      </c>
      <c r="O398" s="4">
        <f t="shared" si="91"/>
        <v>5405.3529999999982</v>
      </c>
      <c r="P398">
        <f t="shared" si="88"/>
        <v>0</v>
      </c>
      <c r="Q398">
        <f t="shared" si="82"/>
        <v>266</v>
      </c>
    </row>
    <row r="399" spans="1:17" x14ac:dyDescent="0.2">
      <c r="B399" s="3">
        <f>'Marktpreise EEX NCG 2017'!A755</f>
        <v>42393</v>
      </c>
      <c r="C399" s="7">
        <f t="shared" si="83"/>
        <v>0</v>
      </c>
      <c r="D399" s="7">
        <f t="shared" si="84"/>
        <v>0</v>
      </c>
      <c r="E399" s="7">
        <f t="shared" si="85"/>
        <v>0</v>
      </c>
      <c r="F399" s="4">
        <f>'Marktpreise EEX NCG 2017'!B755</f>
        <v>0</v>
      </c>
      <c r="G399" s="4">
        <f t="shared" si="89"/>
        <v>14.95</v>
      </c>
      <c r="H399" s="4">
        <f t="shared" si="86"/>
        <v>0</v>
      </c>
      <c r="I399" s="19">
        <f t="shared" si="87"/>
        <v>0</v>
      </c>
      <c r="J399" s="19">
        <f t="shared" si="78"/>
        <v>5174669.7560975607</v>
      </c>
      <c r="K399" s="7">
        <f t="shared" si="90"/>
        <v>283878.04878048779</v>
      </c>
      <c r="L399" s="18">
        <f t="shared" si="79"/>
        <v>45.934959349593491</v>
      </c>
      <c r="M399" s="4">
        <f t="shared" si="80"/>
        <v>18.228495575221238</v>
      </c>
      <c r="N399" s="4">
        <f t="shared" si="81"/>
        <v>20.320875939849618</v>
      </c>
      <c r="O399" s="4">
        <f t="shared" si="91"/>
        <v>5405.3529999999982</v>
      </c>
      <c r="P399">
        <f t="shared" si="88"/>
        <v>0</v>
      </c>
      <c r="Q399">
        <f t="shared" si="82"/>
        <v>266</v>
      </c>
    </row>
    <row r="400" spans="1:17" x14ac:dyDescent="0.2">
      <c r="A400">
        <v>1</v>
      </c>
      <c r="B400" s="3">
        <f>'Marktpreise EEX NCG 2017'!A756</f>
        <v>42394</v>
      </c>
      <c r="C400" s="7">
        <f t="shared" si="83"/>
        <v>2512.1951219512193</v>
      </c>
      <c r="D400" s="7">
        <f t="shared" si="84"/>
        <v>2512.1951219512193</v>
      </c>
      <c r="E400" s="7">
        <f t="shared" si="85"/>
        <v>0</v>
      </c>
      <c r="F400" s="4">
        <f>'Marktpreise EEX NCG 2017'!B756</f>
        <v>14.32</v>
      </c>
      <c r="G400" s="4">
        <f t="shared" si="89"/>
        <v>14.51</v>
      </c>
      <c r="H400" s="4">
        <f t="shared" si="86"/>
        <v>0</v>
      </c>
      <c r="I400" s="19">
        <f t="shared" si="87"/>
        <v>0</v>
      </c>
      <c r="J400" s="19">
        <f t="shared" si="78"/>
        <v>5174669.7560975607</v>
      </c>
      <c r="K400" s="7">
        <f t="shared" si="90"/>
        <v>283878.04878048779</v>
      </c>
      <c r="L400" s="18">
        <f t="shared" si="79"/>
        <v>45.934959349593491</v>
      </c>
      <c r="M400" s="4">
        <f t="shared" si="80"/>
        <v>18.228495575221238</v>
      </c>
      <c r="N400" s="4">
        <f t="shared" si="81"/>
        <v>20.299112359550556</v>
      </c>
      <c r="O400" s="4">
        <f t="shared" si="91"/>
        <v>5419.8629999999985</v>
      </c>
      <c r="P400">
        <f t="shared" si="88"/>
        <v>1</v>
      </c>
      <c r="Q400">
        <f t="shared" si="82"/>
        <v>267</v>
      </c>
    </row>
    <row r="401" spans="1:17" x14ac:dyDescent="0.2">
      <c r="A401">
        <v>1</v>
      </c>
      <c r="B401" s="3">
        <f>'Marktpreise EEX NCG 2017'!A757</f>
        <v>42395</v>
      </c>
      <c r="C401" s="7">
        <f t="shared" si="83"/>
        <v>2512.1951219512193</v>
      </c>
      <c r="D401" s="7">
        <f t="shared" si="84"/>
        <v>0</v>
      </c>
      <c r="E401" s="7">
        <f t="shared" si="85"/>
        <v>5024.3902439024387</v>
      </c>
      <c r="F401" s="4">
        <f>'Marktpreise EEX NCG 2017'!B757</f>
        <v>14.58</v>
      </c>
      <c r="G401" s="4">
        <f t="shared" si="89"/>
        <v>14.77</v>
      </c>
      <c r="H401" s="4">
        <f t="shared" si="86"/>
        <v>14.77</v>
      </c>
      <c r="I401" s="19">
        <f t="shared" si="87"/>
        <v>74210.243902439019</v>
      </c>
      <c r="J401" s="19">
        <f t="shared" si="78"/>
        <v>5248880</v>
      </c>
      <c r="K401" s="7">
        <f t="shared" si="90"/>
        <v>288902.43902439025</v>
      </c>
      <c r="L401" s="18">
        <f t="shared" si="79"/>
        <v>46.747967479674799</v>
      </c>
      <c r="M401" s="4">
        <f t="shared" si="80"/>
        <v>18.168347826086958</v>
      </c>
      <c r="N401" s="4">
        <f t="shared" si="81"/>
        <v>20.278481343283577</v>
      </c>
      <c r="O401" s="4">
        <f t="shared" si="91"/>
        <v>5434.6329999999989</v>
      </c>
      <c r="P401">
        <f t="shared" si="88"/>
        <v>1</v>
      </c>
      <c r="Q401">
        <f t="shared" si="82"/>
        <v>268</v>
      </c>
    </row>
    <row r="402" spans="1:17" x14ac:dyDescent="0.2">
      <c r="A402">
        <v>1</v>
      </c>
      <c r="B402" s="3">
        <f>'Marktpreise EEX NCG 2017'!A758</f>
        <v>42396</v>
      </c>
      <c r="C402" s="7">
        <f t="shared" si="83"/>
        <v>2512.1951219512193</v>
      </c>
      <c r="D402" s="7">
        <f t="shared" si="84"/>
        <v>0</v>
      </c>
      <c r="E402" s="7">
        <f t="shared" si="85"/>
        <v>2512.1951219512193</v>
      </c>
      <c r="F402" s="4">
        <f>'Marktpreise EEX NCG 2017'!B758</f>
        <v>14.92</v>
      </c>
      <c r="G402" s="4">
        <f t="shared" si="89"/>
        <v>15.11</v>
      </c>
      <c r="H402" s="4">
        <f t="shared" si="86"/>
        <v>15.11</v>
      </c>
      <c r="I402" s="19">
        <f t="shared" si="87"/>
        <v>37959.268292682922</v>
      </c>
      <c r="J402" s="19">
        <f t="shared" si="78"/>
        <v>5286839.2682926832</v>
      </c>
      <c r="K402" s="7">
        <f t="shared" si="90"/>
        <v>291414.63414634147</v>
      </c>
      <c r="L402" s="18">
        <f t="shared" si="79"/>
        <v>47.154471544715449</v>
      </c>
      <c r="M402" s="4">
        <f t="shared" si="80"/>
        <v>18.141982758620689</v>
      </c>
      <c r="N402" s="4">
        <f t="shared" si="81"/>
        <v>20.259267657992559</v>
      </c>
      <c r="O402" s="4">
        <f t="shared" si="91"/>
        <v>5449.7429999999986</v>
      </c>
      <c r="P402">
        <f t="shared" si="88"/>
        <v>1</v>
      </c>
      <c r="Q402">
        <f t="shared" si="82"/>
        <v>269</v>
      </c>
    </row>
    <row r="403" spans="1:17" x14ac:dyDescent="0.2">
      <c r="A403">
        <v>1</v>
      </c>
      <c r="B403" s="3">
        <f>'Marktpreise EEX NCG 2017'!A759</f>
        <v>42397</v>
      </c>
      <c r="C403" s="7">
        <f t="shared" si="83"/>
        <v>2512.1951219512193</v>
      </c>
      <c r="D403" s="7">
        <f t="shared" si="84"/>
        <v>0</v>
      </c>
      <c r="E403" s="7">
        <f t="shared" si="85"/>
        <v>2512.1951219512193</v>
      </c>
      <c r="F403" s="4">
        <f>'Marktpreise EEX NCG 2017'!B759</f>
        <v>15.38</v>
      </c>
      <c r="G403" s="4">
        <f t="shared" si="89"/>
        <v>15.57</v>
      </c>
      <c r="H403" s="4">
        <f t="shared" si="86"/>
        <v>15.57</v>
      </c>
      <c r="I403" s="19">
        <f t="shared" si="87"/>
        <v>39114.878048780483</v>
      </c>
      <c r="J403" s="19">
        <f t="shared" si="78"/>
        <v>5325954.1463414636</v>
      </c>
      <c r="K403" s="7">
        <f t="shared" si="90"/>
        <v>293926.8292682927</v>
      </c>
      <c r="L403" s="18">
        <f t="shared" si="79"/>
        <v>47.560975609756099</v>
      </c>
      <c r="M403" s="4">
        <f t="shared" si="80"/>
        <v>18.12</v>
      </c>
      <c r="N403" s="4">
        <f t="shared" si="81"/>
        <v>20.241899999999994</v>
      </c>
      <c r="O403" s="4">
        <f t="shared" si="91"/>
        <v>5465.3129999999983</v>
      </c>
      <c r="P403">
        <f t="shared" si="88"/>
        <v>1</v>
      </c>
      <c r="Q403">
        <f t="shared" si="82"/>
        <v>270</v>
      </c>
    </row>
    <row r="404" spans="1:17" x14ac:dyDescent="0.2">
      <c r="A404">
        <v>1</v>
      </c>
      <c r="B404" s="3">
        <f>'Marktpreise EEX NCG 2017'!A760</f>
        <v>42398</v>
      </c>
      <c r="C404" s="7">
        <f t="shared" si="83"/>
        <v>2512.1951219512193</v>
      </c>
      <c r="D404" s="7">
        <f t="shared" si="84"/>
        <v>0</v>
      </c>
      <c r="E404" s="7">
        <f t="shared" si="85"/>
        <v>2512.1951219512193</v>
      </c>
      <c r="F404" s="4">
        <f>'Marktpreise EEX NCG 2017'!B760</f>
        <v>15.46</v>
      </c>
      <c r="G404" s="4">
        <f t="shared" si="89"/>
        <v>15.65</v>
      </c>
      <c r="H404" s="4">
        <f t="shared" si="86"/>
        <v>15.65</v>
      </c>
      <c r="I404" s="19">
        <f t="shared" si="87"/>
        <v>39315.85365853658</v>
      </c>
      <c r="J404" s="19">
        <f t="shared" si="78"/>
        <v>5365270</v>
      </c>
      <c r="K404" s="7">
        <f t="shared" si="90"/>
        <v>296439.02439024393</v>
      </c>
      <c r="L404" s="18">
        <f t="shared" si="79"/>
        <v>47.967479674796749</v>
      </c>
      <c r="M404" s="4">
        <f t="shared" si="80"/>
        <v>18.099067796610168</v>
      </c>
      <c r="N404" s="4">
        <f t="shared" si="81"/>
        <v>20.224955719557187</v>
      </c>
      <c r="O404" s="4">
        <f t="shared" si="91"/>
        <v>5480.9629999999979</v>
      </c>
      <c r="P404">
        <f t="shared" si="88"/>
        <v>1</v>
      </c>
      <c r="Q404">
        <f t="shared" si="82"/>
        <v>271</v>
      </c>
    </row>
    <row r="405" spans="1:17" x14ac:dyDescent="0.2">
      <c r="B405" s="3">
        <f>'Marktpreise EEX NCG 2017'!A761</f>
        <v>42399</v>
      </c>
      <c r="C405" s="7">
        <f t="shared" si="83"/>
        <v>0</v>
      </c>
      <c r="D405" s="7">
        <f t="shared" si="84"/>
        <v>0</v>
      </c>
      <c r="E405" s="7">
        <f t="shared" si="85"/>
        <v>0</v>
      </c>
      <c r="F405" s="4">
        <f>'Marktpreise EEX NCG 2017'!B761</f>
        <v>0</v>
      </c>
      <c r="G405" s="4">
        <f t="shared" si="89"/>
        <v>15.65</v>
      </c>
      <c r="H405" s="4">
        <f t="shared" si="86"/>
        <v>0</v>
      </c>
      <c r="I405" s="19">
        <f t="shared" si="87"/>
        <v>0</v>
      </c>
      <c r="J405" s="19">
        <f t="shared" si="78"/>
        <v>5365270</v>
      </c>
      <c r="K405" s="7">
        <f t="shared" si="90"/>
        <v>296439.02439024393</v>
      </c>
      <c r="L405" s="18">
        <f t="shared" si="79"/>
        <v>47.967479674796749</v>
      </c>
      <c r="M405" s="4">
        <f t="shared" si="80"/>
        <v>18.099067796610168</v>
      </c>
      <c r="N405" s="4">
        <f t="shared" si="81"/>
        <v>20.224955719557187</v>
      </c>
      <c r="O405" s="4">
        <f t="shared" si="91"/>
        <v>5480.9629999999979</v>
      </c>
      <c r="P405">
        <f t="shared" si="88"/>
        <v>0</v>
      </c>
      <c r="Q405">
        <f t="shared" si="82"/>
        <v>271</v>
      </c>
    </row>
    <row r="406" spans="1:17" x14ac:dyDescent="0.2">
      <c r="B406" s="3">
        <f>'Marktpreise EEX NCG 2017'!A762</f>
        <v>42400</v>
      </c>
      <c r="C406" s="7">
        <f t="shared" si="83"/>
        <v>0</v>
      </c>
      <c r="D406" s="7">
        <f t="shared" si="84"/>
        <v>0</v>
      </c>
      <c r="E406" s="7">
        <f t="shared" si="85"/>
        <v>0</v>
      </c>
      <c r="F406" s="4">
        <f>'Marktpreise EEX NCG 2017'!B762</f>
        <v>0</v>
      </c>
      <c r="G406" s="4">
        <f t="shared" si="89"/>
        <v>15.65</v>
      </c>
      <c r="H406" s="4">
        <f t="shared" si="86"/>
        <v>0</v>
      </c>
      <c r="I406" s="19">
        <f t="shared" si="87"/>
        <v>0</v>
      </c>
      <c r="J406" s="19">
        <f t="shared" si="78"/>
        <v>5365270</v>
      </c>
      <c r="K406" s="7">
        <f t="shared" si="90"/>
        <v>296439.02439024393</v>
      </c>
      <c r="L406" s="18">
        <f t="shared" si="79"/>
        <v>47.967479674796749</v>
      </c>
      <c r="M406" s="4">
        <f t="shared" si="80"/>
        <v>18.099067796610168</v>
      </c>
      <c r="N406" s="4">
        <f t="shared" si="81"/>
        <v>20.224955719557187</v>
      </c>
      <c r="O406" s="4">
        <f t="shared" si="91"/>
        <v>5480.9629999999979</v>
      </c>
      <c r="P406">
        <f t="shared" si="88"/>
        <v>0</v>
      </c>
      <c r="Q406">
        <f t="shared" si="82"/>
        <v>271</v>
      </c>
    </row>
    <row r="407" spans="1:17" x14ac:dyDescent="0.2">
      <c r="A407">
        <v>1</v>
      </c>
      <c r="B407" s="3">
        <f>'Marktpreise EEX NCG 2017'!A763</f>
        <v>42401</v>
      </c>
      <c r="C407" s="7">
        <f t="shared" si="83"/>
        <v>2512.1951219512193</v>
      </c>
      <c r="D407" s="7">
        <f t="shared" si="84"/>
        <v>2512.1951219512193</v>
      </c>
      <c r="E407" s="7">
        <f t="shared" si="85"/>
        <v>0</v>
      </c>
      <c r="F407" s="4">
        <f>'Marktpreise EEX NCG 2017'!B763</f>
        <v>14.93</v>
      </c>
      <c r="G407" s="4">
        <f t="shared" si="89"/>
        <v>15.12</v>
      </c>
      <c r="H407" s="4">
        <f t="shared" si="86"/>
        <v>0</v>
      </c>
      <c r="I407" s="19">
        <f t="shared" si="87"/>
        <v>0</v>
      </c>
      <c r="J407" s="19">
        <f t="shared" si="78"/>
        <v>5365270</v>
      </c>
      <c r="K407" s="7">
        <f t="shared" si="90"/>
        <v>296439.02439024393</v>
      </c>
      <c r="L407" s="18">
        <f t="shared" si="79"/>
        <v>47.967479674796749</v>
      </c>
      <c r="M407" s="4">
        <f t="shared" si="80"/>
        <v>18.099067796610168</v>
      </c>
      <c r="N407" s="4">
        <f t="shared" si="81"/>
        <v>20.206187499999992</v>
      </c>
      <c r="O407" s="4">
        <f t="shared" si="91"/>
        <v>5496.0829999999978</v>
      </c>
      <c r="P407">
        <f t="shared" si="88"/>
        <v>1</v>
      </c>
      <c r="Q407">
        <f t="shared" si="82"/>
        <v>272</v>
      </c>
    </row>
    <row r="408" spans="1:17" x14ac:dyDescent="0.2">
      <c r="A408">
        <v>1</v>
      </c>
      <c r="B408" s="3">
        <f>'Marktpreise EEX NCG 2017'!A764</f>
        <v>42402</v>
      </c>
      <c r="C408" s="7">
        <f t="shared" si="83"/>
        <v>2512.1951219512193</v>
      </c>
      <c r="D408" s="7">
        <f t="shared" si="84"/>
        <v>5024.3902439024387</v>
      </c>
      <c r="E408" s="7">
        <f t="shared" si="85"/>
        <v>0</v>
      </c>
      <c r="F408" s="4">
        <f>'Marktpreise EEX NCG 2017'!B764</f>
        <v>14.68</v>
      </c>
      <c r="G408" s="4">
        <f t="shared" si="89"/>
        <v>14.87</v>
      </c>
      <c r="H408" s="4">
        <f t="shared" si="86"/>
        <v>0</v>
      </c>
      <c r="I408" s="19">
        <f t="shared" si="87"/>
        <v>0</v>
      </c>
      <c r="J408" s="19">
        <f t="shared" si="78"/>
        <v>5365270</v>
      </c>
      <c r="K408" s="7">
        <f t="shared" si="90"/>
        <v>296439.02439024393</v>
      </c>
      <c r="L408" s="18">
        <f t="shared" si="79"/>
        <v>47.967479674796749</v>
      </c>
      <c r="M408" s="4">
        <f t="shared" si="80"/>
        <v>18.099067796610168</v>
      </c>
      <c r="N408" s="4">
        <f t="shared" si="81"/>
        <v>20.186641025641016</v>
      </c>
      <c r="O408" s="4">
        <f t="shared" si="91"/>
        <v>5510.9529999999977</v>
      </c>
      <c r="P408">
        <f t="shared" si="88"/>
        <v>1</v>
      </c>
      <c r="Q408">
        <f t="shared" si="82"/>
        <v>273</v>
      </c>
    </row>
    <row r="409" spans="1:17" x14ac:dyDescent="0.2">
      <c r="A409">
        <v>1</v>
      </c>
      <c r="B409" s="3">
        <f>'Marktpreise EEX NCG 2017'!A765</f>
        <v>42403</v>
      </c>
      <c r="C409" s="7">
        <f t="shared" si="83"/>
        <v>2512.1951219512193</v>
      </c>
      <c r="D409" s="7">
        <f t="shared" si="84"/>
        <v>0</v>
      </c>
      <c r="E409" s="7">
        <f t="shared" si="85"/>
        <v>7536.585365853658</v>
      </c>
      <c r="F409" s="4">
        <f>'Marktpreise EEX NCG 2017'!B765</f>
        <v>14.93</v>
      </c>
      <c r="G409" s="4">
        <f t="shared" si="89"/>
        <v>15.12</v>
      </c>
      <c r="H409" s="4">
        <f t="shared" si="86"/>
        <v>15.12</v>
      </c>
      <c r="I409" s="19">
        <f t="shared" si="87"/>
        <v>113953.1707317073</v>
      </c>
      <c r="J409" s="19">
        <f t="shared" si="78"/>
        <v>5479223.1707317075</v>
      </c>
      <c r="K409" s="7">
        <f t="shared" si="90"/>
        <v>303975.6097560976</v>
      </c>
      <c r="L409" s="18">
        <f t="shared" si="79"/>
        <v>49.186991869918707</v>
      </c>
      <c r="M409" s="4">
        <f t="shared" si="80"/>
        <v>18.025206611570248</v>
      </c>
      <c r="N409" s="4">
        <f t="shared" si="81"/>
        <v>20.168149635036489</v>
      </c>
      <c r="O409" s="4">
        <f t="shared" si="91"/>
        <v>5526.0729999999976</v>
      </c>
      <c r="P409">
        <f t="shared" si="88"/>
        <v>1</v>
      </c>
      <c r="Q409">
        <f t="shared" si="82"/>
        <v>274</v>
      </c>
    </row>
    <row r="410" spans="1:17" x14ac:dyDescent="0.2">
      <c r="A410">
        <v>1</v>
      </c>
      <c r="B410" s="3">
        <f>'Marktpreise EEX NCG 2017'!A766</f>
        <v>42404</v>
      </c>
      <c r="C410" s="7">
        <f t="shared" si="83"/>
        <v>2512.1951219512193</v>
      </c>
      <c r="D410" s="7">
        <f t="shared" si="84"/>
        <v>2512.1951219512193</v>
      </c>
      <c r="E410" s="7">
        <f t="shared" si="85"/>
        <v>0</v>
      </c>
      <c r="F410" s="4">
        <f>'Marktpreise EEX NCG 2017'!B766</f>
        <v>14.57</v>
      </c>
      <c r="G410" s="4">
        <f t="shared" si="89"/>
        <v>14.76</v>
      </c>
      <c r="H410" s="4">
        <f t="shared" si="86"/>
        <v>0</v>
      </c>
      <c r="I410" s="19">
        <f t="shared" si="87"/>
        <v>0</v>
      </c>
      <c r="J410" s="19">
        <f t="shared" si="78"/>
        <v>5479223.1707317075</v>
      </c>
      <c r="K410" s="7">
        <f t="shared" si="90"/>
        <v>303975.6097560976</v>
      </c>
      <c r="L410" s="18">
        <f t="shared" si="79"/>
        <v>49.186991869918707</v>
      </c>
      <c r="M410" s="4">
        <f t="shared" si="80"/>
        <v>18.025206611570248</v>
      </c>
      <c r="N410" s="4">
        <f t="shared" si="81"/>
        <v>20.148483636363629</v>
      </c>
      <c r="O410" s="4">
        <f t="shared" si="91"/>
        <v>5540.8329999999978</v>
      </c>
      <c r="P410">
        <f t="shared" si="88"/>
        <v>1</v>
      </c>
      <c r="Q410">
        <f t="shared" si="82"/>
        <v>275</v>
      </c>
    </row>
    <row r="411" spans="1:17" x14ac:dyDescent="0.2">
      <c r="A411">
        <v>1</v>
      </c>
      <c r="B411" s="3">
        <f>'Marktpreise EEX NCG 2017'!A767</f>
        <v>42405</v>
      </c>
      <c r="C411" s="7">
        <f t="shared" si="83"/>
        <v>2512.1951219512193</v>
      </c>
      <c r="D411" s="7">
        <f t="shared" si="84"/>
        <v>5024.3902439024387</v>
      </c>
      <c r="E411" s="7">
        <f t="shared" si="85"/>
        <v>0</v>
      </c>
      <c r="F411" s="4">
        <f>'Marktpreise EEX NCG 2017'!B767</f>
        <v>14.44</v>
      </c>
      <c r="G411" s="4">
        <f t="shared" si="89"/>
        <v>14.629999999999999</v>
      </c>
      <c r="H411" s="4">
        <f t="shared" si="86"/>
        <v>0</v>
      </c>
      <c r="I411" s="19">
        <f t="shared" si="87"/>
        <v>0</v>
      </c>
      <c r="J411" s="19">
        <f t="shared" si="78"/>
        <v>5479223.1707317075</v>
      </c>
      <c r="K411" s="7">
        <f t="shared" si="90"/>
        <v>303975.6097560976</v>
      </c>
      <c r="L411" s="18">
        <f t="shared" si="79"/>
        <v>49.186991869918707</v>
      </c>
      <c r="M411" s="4">
        <f t="shared" si="80"/>
        <v>18.025206611570248</v>
      </c>
      <c r="N411" s="4">
        <f t="shared" si="81"/>
        <v>20.128489130434776</v>
      </c>
      <c r="O411" s="4">
        <f t="shared" si="91"/>
        <v>5555.4629999999979</v>
      </c>
      <c r="P411">
        <f t="shared" si="88"/>
        <v>1</v>
      </c>
      <c r="Q411">
        <f t="shared" si="82"/>
        <v>276</v>
      </c>
    </row>
    <row r="412" spans="1:17" x14ac:dyDescent="0.2">
      <c r="B412" s="3">
        <f>'Marktpreise EEX NCG 2017'!A768</f>
        <v>42406</v>
      </c>
      <c r="C412" s="7">
        <f t="shared" si="83"/>
        <v>0</v>
      </c>
      <c r="D412" s="7">
        <f t="shared" si="84"/>
        <v>5024.3902439024387</v>
      </c>
      <c r="E412" s="7">
        <f t="shared" si="85"/>
        <v>0</v>
      </c>
      <c r="F412" s="4">
        <f>'Marktpreise EEX NCG 2017'!B768</f>
        <v>0</v>
      </c>
      <c r="G412" s="4">
        <f t="shared" si="89"/>
        <v>14.629999999999999</v>
      </c>
      <c r="H412" s="4">
        <f t="shared" si="86"/>
        <v>0</v>
      </c>
      <c r="I412" s="19">
        <f t="shared" si="87"/>
        <v>0</v>
      </c>
      <c r="J412" s="19">
        <f t="shared" si="78"/>
        <v>5479223.1707317075</v>
      </c>
      <c r="K412" s="7">
        <f t="shared" si="90"/>
        <v>303975.6097560976</v>
      </c>
      <c r="L412" s="18">
        <f t="shared" si="79"/>
        <v>49.186991869918707</v>
      </c>
      <c r="M412" s="4">
        <f t="shared" si="80"/>
        <v>18.025206611570248</v>
      </c>
      <c r="N412" s="4">
        <f t="shared" si="81"/>
        <v>20.128489130434776</v>
      </c>
      <c r="O412" s="4">
        <f t="shared" si="91"/>
        <v>5555.4629999999979</v>
      </c>
      <c r="P412">
        <f t="shared" si="88"/>
        <v>0</v>
      </c>
      <c r="Q412">
        <f t="shared" si="82"/>
        <v>276</v>
      </c>
    </row>
    <row r="413" spans="1:17" x14ac:dyDescent="0.2">
      <c r="B413" s="3">
        <f>'Marktpreise EEX NCG 2017'!A769</f>
        <v>42407</v>
      </c>
      <c r="C413" s="7">
        <f t="shared" si="83"/>
        <v>0</v>
      </c>
      <c r="D413" s="7">
        <f t="shared" si="84"/>
        <v>5024.3902439024387</v>
      </c>
      <c r="E413" s="7">
        <f t="shared" si="85"/>
        <v>0</v>
      </c>
      <c r="F413" s="4">
        <f>'Marktpreise EEX NCG 2017'!B769</f>
        <v>0</v>
      </c>
      <c r="G413" s="4">
        <f t="shared" si="89"/>
        <v>14.629999999999999</v>
      </c>
      <c r="H413" s="4">
        <f t="shared" si="86"/>
        <v>0</v>
      </c>
      <c r="I413" s="19">
        <f t="shared" si="87"/>
        <v>0</v>
      </c>
      <c r="J413" s="19">
        <f t="shared" ref="J413:J476" si="92">I413+J412</f>
        <v>5479223.1707317075</v>
      </c>
      <c r="K413" s="7">
        <f t="shared" si="90"/>
        <v>303975.6097560976</v>
      </c>
      <c r="L413" s="18">
        <f t="shared" ref="L413:L476" si="93">K413*100/$C$6</f>
        <v>49.186991869918707</v>
      </c>
      <c r="M413" s="4">
        <f t="shared" ref="M413:M476" si="94">J413/K413</f>
        <v>18.025206611570248</v>
      </c>
      <c r="N413" s="4">
        <f t="shared" ref="N413:N476" si="95">O413/Q413</f>
        <v>20.128489130434776</v>
      </c>
      <c r="O413" s="4">
        <f t="shared" si="91"/>
        <v>5555.4629999999979</v>
      </c>
      <c r="P413">
        <f t="shared" si="88"/>
        <v>0</v>
      </c>
      <c r="Q413">
        <f t="shared" ref="Q413:Q476" si="96">P413+Q412</f>
        <v>276</v>
      </c>
    </row>
    <row r="414" spans="1:17" x14ac:dyDescent="0.2">
      <c r="A414">
        <v>1</v>
      </c>
      <c r="B414" s="3">
        <f>'Marktpreise EEX NCG 2017'!A770</f>
        <v>42408</v>
      </c>
      <c r="C414" s="7">
        <f t="shared" si="83"/>
        <v>2512.1951219512193</v>
      </c>
      <c r="D414" s="7">
        <f t="shared" si="84"/>
        <v>7536.585365853658</v>
      </c>
      <c r="E414" s="7">
        <f t="shared" si="85"/>
        <v>0</v>
      </c>
      <c r="F414" s="4">
        <f>'Marktpreise EEX NCG 2017'!B770</f>
        <v>14.2</v>
      </c>
      <c r="G414" s="4">
        <f t="shared" si="89"/>
        <v>14.389999999999999</v>
      </c>
      <c r="H414" s="4">
        <f t="shared" si="86"/>
        <v>0</v>
      </c>
      <c r="I414" s="19">
        <f t="shared" si="87"/>
        <v>0</v>
      </c>
      <c r="J414" s="19">
        <f t="shared" si="92"/>
        <v>5479223.1707317075</v>
      </c>
      <c r="K414" s="7">
        <f t="shared" si="90"/>
        <v>303975.6097560976</v>
      </c>
      <c r="L414" s="18">
        <f t="shared" si="93"/>
        <v>49.186991869918707</v>
      </c>
      <c r="M414" s="4">
        <f t="shared" si="94"/>
        <v>18.025206611570248</v>
      </c>
      <c r="N414" s="4">
        <f t="shared" si="95"/>
        <v>20.107772563176891</v>
      </c>
      <c r="O414" s="4">
        <f t="shared" si="91"/>
        <v>5569.8529999999982</v>
      </c>
      <c r="P414">
        <f t="shared" si="88"/>
        <v>1</v>
      </c>
      <c r="Q414">
        <f t="shared" si="96"/>
        <v>277</v>
      </c>
    </row>
    <row r="415" spans="1:17" x14ac:dyDescent="0.2">
      <c r="A415">
        <v>1</v>
      </c>
      <c r="B415" s="3">
        <f>'Marktpreise EEX NCG 2017'!A771</f>
        <v>42409</v>
      </c>
      <c r="C415" s="7">
        <f t="shared" si="83"/>
        <v>2512.1951219512193</v>
      </c>
      <c r="D415" s="7">
        <f t="shared" si="84"/>
        <v>10048.780487804877</v>
      </c>
      <c r="E415" s="7">
        <f t="shared" si="85"/>
        <v>0</v>
      </c>
      <c r="F415" s="4">
        <f>'Marktpreise EEX NCG 2017'!B771</f>
        <v>14.05</v>
      </c>
      <c r="G415" s="4">
        <f t="shared" si="89"/>
        <v>14.24</v>
      </c>
      <c r="H415" s="4">
        <f t="shared" si="86"/>
        <v>0</v>
      </c>
      <c r="I415" s="19">
        <f t="shared" si="87"/>
        <v>0</v>
      </c>
      <c r="J415" s="19">
        <f t="shared" si="92"/>
        <v>5479223.1707317075</v>
      </c>
      <c r="K415" s="7">
        <f t="shared" si="90"/>
        <v>303975.6097560976</v>
      </c>
      <c r="L415" s="18">
        <f t="shared" si="93"/>
        <v>49.186991869918707</v>
      </c>
      <c r="M415" s="4">
        <f t="shared" si="94"/>
        <v>18.025206611570248</v>
      </c>
      <c r="N415" s="4">
        <f t="shared" si="95"/>
        <v>20.086665467625892</v>
      </c>
      <c r="O415" s="4">
        <f t="shared" si="91"/>
        <v>5584.092999999998</v>
      </c>
      <c r="P415">
        <f t="shared" si="88"/>
        <v>1</v>
      </c>
      <c r="Q415">
        <f t="shared" si="96"/>
        <v>278</v>
      </c>
    </row>
    <row r="416" spans="1:17" x14ac:dyDescent="0.2">
      <c r="A416">
        <v>1</v>
      </c>
      <c r="B416" s="3">
        <f>'Marktpreise EEX NCG 2017'!A772</f>
        <v>42410</v>
      </c>
      <c r="C416" s="7">
        <f t="shared" si="83"/>
        <v>2512.1951219512193</v>
      </c>
      <c r="D416" s="7">
        <f t="shared" si="84"/>
        <v>12560.975609756097</v>
      </c>
      <c r="E416" s="7">
        <f t="shared" si="85"/>
        <v>0</v>
      </c>
      <c r="F416" s="4">
        <f>'Marktpreise EEX NCG 2017'!B772</f>
        <v>13.76</v>
      </c>
      <c r="G416" s="4">
        <f t="shared" si="89"/>
        <v>13.95</v>
      </c>
      <c r="H416" s="4">
        <f t="shared" si="86"/>
        <v>0</v>
      </c>
      <c r="I416" s="19">
        <f t="shared" si="87"/>
        <v>0</v>
      </c>
      <c r="J416" s="19">
        <f t="shared" si="92"/>
        <v>5479223.1707317075</v>
      </c>
      <c r="K416" s="7">
        <f t="shared" si="90"/>
        <v>303975.6097560976</v>
      </c>
      <c r="L416" s="18">
        <f t="shared" si="93"/>
        <v>49.186991869918707</v>
      </c>
      <c r="M416" s="4">
        <f t="shared" si="94"/>
        <v>18.025206611570248</v>
      </c>
      <c r="N416" s="4">
        <f t="shared" si="95"/>
        <v>20.06467025089605</v>
      </c>
      <c r="O416" s="4">
        <f t="shared" si="91"/>
        <v>5598.0429999999978</v>
      </c>
      <c r="P416">
        <f t="shared" si="88"/>
        <v>1</v>
      </c>
      <c r="Q416">
        <f t="shared" si="96"/>
        <v>279</v>
      </c>
    </row>
    <row r="417" spans="1:17" x14ac:dyDescent="0.2">
      <c r="A417">
        <v>1</v>
      </c>
      <c r="B417" s="3">
        <f>'Marktpreise EEX NCG 2017'!A773</f>
        <v>42411</v>
      </c>
      <c r="C417" s="7">
        <f t="shared" si="83"/>
        <v>2512.1951219512193</v>
      </c>
      <c r="D417" s="7">
        <f t="shared" si="84"/>
        <v>0</v>
      </c>
      <c r="E417" s="7">
        <f t="shared" si="85"/>
        <v>15073.170731707316</v>
      </c>
      <c r="F417" s="4">
        <f>'Marktpreise EEX NCG 2017'!B773</f>
        <v>13.8</v>
      </c>
      <c r="G417" s="4">
        <f t="shared" si="89"/>
        <v>13.99</v>
      </c>
      <c r="H417" s="4">
        <f t="shared" si="86"/>
        <v>13.99</v>
      </c>
      <c r="I417" s="19">
        <f t="shared" si="87"/>
        <v>210873.65853658537</v>
      </c>
      <c r="J417" s="19">
        <f t="shared" si="92"/>
        <v>5690096.8292682925</v>
      </c>
      <c r="K417" s="7">
        <f t="shared" si="90"/>
        <v>319048.78048780491</v>
      </c>
      <c r="L417" s="18">
        <f t="shared" si="93"/>
        <v>51.626016260162608</v>
      </c>
      <c r="M417" s="4">
        <f t="shared" si="94"/>
        <v>17.834566929133857</v>
      </c>
      <c r="N417" s="4">
        <f t="shared" si="95"/>
        <v>20.042974999999991</v>
      </c>
      <c r="O417" s="4">
        <f t="shared" si="91"/>
        <v>5612.0329999999976</v>
      </c>
      <c r="P417">
        <f t="shared" si="88"/>
        <v>1</v>
      </c>
      <c r="Q417">
        <f t="shared" si="96"/>
        <v>280</v>
      </c>
    </row>
    <row r="418" spans="1:17" x14ac:dyDescent="0.2">
      <c r="A418">
        <v>1</v>
      </c>
      <c r="B418" s="3">
        <f>'Marktpreise EEX NCG 2017'!A774</f>
        <v>42412</v>
      </c>
      <c r="C418" s="7">
        <f t="shared" si="83"/>
        <v>2512.1951219512193</v>
      </c>
      <c r="D418" s="7">
        <f t="shared" si="84"/>
        <v>0</v>
      </c>
      <c r="E418" s="7">
        <f t="shared" si="85"/>
        <v>2512.1951219512193</v>
      </c>
      <c r="F418" s="4">
        <f>'Marktpreise EEX NCG 2017'!B774</f>
        <v>14.35</v>
      </c>
      <c r="G418" s="4">
        <f t="shared" si="89"/>
        <v>14.54</v>
      </c>
      <c r="H418" s="4">
        <f t="shared" si="86"/>
        <v>14.54</v>
      </c>
      <c r="I418" s="19">
        <f t="shared" si="87"/>
        <v>36527.317073170729</v>
      </c>
      <c r="J418" s="19">
        <f t="shared" si="92"/>
        <v>5726624.1463414636</v>
      </c>
      <c r="K418" s="7">
        <f t="shared" si="90"/>
        <v>321560.97560975613</v>
      </c>
      <c r="L418" s="18">
        <f t="shared" si="93"/>
        <v>52.032520325203258</v>
      </c>
      <c r="M418" s="4">
        <f t="shared" si="94"/>
        <v>17.808828124999998</v>
      </c>
      <c r="N418" s="4">
        <f t="shared" si="95"/>
        <v>20.023391459074723</v>
      </c>
      <c r="O418" s="4">
        <f t="shared" si="91"/>
        <v>5626.5729999999976</v>
      </c>
      <c r="P418">
        <f t="shared" si="88"/>
        <v>1</v>
      </c>
      <c r="Q418">
        <f t="shared" si="96"/>
        <v>281</v>
      </c>
    </row>
    <row r="419" spans="1:17" x14ac:dyDescent="0.2">
      <c r="B419" s="3">
        <f>'Marktpreise EEX NCG 2017'!A775</f>
        <v>42413</v>
      </c>
      <c r="C419" s="7">
        <f t="shared" si="83"/>
        <v>0</v>
      </c>
      <c r="D419" s="7">
        <f t="shared" si="84"/>
        <v>0</v>
      </c>
      <c r="E419" s="7">
        <f t="shared" si="85"/>
        <v>0</v>
      </c>
      <c r="F419" s="4">
        <f>'Marktpreise EEX NCG 2017'!B775</f>
        <v>0</v>
      </c>
      <c r="G419" s="4">
        <f t="shared" si="89"/>
        <v>14.54</v>
      </c>
      <c r="H419" s="4">
        <f t="shared" si="86"/>
        <v>0</v>
      </c>
      <c r="I419" s="19">
        <f t="shared" si="87"/>
        <v>0</v>
      </c>
      <c r="J419" s="19">
        <f t="shared" si="92"/>
        <v>5726624.1463414636</v>
      </c>
      <c r="K419" s="7">
        <f t="shared" si="90"/>
        <v>321560.97560975613</v>
      </c>
      <c r="L419" s="18">
        <f t="shared" si="93"/>
        <v>52.032520325203258</v>
      </c>
      <c r="M419" s="4">
        <f t="shared" si="94"/>
        <v>17.808828124999998</v>
      </c>
      <c r="N419" s="4">
        <f t="shared" si="95"/>
        <v>20.023391459074723</v>
      </c>
      <c r="O419" s="4">
        <f t="shared" si="91"/>
        <v>5626.5729999999976</v>
      </c>
      <c r="P419">
        <f t="shared" si="88"/>
        <v>0</v>
      </c>
      <c r="Q419">
        <f t="shared" si="96"/>
        <v>281</v>
      </c>
    </row>
    <row r="420" spans="1:17" x14ac:dyDescent="0.2">
      <c r="B420" s="3">
        <f>'Marktpreise EEX NCG 2017'!A776</f>
        <v>42414</v>
      </c>
      <c r="C420" s="7">
        <f t="shared" si="83"/>
        <v>0</v>
      </c>
      <c r="D420" s="7">
        <f t="shared" si="84"/>
        <v>0</v>
      </c>
      <c r="E420" s="7">
        <f t="shared" si="85"/>
        <v>0</v>
      </c>
      <c r="F420" s="4">
        <f>'Marktpreise EEX NCG 2017'!B776</f>
        <v>0</v>
      </c>
      <c r="G420" s="4">
        <f t="shared" si="89"/>
        <v>14.54</v>
      </c>
      <c r="H420" s="4">
        <f t="shared" si="86"/>
        <v>0</v>
      </c>
      <c r="I420" s="19">
        <f t="shared" si="87"/>
        <v>0</v>
      </c>
      <c r="J420" s="19">
        <f t="shared" si="92"/>
        <v>5726624.1463414636</v>
      </c>
      <c r="K420" s="7">
        <f t="shared" si="90"/>
        <v>321560.97560975613</v>
      </c>
      <c r="L420" s="18">
        <f t="shared" si="93"/>
        <v>52.032520325203258</v>
      </c>
      <c r="M420" s="4">
        <f t="shared" si="94"/>
        <v>17.808828124999998</v>
      </c>
      <c r="N420" s="4">
        <f t="shared" si="95"/>
        <v>20.023391459074723</v>
      </c>
      <c r="O420" s="4">
        <f t="shared" si="91"/>
        <v>5626.5729999999976</v>
      </c>
      <c r="P420">
        <f t="shared" si="88"/>
        <v>0</v>
      </c>
      <c r="Q420">
        <f t="shared" si="96"/>
        <v>281</v>
      </c>
    </row>
    <row r="421" spans="1:17" x14ac:dyDescent="0.2">
      <c r="A421">
        <v>1</v>
      </c>
      <c r="B421" s="3">
        <f>'Marktpreise EEX NCG 2017'!A777</f>
        <v>42415</v>
      </c>
      <c r="C421" s="7">
        <f t="shared" si="83"/>
        <v>2512.1951219512193</v>
      </c>
      <c r="D421" s="7">
        <f t="shared" si="84"/>
        <v>2512.1951219512193</v>
      </c>
      <c r="E421" s="7">
        <f t="shared" si="85"/>
        <v>0</v>
      </c>
      <c r="F421" s="4">
        <f>'Marktpreise EEX NCG 2017'!B777</f>
        <v>14.23</v>
      </c>
      <c r="G421" s="4">
        <f t="shared" si="89"/>
        <v>14.42</v>
      </c>
      <c r="H421" s="4">
        <f t="shared" si="86"/>
        <v>0</v>
      </c>
      <c r="I421" s="19">
        <f t="shared" si="87"/>
        <v>0</v>
      </c>
      <c r="J421" s="19">
        <f t="shared" si="92"/>
        <v>5726624.1463414636</v>
      </c>
      <c r="K421" s="7">
        <f t="shared" si="90"/>
        <v>321560.97560975613</v>
      </c>
      <c r="L421" s="18">
        <f t="shared" si="93"/>
        <v>52.032520325203258</v>
      </c>
      <c r="M421" s="4">
        <f t="shared" si="94"/>
        <v>17.808828124999998</v>
      </c>
      <c r="N421" s="4">
        <f t="shared" si="95"/>
        <v>20.003521276595738</v>
      </c>
      <c r="O421" s="4">
        <f t="shared" si="91"/>
        <v>5640.9929999999977</v>
      </c>
      <c r="P421">
        <f t="shared" si="88"/>
        <v>1</v>
      </c>
      <c r="Q421">
        <f t="shared" si="96"/>
        <v>282</v>
      </c>
    </row>
    <row r="422" spans="1:17" x14ac:dyDescent="0.2">
      <c r="A422">
        <v>1</v>
      </c>
      <c r="B422" s="3">
        <f>'Marktpreise EEX NCG 2017'!A778</f>
        <v>42416</v>
      </c>
      <c r="C422" s="7">
        <f t="shared" si="83"/>
        <v>2512.1951219512193</v>
      </c>
      <c r="D422" s="7">
        <f t="shared" si="84"/>
        <v>5024.3902439024387</v>
      </c>
      <c r="E422" s="7">
        <f t="shared" si="85"/>
        <v>0</v>
      </c>
      <c r="F422" s="4">
        <f>'Marktpreise EEX NCG 2017'!B778</f>
        <v>13.98</v>
      </c>
      <c r="G422" s="4">
        <f t="shared" si="89"/>
        <v>14.17</v>
      </c>
      <c r="H422" s="4">
        <f t="shared" si="86"/>
        <v>0</v>
      </c>
      <c r="I422" s="19">
        <f t="shared" si="87"/>
        <v>0</v>
      </c>
      <c r="J422" s="19">
        <f t="shared" si="92"/>
        <v>5726624.1463414636</v>
      </c>
      <c r="K422" s="7">
        <f t="shared" si="90"/>
        <v>321560.97560975613</v>
      </c>
      <c r="L422" s="18">
        <f t="shared" si="93"/>
        <v>52.032520325203258</v>
      </c>
      <c r="M422" s="4">
        <f t="shared" si="94"/>
        <v>17.808828124999998</v>
      </c>
      <c r="N422" s="4">
        <f t="shared" si="95"/>
        <v>19.982908127208471</v>
      </c>
      <c r="O422" s="4">
        <f t="shared" si="91"/>
        <v>5655.1629999999977</v>
      </c>
      <c r="P422">
        <f t="shared" si="88"/>
        <v>1</v>
      </c>
      <c r="Q422">
        <f t="shared" si="96"/>
        <v>283</v>
      </c>
    </row>
    <row r="423" spans="1:17" x14ac:dyDescent="0.2">
      <c r="A423">
        <v>1</v>
      </c>
      <c r="B423" s="3">
        <f>'Marktpreise EEX NCG 2017'!A779</f>
        <v>42417</v>
      </c>
      <c r="C423" s="7">
        <f t="shared" si="83"/>
        <v>2512.1951219512193</v>
      </c>
      <c r="D423" s="7">
        <f t="shared" si="84"/>
        <v>0</v>
      </c>
      <c r="E423" s="7">
        <f t="shared" si="85"/>
        <v>7536.585365853658</v>
      </c>
      <c r="F423" s="4">
        <f>'Marktpreise EEX NCG 2017'!B779</f>
        <v>14.08</v>
      </c>
      <c r="G423" s="4">
        <f t="shared" si="89"/>
        <v>14.27</v>
      </c>
      <c r="H423" s="4">
        <f t="shared" si="86"/>
        <v>14.27</v>
      </c>
      <c r="I423" s="19">
        <f t="shared" si="87"/>
        <v>107547.0731707317</v>
      </c>
      <c r="J423" s="19">
        <f t="shared" si="92"/>
        <v>5834171.2195121953</v>
      </c>
      <c r="K423" s="7">
        <f t="shared" si="90"/>
        <v>329097.56097560981</v>
      </c>
      <c r="L423" s="18">
        <f t="shared" si="93"/>
        <v>53.252032520325209</v>
      </c>
      <c r="M423" s="4">
        <f t="shared" si="94"/>
        <v>17.727786259541983</v>
      </c>
      <c r="N423" s="4">
        <f t="shared" si="95"/>
        <v>19.962792253521119</v>
      </c>
      <c r="O423" s="4">
        <f t="shared" si="91"/>
        <v>5669.4329999999982</v>
      </c>
      <c r="P423">
        <f t="shared" si="88"/>
        <v>1</v>
      </c>
      <c r="Q423">
        <f t="shared" si="96"/>
        <v>284</v>
      </c>
    </row>
    <row r="424" spans="1:17" x14ac:dyDescent="0.2">
      <c r="A424">
        <v>1</v>
      </c>
      <c r="B424" s="3">
        <f>'Marktpreise EEX NCG 2017'!A780</f>
        <v>42418</v>
      </c>
      <c r="C424" s="7">
        <f t="shared" ref="C424:C487" si="97">IF(A424&gt;0,$C$6/$C$8,0)</f>
        <v>2512.1951219512193</v>
      </c>
      <c r="D424" s="7">
        <f t="shared" si="84"/>
        <v>0</v>
      </c>
      <c r="E424" s="7">
        <f t="shared" si="85"/>
        <v>2512.1951219512193</v>
      </c>
      <c r="F424" s="4">
        <f>'Marktpreise EEX NCG 2017'!B780</f>
        <v>14.22</v>
      </c>
      <c r="G424" s="4">
        <f t="shared" si="89"/>
        <v>14.41</v>
      </c>
      <c r="H424" s="4">
        <f t="shared" si="86"/>
        <v>14.41</v>
      </c>
      <c r="I424" s="19">
        <f t="shared" si="87"/>
        <v>36200.731707317071</v>
      </c>
      <c r="J424" s="19">
        <f t="shared" si="92"/>
        <v>5870371.9512195121</v>
      </c>
      <c r="K424" s="7">
        <f t="shared" si="90"/>
        <v>331609.75609756104</v>
      </c>
      <c r="L424" s="18">
        <f t="shared" si="93"/>
        <v>53.658536585365866</v>
      </c>
      <c r="M424" s="4">
        <f t="shared" si="94"/>
        <v>17.702651515151512</v>
      </c>
      <c r="N424" s="4">
        <f t="shared" si="95"/>
        <v>19.943308771929818</v>
      </c>
      <c r="O424" s="4">
        <f t="shared" si="91"/>
        <v>5683.842999999998</v>
      </c>
      <c r="P424">
        <f t="shared" si="88"/>
        <v>1</v>
      </c>
      <c r="Q424">
        <f t="shared" si="96"/>
        <v>285</v>
      </c>
    </row>
    <row r="425" spans="1:17" x14ac:dyDescent="0.2">
      <c r="A425">
        <v>1</v>
      </c>
      <c r="B425" s="3">
        <f>'Marktpreise EEX NCG 2017'!A781</f>
        <v>42419</v>
      </c>
      <c r="C425" s="7">
        <f t="shared" si="97"/>
        <v>2512.1951219512193</v>
      </c>
      <c r="D425" s="7">
        <f t="shared" si="84"/>
        <v>2512.1951219512193</v>
      </c>
      <c r="E425" s="7">
        <f t="shared" si="85"/>
        <v>0</v>
      </c>
      <c r="F425" s="4">
        <f>'Marktpreise EEX NCG 2017'!B781</f>
        <v>14.01</v>
      </c>
      <c r="G425" s="4">
        <f t="shared" si="89"/>
        <v>14.2</v>
      </c>
      <c r="H425" s="4">
        <f t="shared" si="86"/>
        <v>0</v>
      </c>
      <c r="I425" s="19">
        <f t="shared" si="87"/>
        <v>0</v>
      </c>
      <c r="J425" s="19">
        <f t="shared" si="92"/>
        <v>5870371.9512195121</v>
      </c>
      <c r="K425" s="7">
        <f t="shared" si="90"/>
        <v>331609.75609756104</v>
      </c>
      <c r="L425" s="18">
        <f t="shared" si="93"/>
        <v>53.658536585365866</v>
      </c>
      <c r="M425" s="4">
        <f t="shared" si="94"/>
        <v>17.702651515151512</v>
      </c>
      <c r="N425" s="4">
        <f t="shared" si="95"/>
        <v>19.923227272727264</v>
      </c>
      <c r="O425" s="4">
        <f t="shared" si="91"/>
        <v>5698.0429999999978</v>
      </c>
      <c r="P425">
        <f t="shared" si="88"/>
        <v>1</v>
      </c>
      <c r="Q425">
        <f t="shared" si="96"/>
        <v>286</v>
      </c>
    </row>
    <row r="426" spans="1:17" x14ac:dyDescent="0.2">
      <c r="B426" s="3">
        <f>'Marktpreise EEX NCG 2017'!A782</f>
        <v>42420</v>
      </c>
      <c r="C426" s="7">
        <f t="shared" si="97"/>
        <v>0</v>
      </c>
      <c r="D426" s="7">
        <f t="shared" si="84"/>
        <v>2512.1951219512193</v>
      </c>
      <c r="E426" s="7">
        <f t="shared" si="85"/>
        <v>0</v>
      </c>
      <c r="F426" s="4">
        <f>'Marktpreise EEX NCG 2017'!B782</f>
        <v>0</v>
      </c>
      <c r="G426" s="4">
        <f t="shared" si="89"/>
        <v>14.2</v>
      </c>
      <c r="H426" s="4">
        <f t="shared" si="86"/>
        <v>0</v>
      </c>
      <c r="I426" s="19">
        <f t="shared" si="87"/>
        <v>0</v>
      </c>
      <c r="J426" s="19">
        <f t="shared" si="92"/>
        <v>5870371.9512195121</v>
      </c>
      <c r="K426" s="7">
        <f t="shared" si="90"/>
        <v>331609.75609756104</v>
      </c>
      <c r="L426" s="18">
        <f t="shared" si="93"/>
        <v>53.658536585365866</v>
      </c>
      <c r="M426" s="4">
        <f t="shared" si="94"/>
        <v>17.702651515151512</v>
      </c>
      <c r="N426" s="4">
        <f t="shared" si="95"/>
        <v>19.923227272727264</v>
      </c>
      <c r="O426" s="4">
        <f t="shared" si="91"/>
        <v>5698.0429999999978</v>
      </c>
      <c r="P426">
        <f t="shared" si="88"/>
        <v>0</v>
      </c>
      <c r="Q426">
        <f t="shared" si="96"/>
        <v>286</v>
      </c>
    </row>
    <row r="427" spans="1:17" x14ac:dyDescent="0.2">
      <c r="B427" s="3">
        <f>'Marktpreise EEX NCG 2017'!A783</f>
        <v>42421</v>
      </c>
      <c r="C427" s="7">
        <f t="shared" si="97"/>
        <v>0</v>
      </c>
      <c r="D427" s="7">
        <f t="shared" si="84"/>
        <v>2512.1951219512193</v>
      </c>
      <c r="E427" s="7">
        <f t="shared" si="85"/>
        <v>0</v>
      </c>
      <c r="F427" s="4">
        <f>'Marktpreise EEX NCG 2017'!B783</f>
        <v>0</v>
      </c>
      <c r="G427" s="4">
        <f t="shared" si="89"/>
        <v>14.2</v>
      </c>
      <c r="H427" s="4">
        <f t="shared" si="86"/>
        <v>0</v>
      </c>
      <c r="I427" s="19">
        <f t="shared" si="87"/>
        <v>0</v>
      </c>
      <c r="J427" s="19">
        <f t="shared" si="92"/>
        <v>5870371.9512195121</v>
      </c>
      <c r="K427" s="7">
        <f t="shared" si="90"/>
        <v>331609.75609756104</v>
      </c>
      <c r="L427" s="18">
        <f t="shared" si="93"/>
        <v>53.658536585365866</v>
      </c>
      <c r="M427" s="4">
        <f t="shared" si="94"/>
        <v>17.702651515151512</v>
      </c>
      <c r="N427" s="4">
        <f t="shared" si="95"/>
        <v>19.923227272727264</v>
      </c>
      <c r="O427" s="4">
        <f t="shared" si="91"/>
        <v>5698.0429999999978</v>
      </c>
      <c r="P427">
        <f t="shared" si="88"/>
        <v>0</v>
      </c>
      <c r="Q427">
        <f t="shared" si="96"/>
        <v>286</v>
      </c>
    </row>
    <row r="428" spans="1:17" x14ac:dyDescent="0.2">
      <c r="A428">
        <v>1</v>
      </c>
      <c r="B428" s="3">
        <f>'Marktpreise EEX NCG 2017'!A784</f>
        <v>42422</v>
      </c>
      <c r="C428" s="7">
        <f t="shared" si="97"/>
        <v>2512.1951219512193</v>
      </c>
      <c r="D428" s="7">
        <f t="shared" si="84"/>
        <v>0</v>
      </c>
      <c r="E428" s="7">
        <f t="shared" si="85"/>
        <v>5024.3902439024387</v>
      </c>
      <c r="F428" s="4">
        <f>'Marktpreise EEX NCG 2017'!B784</f>
        <v>14.41</v>
      </c>
      <c r="G428" s="4">
        <f t="shared" si="89"/>
        <v>14.6</v>
      </c>
      <c r="H428" s="4">
        <f t="shared" si="86"/>
        <v>14.6</v>
      </c>
      <c r="I428" s="19">
        <f t="shared" si="87"/>
        <v>73356.097560975599</v>
      </c>
      <c r="J428" s="19">
        <f t="shared" si="92"/>
        <v>5943728.0487804879</v>
      </c>
      <c r="K428" s="7">
        <f t="shared" si="90"/>
        <v>336634.14634146349</v>
      </c>
      <c r="L428" s="18">
        <f t="shared" si="93"/>
        <v>54.471544715447166</v>
      </c>
      <c r="M428" s="4">
        <f t="shared" si="94"/>
        <v>17.656343283582085</v>
      </c>
      <c r="N428" s="4">
        <f t="shared" si="95"/>
        <v>19.904679442508705</v>
      </c>
      <c r="O428" s="4">
        <f t="shared" si="91"/>
        <v>5712.6429999999982</v>
      </c>
      <c r="P428">
        <f t="shared" si="88"/>
        <v>1</v>
      </c>
      <c r="Q428">
        <f t="shared" si="96"/>
        <v>287</v>
      </c>
    </row>
    <row r="429" spans="1:17" x14ac:dyDescent="0.2">
      <c r="A429">
        <v>1</v>
      </c>
      <c r="B429" s="3">
        <f>'Marktpreise EEX NCG 2017'!A785</f>
        <v>42423</v>
      </c>
      <c r="C429" s="7">
        <f t="shared" si="97"/>
        <v>2512.1951219512193</v>
      </c>
      <c r="D429" s="7">
        <f t="shared" si="84"/>
        <v>2512.1951219512193</v>
      </c>
      <c r="E429" s="7">
        <f t="shared" si="85"/>
        <v>0</v>
      </c>
      <c r="F429" s="4">
        <f>'Marktpreise EEX NCG 2017'!B785</f>
        <v>14.2</v>
      </c>
      <c r="G429" s="4">
        <f t="shared" si="89"/>
        <v>14.389999999999999</v>
      </c>
      <c r="H429" s="4">
        <f t="shared" si="86"/>
        <v>0</v>
      </c>
      <c r="I429" s="19">
        <f t="shared" si="87"/>
        <v>0</v>
      </c>
      <c r="J429" s="19">
        <f t="shared" si="92"/>
        <v>5943728.0487804879</v>
      </c>
      <c r="K429" s="7">
        <f t="shared" si="90"/>
        <v>336634.14634146349</v>
      </c>
      <c r="L429" s="18">
        <f t="shared" si="93"/>
        <v>54.471544715447166</v>
      </c>
      <c r="M429" s="4">
        <f t="shared" si="94"/>
        <v>17.656343283582085</v>
      </c>
      <c r="N429" s="4">
        <f t="shared" si="95"/>
        <v>19.885531249999996</v>
      </c>
      <c r="O429" s="4">
        <f t="shared" si="91"/>
        <v>5727.0329999999985</v>
      </c>
      <c r="P429">
        <f t="shared" si="88"/>
        <v>1</v>
      </c>
      <c r="Q429">
        <f t="shared" si="96"/>
        <v>288</v>
      </c>
    </row>
    <row r="430" spans="1:17" x14ac:dyDescent="0.2">
      <c r="A430">
        <v>1</v>
      </c>
      <c r="B430" s="3">
        <f>'Marktpreise EEX NCG 2017'!A786</f>
        <v>42424</v>
      </c>
      <c r="C430" s="7">
        <f t="shared" si="97"/>
        <v>2512.1951219512193</v>
      </c>
      <c r="D430" s="7">
        <f t="shared" si="84"/>
        <v>5024.3902439024387</v>
      </c>
      <c r="E430" s="7">
        <f t="shared" si="85"/>
        <v>0</v>
      </c>
      <c r="F430" s="4">
        <f>'Marktpreise EEX NCG 2017'!B786</f>
        <v>13.97</v>
      </c>
      <c r="G430" s="4">
        <f t="shared" si="89"/>
        <v>14.16</v>
      </c>
      <c r="H430" s="4">
        <f t="shared" si="86"/>
        <v>0</v>
      </c>
      <c r="I430" s="19">
        <f t="shared" si="87"/>
        <v>0</v>
      </c>
      <c r="J430" s="19">
        <f t="shared" si="92"/>
        <v>5943728.0487804879</v>
      </c>
      <c r="K430" s="7">
        <f t="shared" si="90"/>
        <v>336634.14634146349</v>
      </c>
      <c r="L430" s="18">
        <f t="shared" si="93"/>
        <v>54.471544715447166</v>
      </c>
      <c r="M430" s="4">
        <f t="shared" si="94"/>
        <v>17.656343283582085</v>
      </c>
      <c r="N430" s="4">
        <f t="shared" si="95"/>
        <v>19.865719723183386</v>
      </c>
      <c r="O430" s="4">
        <f t="shared" si="91"/>
        <v>5741.1929999999984</v>
      </c>
      <c r="P430">
        <f t="shared" si="88"/>
        <v>1</v>
      </c>
      <c r="Q430">
        <f t="shared" si="96"/>
        <v>289</v>
      </c>
    </row>
    <row r="431" spans="1:17" x14ac:dyDescent="0.2">
      <c r="A431">
        <v>1</v>
      </c>
      <c r="B431" s="3">
        <f>'Marktpreise EEX NCG 2017'!A787</f>
        <v>42425</v>
      </c>
      <c r="C431" s="7">
        <f t="shared" si="97"/>
        <v>2512.1951219512193</v>
      </c>
      <c r="D431" s="7">
        <f t="shared" si="84"/>
        <v>7536.585365853658</v>
      </c>
      <c r="E431" s="7">
        <f t="shared" si="85"/>
        <v>0</v>
      </c>
      <c r="F431" s="4">
        <f>'Marktpreise EEX NCG 2017'!B787</f>
        <v>13.91</v>
      </c>
      <c r="G431" s="4">
        <f t="shared" si="89"/>
        <v>14.1</v>
      </c>
      <c r="H431" s="4">
        <f t="shared" si="86"/>
        <v>0</v>
      </c>
      <c r="I431" s="19">
        <f t="shared" si="87"/>
        <v>0</v>
      </c>
      <c r="J431" s="19">
        <f t="shared" si="92"/>
        <v>5943728.0487804879</v>
      </c>
      <c r="K431" s="7">
        <f t="shared" si="90"/>
        <v>336634.14634146349</v>
      </c>
      <c r="L431" s="18">
        <f t="shared" si="93"/>
        <v>54.471544715447166</v>
      </c>
      <c r="M431" s="4">
        <f t="shared" si="94"/>
        <v>17.656343283582085</v>
      </c>
      <c r="N431" s="4">
        <f t="shared" si="95"/>
        <v>19.845837931034477</v>
      </c>
      <c r="O431" s="4">
        <f t="shared" si="91"/>
        <v>5755.2929999999988</v>
      </c>
      <c r="P431">
        <f t="shared" si="88"/>
        <v>1</v>
      </c>
      <c r="Q431">
        <f t="shared" si="96"/>
        <v>290</v>
      </c>
    </row>
    <row r="432" spans="1:17" x14ac:dyDescent="0.2">
      <c r="A432">
        <v>1</v>
      </c>
      <c r="B432" s="3">
        <f>'Marktpreise EEX NCG 2017'!A788</f>
        <v>42426</v>
      </c>
      <c r="C432" s="7">
        <f t="shared" si="97"/>
        <v>2512.1951219512193</v>
      </c>
      <c r="D432" s="7">
        <f t="shared" ref="D432:D495" si="98">IF(G432&gt;=G431,IF(F432=0,C432+D431,0),C432+D431)</f>
        <v>0</v>
      </c>
      <c r="E432" s="7">
        <f t="shared" ref="E432:E495" si="99">IF(G432&gt;=G431,IF(F432=0,0,C432+D431),0)</f>
        <v>10048.780487804877</v>
      </c>
      <c r="F432" s="4">
        <f>'Marktpreise EEX NCG 2017'!B788</f>
        <v>14.14</v>
      </c>
      <c r="G432" s="4">
        <f t="shared" si="89"/>
        <v>14.33</v>
      </c>
      <c r="H432" s="4">
        <f t="shared" si="86"/>
        <v>14.33</v>
      </c>
      <c r="I432" s="19">
        <f t="shared" si="87"/>
        <v>143999.0243902439</v>
      </c>
      <c r="J432" s="19">
        <f t="shared" si="92"/>
        <v>6087727.0731707318</v>
      </c>
      <c r="K432" s="7">
        <f t="shared" si="90"/>
        <v>346682.92682926834</v>
      </c>
      <c r="L432" s="18">
        <f t="shared" si="93"/>
        <v>56.09756097560976</v>
      </c>
      <c r="M432" s="4">
        <f t="shared" si="94"/>
        <v>17.559927536231882</v>
      </c>
      <c r="N432" s="4">
        <f t="shared" si="95"/>
        <v>19.826883161512022</v>
      </c>
      <c r="O432" s="4">
        <f t="shared" si="91"/>
        <v>5769.6229999999987</v>
      </c>
      <c r="P432">
        <f t="shared" si="88"/>
        <v>1</v>
      </c>
      <c r="Q432">
        <f t="shared" si="96"/>
        <v>291</v>
      </c>
    </row>
    <row r="433" spans="1:17" x14ac:dyDescent="0.2">
      <c r="B433" s="3">
        <f>'Marktpreise EEX NCG 2017'!A789</f>
        <v>42427</v>
      </c>
      <c r="C433" s="7">
        <f t="shared" si="97"/>
        <v>0</v>
      </c>
      <c r="D433" s="7">
        <f t="shared" si="98"/>
        <v>0</v>
      </c>
      <c r="E433" s="7">
        <f t="shared" si="99"/>
        <v>0</v>
      </c>
      <c r="F433" s="4">
        <f>'Marktpreise EEX NCG 2017'!B789</f>
        <v>0</v>
      </c>
      <c r="G433" s="4">
        <f t="shared" si="89"/>
        <v>14.33</v>
      </c>
      <c r="H433" s="4">
        <f t="shared" si="86"/>
        <v>0</v>
      </c>
      <c r="I433" s="19">
        <f t="shared" si="87"/>
        <v>0</v>
      </c>
      <c r="J433" s="19">
        <f t="shared" si="92"/>
        <v>6087727.0731707318</v>
      </c>
      <c r="K433" s="7">
        <f t="shared" si="90"/>
        <v>346682.92682926834</v>
      </c>
      <c r="L433" s="18">
        <f t="shared" si="93"/>
        <v>56.09756097560976</v>
      </c>
      <c r="M433" s="4">
        <f t="shared" si="94"/>
        <v>17.559927536231882</v>
      </c>
      <c r="N433" s="4">
        <f t="shared" si="95"/>
        <v>19.826883161512022</v>
      </c>
      <c r="O433" s="4">
        <f t="shared" si="91"/>
        <v>5769.6229999999987</v>
      </c>
      <c r="P433">
        <f t="shared" si="88"/>
        <v>0</v>
      </c>
      <c r="Q433">
        <f t="shared" si="96"/>
        <v>291</v>
      </c>
    </row>
    <row r="434" spans="1:17" x14ac:dyDescent="0.2">
      <c r="B434" s="3">
        <f>'Marktpreise EEX NCG 2017'!A790</f>
        <v>42428</v>
      </c>
      <c r="C434" s="7">
        <f t="shared" si="97"/>
        <v>0</v>
      </c>
      <c r="D434" s="7">
        <f t="shared" si="98"/>
        <v>0</v>
      </c>
      <c r="E434" s="7">
        <f t="shared" si="99"/>
        <v>0</v>
      </c>
      <c r="F434" s="4">
        <f>'Marktpreise EEX NCG 2017'!B790</f>
        <v>0</v>
      </c>
      <c r="G434" s="4">
        <f t="shared" si="89"/>
        <v>14.33</v>
      </c>
      <c r="H434" s="4">
        <f t="shared" si="86"/>
        <v>0</v>
      </c>
      <c r="I434" s="19">
        <f t="shared" si="87"/>
        <v>0</v>
      </c>
      <c r="J434" s="19">
        <f t="shared" si="92"/>
        <v>6087727.0731707318</v>
      </c>
      <c r="K434" s="7">
        <f t="shared" si="90"/>
        <v>346682.92682926834</v>
      </c>
      <c r="L434" s="18">
        <f t="shared" si="93"/>
        <v>56.09756097560976</v>
      </c>
      <c r="M434" s="4">
        <f t="shared" si="94"/>
        <v>17.559927536231882</v>
      </c>
      <c r="N434" s="4">
        <f t="shared" si="95"/>
        <v>19.826883161512022</v>
      </c>
      <c r="O434" s="4">
        <f t="shared" si="91"/>
        <v>5769.6229999999987</v>
      </c>
      <c r="P434">
        <f t="shared" si="88"/>
        <v>0</v>
      </c>
      <c r="Q434">
        <f t="shared" si="96"/>
        <v>291</v>
      </c>
    </row>
    <row r="435" spans="1:17" x14ac:dyDescent="0.2">
      <c r="A435">
        <v>1</v>
      </c>
      <c r="B435" s="3">
        <f>'Marktpreise EEX NCG 2017'!A791</f>
        <v>42429</v>
      </c>
      <c r="C435" s="7">
        <f t="shared" si="97"/>
        <v>2512.1951219512193</v>
      </c>
      <c r="D435" s="7">
        <f t="shared" si="98"/>
        <v>0</v>
      </c>
      <c r="E435" s="7">
        <f t="shared" si="99"/>
        <v>2512.1951219512193</v>
      </c>
      <c r="F435" s="4">
        <f>'Marktpreise EEX NCG 2017'!B791</f>
        <v>14.14</v>
      </c>
      <c r="G435" s="4">
        <f t="shared" si="89"/>
        <v>14.33</v>
      </c>
      <c r="H435" s="4">
        <f t="shared" si="86"/>
        <v>14.33</v>
      </c>
      <c r="I435" s="19">
        <f t="shared" si="87"/>
        <v>35999.756097560974</v>
      </c>
      <c r="J435" s="19">
        <f t="shared" si="92"/>
        <v>6123726.8292682925</v>
      </c>
      <c r="K435" s="7">
        <f t="shared" si="90"/>
        <v>349195.12195121957</v>
      </c>
      <c r="L435" s="18">
        <f t="shared" si="93"/>
        <v>56.504065040650417</v>
      </c>
      <c r="M435" s="4">
        <f t="shared" si="94"/>
        <v>17.536690647482011</v>
      </c>
      <c r="N435" s="4">
        <f t="shared" si="95"/>
        <v>19.808058219178079</v>
      </c>
      <c r="O435" s="4">
        <f t="shared" si="91"/>
        <v>5783.9529999999986</v>
      </c>
      <c r="P435">
        <f t="shared" si="88"/>
        <v>1</v>
      </c>
      <c r="Q435">
        <f t="shared" si="96"/>
        <v>292</v>
      </c>
    </row>
    <row r="436" spans="1:17" x14ac:dyDescent="0.2">
      <c r="A436">
        <v>1</v>
      </c>
      <c r="B436" s="3">
        <f>'Marktpreise EEX NCG 2017'!A792</f>
        <v>42430</v>
      </c>
      <c r="C436" s="7">
        <f t="shared" si="97"/>
        <v>2512.1951219512193</v>
      </c>
      <c r="D436" s="7">
        <f t="shared" si="98"/>
        <v>0</v>
      </c>
      <c r="E436" s="7">
        <f t="shared" si="99"/>
        <v>2512.1951219512193</v>
      </c>
      <c r="F436" s="4">
        <f>'Marktpreise EEX NCG 2017'!B792</f>
        <v>14.17</v>
      </c>
      <c r="G436" s="4">
        <f t="shared" si="89"/>
        <v>14.36</v>
      </c>
      <c r="H436" s="4">
        <f t="shared" si="86"/>
        <v>14.36</v>
      </c>
      <c r="I436" s="19">
        <f t="shared" si="87"/>
        <v>36075.121951219509</v>
      </c>
      <c r="J436" s="19">
        <f t="shared" si="92"/>
        <v>6159801.9512195121</v>
      </c>
      <c r="K436" s="7">
        <f t="shared" si="90"/>
        <v>351707.31707317079</v>
      </c>
      <c r="L436" s="18">
        <f t="shared" si="93"/>
        <v>56.91056910569106</v>
      </c>
      <c r="M436" s="4">
        <f t="shared" si="94"/>
        <v>17.513999999999996</v>
      </c>
      <c r="N436" s="4">
        <f t="shared" si="95"/>
        <v>19.789464163822519</v>
      </c>
      <c r="O436" s="4">
        <f t="shared" si="91"/>
        <v>5798.3129999999983</v>
      </c>
      <c r="P436">
        <f t="shared" si="88"/>
        <v>1</v>
      </c>
      <c r="Q436">
        <f t="shared" si="96"/>
        <v>293</v>
      </c>
    </row>
    <row r="437" spans="1:17" x14ac:dyDescent="0.2">
      <c r="A437">
        <v>1</v>
      </c>
      <c r="B437" s="3">
        <f>'Marktpreise EEX NCG 2017'!A793</f>
        <v>42431</v>
      </c>
      <c r="C437" s="7">
        <f t="shared" si="97"/>
        <v>2512.1951219512193</v>
      </c>
      <c r="D437" s="7">
        <f t="shared" si="98"/>
        <v>0</v>
      </c>
      <c r="E437" s="7">
        <f t="shared" si="99"/>
        <v>2512.1951219512193</v>
      </c>
      <c r="F437" s="4">
        <f>'Marktpreise EEX NCG 2017'!B793</f>
        <v>14.23</v>
      </c>
      <c r="G437" s="4">
        <f t="shared" si="89"/>
        <v>14.42</v>
      </c>
      <c r="H437" s="4">
        <f t="shared" si="86"/>
        <v>14.42</v>
      </c>
      <c r="I437" s="19">
        <f t="shared" si="87"/>
        <v>36225.85365853658</v>
      </c>
      <c r="J437" s="19">
        <f t="shared" si="92"/>
        <v>6196027.8048780486</v>
      </c>
      <c r="K437" s="7">
        <f t="shared" si="90"/>
        <v>354219.51219512202</v>
      </c>
      <c r="L437" s="18">
        <f t="shared" si="93"/>
        <v>57.317073170731717</v>
      </c>
      <c r="M437" s="4">
        <f t="shared" si="94"/>
        <v>17.492056737588648</v>
      </c>
      <c r="N437" s="4">
        <f t="shared" si="95"/>
        <v>19.771200680272102</v>
      </c>
      <c r="O437" s="4">
        <f t="shared" si="91"/>
        <v>5812.7329999999984</v>
      </c>
      <c r="P437">
        <f t="shared" si="88"/>
        <v>1</v>
      </c>
      <c r="Q437">
        <f t="shared" si="96"/>
        <v>294</v>
      </c>
    </row>
    <row r="438" spans="1:17" x14ac:dyDescent="0.2">
      <c r="A438">
        <v>1</v>
      </c>
      <c r="B438" s="3">
        <f>'Marktpreise EEX NCG 2017'!A794</f>
        <v>42432</v>
      </c>
      <c r="C438" s="7">
        <f t="shared" si="97"/>
        <v>2512.1951219512193</v>
      </c>
      <c r="D438" s="7">
        <f t="shared" si="98"/>
        <v>2512.1951219512193</v>
      </c>
      <c r="E438" s="7">
        <f t="shared" si="99"/>
        <v>0</v>
      </c>
      <c r="F438" s="4">
        <f>'Marktpreise EEX NCG 2017'!B794</f>
        <v>14.1</v>
      </c>
      <c r="G438" s="4">
        <f t="shared" si="89"/>
        <v>14.29</v>
      </c>
      <c r="H438" s="4">
        <f t="shared" si="86"/>
        <v>0</v>
      </c>
      <c r="I438" s="19">
        <f t="shared" si="87"/>
        <v>0</v>
      </c>
      <c r="J438" s="19">
        <f t="shared" si="92"/>
        <v>6196027.8048780486</v>
      </c>
      <c r="K438" s="7">
        <f t="shared" si="90"/>
        <v>354219.51219512202</v>
      </c>
      <c r="L438" s="18">
        <f t="shared" si="93"/>
        <v>57.317073170731717</v>
      </c>
      <c r="M438" s="4">
        <f t="shared" si="94"/>
        <v>17.492056737588648</v>
      </c>
      <c r="N438" s="4">
        <f t="shared" si="95"/>
        <v>19.752620338983046</v>
      </c>
      <c r="O438" s="4">
        <f t="shared" si="91"/>
        <v>5827.0229999999983</v>
      </c>
      <c r="P438">
        <f t="shared" si="88"/>
        <v>1</v>
      </c>
      <c r="Q438">
        <f t="shared" si="96"/>
        <v>295</v>
      </c>
    </row>
    <row r="439" spans="1:17" x14ac:dyDescent="0.2">
      <c r="A439">
        <v>1</v>
      </c>
      <c r="B439" s="3">
        <f>'Marktpreise EEX NCG 2017'!A795</f>
        <v>42433</v>
      </c>
      <c r="C439" s="7">
        <f t="shared" si="97"/>
        <v>2512.1951219512193</v>
      </c>
      <c r="D439" s="7">
        <f t="shared" si="98"/>
        <v>5024.3902439024387</v>
      </c>
      <c r="E439" s="7">
        <f t="shared" si="99"/>
        <v>0</v>
      </c>
      <c r="F439" s="4">
        <f>'Marktpreise EEX NCG 2017'!B795</f>
        <v>13.97</v>
      </c>
      <c r="G439" s="4">
        <f t="shared" si="89"/>
        <v>14.16</v>
      </c>
      <c r="H439" s="4">
        <f t="shared" si="86"/>
        <v>0</v>
      </c>
      <c r="I439" s="19">
        <f t="shared" si="87"/>
        <v>0</v>
      </c>
      <c r="J439" s="19">
        <f t="shared" si="92"/>
        <v>6196027.8048780486</v>
      </c>
      <c r="K439" s="7">
        <f t="shared" si="90"/>
        <v>354219.51219512202</v>
      </c>
      <c r="L439" s="18">
        <f t="shared" si="93"/>
        <v>57.317073170731717</v>
      </c>
      <c r="M439" s="4">
        <f t="shared" si="94"/>
        <v>17.492056737588648</v>
      </c>
      <c r="N439" s="4">
        <f t="shared" si="95"/>
        <v>19.733726351351343</v>
      </c>
      <c r="O439" s="4">
        <f t="shared" si="91"/>
        <v>5841.1829999999982</v>
      </c>
      <c r="P439">
        <f t="shared" si="88"/>
        <v>1</v>
      </c>
      <c r="Q439">
        <f t="shared" si="96"/>
        <v>296</v>
      </c>
    </row>
    <row r="440" spans="1:17" x14ac:dyDescent="0.2">
      <c r="B440" s="3">
        <f>'Marktpreise EEX NCG 2017'!A796</f>
        <v>42434</v>
      </c>
      <c r="C440" s="7">
        <f t="shared" si="97"/>
        <v>0</v>
      </c>
      <c r="D440" s="7">
        <f t="shared" si="98"/>
        <v>5024.3902439024387</v>
      </c>
      <c r="E440" s="7">
        <f t="shared" si="99"/>
        <v>0</v>
      </c>
      <c r="F440" s="4">
        <f>'Marktpreise EEX NCG 2017'!B796</f>
        <v>0</v>
      </c>
      <c r="G440" s="4">
        <f t="shared" si="89"/>
        <v>14.16</v>
      </c>
      <c r="H440" s="4">
        <f t="shared" si="86"/>
        <v>0</v>
      </c>
      <c r="I440" s="19">
        <f t="shared" si="87"/>
        <v>0</v>
      </c>
      <c r="J440" s="19">
        <f t="shared" si="92"/>
        <v>6196027.8048780486</v>
      </c>
      <c r="K440" s="7">
        <f t="shared" si="90"/>
        <v>354219.51219512202</v>
      </c>
      <c r="L440" s="18">
        <f t="shared" si="93"/>
        <v>57.317073170731717</v>
      </c>
      <c r="M440" s="4">
        <f t="shared" si="94"/>
        <v>17.492056737588648</v>
      </c>
      <c r="N440" s="4">
        <f t="shared" si="95"/>
        <v>19.733726351351343</v>
      </c>
      <c r="O440" s="4">
        <f t="shared" si="91"/>
        <v>5841.1829999999982</v>
      </c>
      <c r="P440">
        <f t="shared" si="88"/>
        <v>0</v>
      </c>
      <c r="Q440">
        <f t="shared" si="96"/>
        <v>296</v>
      </c>
    </row>
    <row r="441" spans="1:17" x14ac:dyDescent="0.2">
      <c r="B441" s="3">
        <f>'Marktpreise EEX NCG 2017'!A797</f>
        <v>42435</v>
      </c>
      <c r="C441" s="7">
        <f t="shared" si="97"/>
        <v>0</v>
      </c>
      <c r="D441" s="7">
        <f t="shared" si="98"/>
        <v>5024.3902439024387</v>
      </c>
      <c r="E441" s="7">
        <f t="shared" si="99"/>
        <v>0</v>
      </c>
      <c r="F441" s="4">
        <f>'Marktpreise EEX NCG 2017'!B797</f>
        <v>0</v>
      </c>
      <c r="G441" s="4">
        <f t="shared" si="89"/>
        <v>14.16</v>
      </c>
      <c r="H441" s="4">
        <f t="shared" si="86"/>
        <v>0</v>
      </c>
      <c r="I441" s="19">
        <f t="shared" si="87"/>
        <v>0</v>
      </c>
      <c r="J441" s="19">
        <f t="shared" si="92"/>
        <v>6196027.8048780486</v>
      </c>
      <c r="K441" s="7">
        <f t="shared" si="90"/>
        <v>354219.51219512202</v>
      </c>
      <c r="L441" s="18">
        <f t="shared" si="93"/>
        <v>57.317073170731717</v>
      </c>
      <c r="M441" s="4">
        <f t="shared" si="94"/>
        <v>17.492056737588648</v>
      </c>
      <c r="N441" s="4">
        <f t="shared" si="95"/>
        <v>19.733726351351343</v>
      </c>
      <c r="O441" s="4">
        <f t="shared" si="91"/>
        <v>5841.1829999999982</v>
      </c>
      <c r="P441">
        <f t="shared" si="88"/>
        <v>0</v>
      </c>
      <c r="Q441">
        <f t="shared" si="96"/>
        <v>296</v>
      </c>
    </row>
    <row r="442" spans="1:17" x14ac:dyDescent="0.2">
      <c r="A442">
        <v>1</v>
      </c>
      <c r="B442" s="3">
        <f>'Marktpreise EEX NCG 2017'!A798</f>
        <v>42436</v>
      </c>
      <c r="C442" s="7">
        <f t="shared" si="97"/>
        <v>2512.1951219512193</v>
      </c>
      <c r="D442" s="7">
        <f t="shared" si="98"/>
        <v>0</v>
      </c>
      <c r="E442" s="7">
        <f t="shared" si="99"/>
        <v>7536.585365853658</v>
      </c>
      <c r="F442" s="4">
        <f>'Marktpreise EEX NCG 2017'!B798</f>
        <v>14.12</v>
      </c>
      <c r="G442" s="4">
        <f t="shared" si="89"/>
        <v>14.309999999999999</v>
      </c>
      <c r="H442" s="4">
        <f t="shared" si="86"/>
        <v>14.309999999999999</v>
      </c>
      <c r="I442" s="19">
        <f t="shared" si="87"/>
        <v>107848.53658536583</v>
      </c>
      <c r="J442" s="19">
        <f t="shared" si="92"/>
        <v>6303876.341463414</v>
      </c>
      <c r="K442" s="7">
        <f t="shared" si="90"/>
        <v>361756.0975609757</v>
      </c>
      <c r="L442" s="18">
        <f t="shared" si="93"/>
        <v>58.536585365853675</v>
      </c>
      <c r="M442" s="4">
        <f t="shared" si="94"/>
        <v>17.425763888888884</v>
      </c>
      <c r="N442" s="4">
        <f t="shared" si="95"/>
        <v>19.715464646464643</v>
      </c>
      <c r="O442" s="4">
        <f t="shared" si="91"/>
        <v>5855.4929999999986</v>
      </c>
      <c r="P442">
        <f t="shared" si="88"/>
        <v>1</v>
      </c>
      <c r="Q442">
        <f t="shared" si="96"/>
        <v>297</v>
      </c>
    </row>
    <row r="443" spans="1:17" x14ac:dyDescent="0.2">
      <c r="A443">
        <v>1</v>
      </c>
      <c r="B443" s="3">
        <f>'Marktpreise EEX NCG 2017'!A799</f>
        <v>42437</v>
      </c>
      <c r="C443" s="7">
        <f t="shared" si="97"/>
        <v>2512.1951219512193</v>
      </c>
      <c r="D443" s="7">
        <f t="shared" si="98"/>
        <v>2512.1951219512193</v>
      </c>
      <c r="E443" s="7">
        <f t="shared" si="99"/>
        <v>0</v>
      </c>
      <c r="F443" s="4">
        <f>'Marktpreise EEX NCG 2017'!B799</f>
        <v>14.1</v>
      </c>
      <c r="G443" s="4">
        <f t="shared" si="89"/>
        <v>14.29</v>
      </c>
      <c r="H443" s="4">
        <f t="shared" si="86"/>
        <v>0</v>
      </c>
      <c r="I443" s="19">
        <f t="shared" si="87"/>
        <v>0</v>
      </c>
      <c r="J443" s="19">
        <f t="shared" si="92"/>
        <v>6303876.341463414</v>
      </c>
      <c r="K443" s="7">
        <f t="shared" si="90"/>
        <v>361756.0975609757</v>
      </c>
      <c r="L443" s="18">
        <f t="shared" si="93"/>
        <v>58.536585365853675</v>
      </c>
      <c r="M443" s="4">
        <f t="shared" si="94"/>
        <v>17.425763888888884</v>
      </c>
      <c r="N443" s="4">
        <f t="shared" si="95"/>
        <v>19.697258389261741</v>
      </c>
      <c r="O443" s="4">
        <f t="shared" si="91"/>
        <v>5869.7829999999985</v>
      </c>
      <c r="P443">
        <f t="shared" si="88"/>
        <v>1</v>
      </c>
      <c r="Q443">
        <f t="shared" si="96"/>
        <v>298</v>
      </c>
    </row>
    <row r="444" spans="1:17" x14ac:dyDescent="0.2">
      <c r="A444">
        <v>1</v>
      </c>
      <c r="B444" s="3">
        <f>'Marktpreise EEX NCG 2017'!A800</f>
        <v>42438</v>
      </c>
      <c r="C444" s="7">
        <f t="shared" si="97"/>
        <v>2512.1951219512193</v>
      </c>
      <c r="D444" s="7">
        <f t="shared" si="98"/>
        <v>0</v>
      </c>
      <c r="E444" s="7">
        <f t="shared" si="99"/>
        <v>5024.3902439024387</v>
      </c>
      <c r="F444" s="4">
        <f>'Marktpreise EEX NCG 2017'!B800</f>
        <v>14.2</v>
      </c>
      <c r="G444" s="4">
        <f t="shared" si="89"/>
        <v>14.389999999999999</v>
      </c>
      <c r="H444" s="4">
        <f t="shared" si="86"/>
        <v>14.389999999999999</v>
      </c>
      <c r="I444" s="19">
        <f t="shared" si="87"/>
        <v>72300.975609756089</v>
      </c>
      <c r="J444" s="19">
        <f t="shared" si="92"/>
        <v>6376177.3170731701</v>
      </c>
      <c r="K444" s="7">
        <f t="shared" si="90"/>
        <v>366780.48780487815</v>
      </c>
      <c r="L444" s="18">
        <f t="shared" si="93"/>
        <v>59.349593495934975</v>
      </c>
      <c r="M444" s="4">
        <f t="shared" si="94"/>
        <v>17.384178082191774</v>
      </c>
      <c r="N444" s="4">
        <f t="shared" si="95"/>
        <v>19.679508361204011</v>
      </c>
      <c r="O444" s="4">
        <f t="shared" si="91"/>
        <v>5884.1729999999989</v>
      </c>
      <c r="P444">
        <f t="shared" si="88"/>
        <v>1</v>
      </c>
      <c r="Q444">
        <f t="shared" si="96"/>
        <v>299</v>
      </c>
    </row>
    <row r="445" spans="1:17" x14ac:dyDescent="0.2">
      <c r="A445">
        <v>1</v>
      </c>
      <c r="B445" s="3">
        <f>'Marktpreise EEX NCG 2017'!A801</f>
        <v>42439</v>
      </c>
      <c r="C445" s="7">
        <f t="shared" si="97"/>
        <v>2512.1951219512193</v>
      </c>
      <c r="D445" s="7">
        <f t="shared" si="98"/>
        <v>2512.1951219512193</v>
      </c>
      <c r="E445" s="7">
        <f t="shared" si="99"/>
        <v>0</v>
      </c>
      <c r="F445" s="4">
        <f>'Marktpreise EEX NCG 2017'!B801</f>
        <v>14.03</v>
      </c>
      <c r="G445" s="4">
        <f t="shared" si="89"/>
        <v>14.219999999999999</v>
      </c>
      <c r="H445" s="4">
        <f t="shared" si="86"/>
        <v>0</v>
      </c>
      <c r="I445" s="19">
        <f t="shared" si="87"/>
        <v>0</v>
      </c>
      <c r="J445" s="19">
        <f t="shared" si="92"/>
        <v>6376177.3170731701</v>
      </c>
      <c r="K445" s="7">
        <f t="shared" si="90"/>
        <v>366780.48780487815</v>
      </c>
      <c r="L445" s="18">
        <f t="shared" si="93"/>
        <v>59.349593495934975</v>
      </c>
      <c r="M445" s="4">
        <f t="shared" si="94"/>
        <v>17.384178082191774</v>
      </c>
      <c r="N445" s="4">
        <f t="shared" si="95"/>
        <v>19.661309999999997</v>
      </c>
      <c r="O445" s="4">
        <f t="shared" si="91"/>
        <v>5898.3929999999991</v>
      </c>
      <c r="P445">
        <f t="shared" si="88"/>
        <v>1</v>
      </c>
      <c r="Q445">
        <f t="shared" si="96"/>
        <v>300</v>
      </c>
    </row>
    <row r="446" spans="1:17" x14ac:dyDescent="0.2">
      <c r="A446">
        <v>1</v>
      </c>
      <c r="B446" s="3">
        <f>'Marktpreise EEX NCG 2017'!A802</f>
        <v>42440</v>
      </c>
      <c r="C446" s="7">
        <f t="shared" si="97"/>
        <v>2512.1951219512193</v>
      </c>
      <c r="D446" s="7">
        <f t="shared" si="98"/>
        <v>0</v>
      </c>
      <c r="E446" s="7">
        <f t="shared" si="99"/>
        <v>5024.3902439024387</v>
      </c>
      <c r="F446" s="4">
        <f>'Marktpreise EEX NCG 2017'!B802</f>
        <v>14.07</v>
      </c>
      <c r="G446" s="4">
        <f t="shared" si="89"/>
        <v>14.26</v>
      </c>
      <c r="H446" s="4">
        <f t="shared" si="86"/>
        <v>14.26</v>
      </c>
      <c r="I446" s="19">
        <f t="shared" si="87"/>
        <v>71647.804878048773</v>
      </c>
      <c r="J446" s="19">
        <f t="shared" si="92"/>
        <v>6447825.1219512187</v>
      </c>
      <c r="K446" s="7">
        <f t="shared" si="90"/>
        <v>371804.87804878061</v>
      </c>
      <c r="L446" s="18">
        <f t="shared" si="93"/>
        <v>60.162601626016283</v>
      </c>
      <c r="M446" s="4">
        <f t="shared" si="94"/>
        <v>17.341959459459453</v>
      </c>
      <c r="N446" s="4">
        <f t="shared" si="95"/>
        <v>19.64336544850498</v>
      </c>
      <c r="O446" s="4">
        <f t="shared" si="91"/>
        <v>5912.6529999999993</v>
      </c>
      <c r="P446">
        <f t="shared" si="88"/>
        <v>1</v>
      </c>
      <c r="Q446">
        <f t="shared" si="96"/>
        <v>301</v>
      </c>
    </row>
    <row r="447" spans="1:17" x14ac:dyDescent="0.2">
      <c r="B447" s="3">
        <f>'Marktpreise EEX NCG 2017'!A803</f>
        <v>42441</v>
      </c>
      <c r="C447" s="7">
        <f t="shared" si="97"/>
        <v>0</v>
      </c>
      <c r="D447" s="7">
        <f t="shared" si="98"/>
        <v>0</v>
      </c>
      <c r="E447" s="7">
        <f t="shared" si="99"/>
        <v>0</v>
      </c>
      <c r="F447" s="4">
        <f>'Marktpreise EEX NCG 2017'!B803</f>
        <v>0</v>
      </c>
      <c r="G447" s="4">
        <f t="shared" si="89"/>
        <v>14.26</v>
      </c>
      <c r="H447" s="4">
        <f t="shared" si="86"/>
        <v>0</v>
      </c>
      <c r="I447" s="19">
        <f t="shared" si="87"/>
        <v>0</v>
      </c>
      <c r="J447" s="19">
        <f t="shared" si="92"/>
        <v>6447825.1219512187</v>
      </c>
      <c r="K447" s="7">
        <f t="shared" si="90"/>
        <v>371804.87804878061</v>
      </c>
      <c r="L447" s="18">
        <f t="shared" si="93"/>
        <v>60.162601626016283</v>
      </c>
      <c r="M447" s="4">
        <f t="shared" si="94"/>
        <v>17.341959459459453</v>
      </c>
      <c r="N447" s="4">
        <f t="shared" si="95"/>
        <v>19.64336544850498</v>
      </c>
      <c r="O447" s="4">
        <f t="shared" si="91"/>
        <v>5912.6529999999993</v>
      </c>
      <c r="P447">
        <f t="shared" si="88"/>
        <v>0</v>
      </c>
      <c r="Q447">
        <f t="shared" si="96"/>
        <v>301</v>
      </c>
    </row>
    <row r="448" spans="1:17" x14ac:dyDescent="0.2">
      <c r="B448" s="3">
        <f>'Marktpreise EEX NCG 2017'!A804</f>
        <v>42442</v>
      </c>
      <c r="C448" s="7">
        <f t="shared" si="97"/>
        <v>0</v>
      </c>
      <c r="D448" s="7">
        <f t="shared" si="98"/>
        <v>0</v>
      </c>
      <c r="E448" s="7">
        <f t="shared" si="99"/>
        <v>0</v>
      </c>
      <c r="F448" s="4">
        <f>'Marktpreise EEX NCG 2017'!B804</f>
        <v>0</v>
      </c>
      <c r="G448" s="4">
        <f t="shared" si="89"/>
        <v>14.26</v>
      </c>
      <c r="H448" s="4">
        <f t="shared" si="86"/>
        <v>0</v>
      </c>
      <c r="I448" s="19">
        <f t="shared" si="87"/>
        <v>0</v>
      </c>
      <c r="J448" s="19">
        <f t="shared" si="92"/>
        <v>6447825.1219512187</v>
      </c>
      <c r="K448" s="7">
        <f t="shared" si="90"/>
        <v>371804.87804878061</v>
      </c>
      <c r="L448" s="18">
        <f t="shared" si="93"/>
        <v>60.162601626016283</v>
      </c>
      <c r="M448" s="4">
        <f t="shared" si="94"/>
        <v>17.341959459459453</v>
      </c>
      <c r="N448" s="4">
        <f t="shared" si="95"/>
        <v>19.64336544850498</v>
      </c>
      <c r="O448" s="4">
        <f t="shared" si="91"/>
        <v>5912.6529999999993</v>
      </c>
      <c r="P448">
        <f t="shared" si="88"/>
        <v>0</v>
      </c>
      <c r="Q448">
        <f t="shared" si="96"/>
        <v>301</v>
      </c>
    </row>
    <row r="449" spans="1:17" x14ac:dyDescent="0.2">
      <c r="A449">
        <v>1</v>
      </c>
      <c r="B449" s="3">
        <f>'Marktpreise EEX NCG 2017'!A805</f>
        <v>42443</v>
      </c>
      <c r="C449" s="7">
        <f t="shared" si="97"/>
        <v>2512.1951219512193</v>
      </c>
      <c r="D449" s="7">
        <f t="shared" si="98"/>
        <v>2512.1951219512193</v>
      </c>
      <c r="E449" s="7">
        <f t="shared" si="99"/>
        <v>0</v>
      </c>
      <c r="F449" s="4">
        <f>'Marktpreise EEX NCG 2017'!B805</f>
        <v>13.95</v>
      </c>
      <c r="G449" s="4">
        <f t="shared" si="89"/>
        <v>14.139999999999999</v>
      </c>
      <c r="H449" s="4">
        <f t="shared" si="86"/>
        <v>0</v>
      </c>
      <c r="I449" s="19">
        <f t="shared" si="87"/>
        <v>0</v>
      </c>
      <c r="J449" s="19">
        <f t="shared" si="92"/>
        <v>6447825.1219512187</v>
      </c>
      <c r="K449" s="7">
        <f t="shared" si="90"/>
        <v>371804.87804878061</v>
      </c>
      <c r="L449" s="18">
        <f t="shared" si="93"/>
        <v>60.162601626016283</v>
      </c>
      <c r="M449" s="4">
        <f t="shared" si="94"/>
        <v>17.341959459459453</v>
      </c>
      <c r="N449" s="4">
        <f t="shared" si="95"/>
        <v>19.62514238410596</v>
      </c>
      <c r="O449" s="4">
        <f t="shared" si="91"/>
        <v>5926.7929999999997</v>
      </c>
      <c r="P449">
        <f t="shared" si="88"/>
        <v>1</v>
      </c>
      <c r="Q449">
        <f t="shared" si="96"/>
        <v>302</v>
      </c>
    </row>
    <row r="450" spans="1:17" x14ac:dyDescent="0.2">
      <c r="A450">
        <v>1</v>
      </c>
      <c r="B450" s="3">
        <f>'Marktpreise EEX NCG 2017'!A806</f>
        <v>42444</v>
      </c>
      <c r="C450" s="7">
        <f t="shared" si="97"/>
        <v>2512.1951219512193</v>
      </c>
      <c r="D450" s="7">
        <f t="shared" si="98"/>
        <v>5024.3902439024387</v>
      </c>
      <c r="E450" s="7">
        <f t="shared" si="99"/>
        <v>0</v>
      </c>
      <c r="F450" s="4">
        <f>'Marktpreise EEX NCG 2017'!B806</f>
        <v>13.77</v>
      </c>
      <c r="G450" s="4">
        <f t="shared" si="89"/>
        <v>13.959999999999999</v>
      </c>
      <c r="H450" s="4">
        <f t="shared" si="86"/>
        <v>0</v>
      </c>
      <c r="I450" s="19">
        <f t="shared" si="87"/>
        <v>0</v>
      </c>
      <c r="J450" s="19">
        <f t="shared" si="92"/>
        <v>6447825.1219512187</v>
      </c>
      <c r="K450" s="7">
        <f t="shared" si="90"/>
        <v>371804.87804878061</v>
      </c>
      <c r="L450" s="18">
        <f t="shared" si="93"/>
        <v>60.162601626016283</v>
      </c>
      <c r="M450" s="4">
        <f t="shared" si="94"/>
        <v>17.341959459459453</v>
      </c>
      <c r="N450" s="4">
        <f t="shared" si="95"/>
        <v>19.606445544554454</v>
      </c>
      <c r="O450" s="4">
        <f t="shared" si="91"/>
        <v>5940.7529999999997</v>
      </c>
      <c r="P450">
        <f t="shared" si="88"/>
        <v>1</v>
      </c>
      <c r="Q450">
        <f t="shared" si="96"/>
        <v>303</v>
      </c>
    </row>
    <row r="451" spans="1:17" x14ac:dyDescent="0.2">
      <c r="A451">
        <v>1</v>
      </c>
      <c r="B451" s="3">
        <f>'Marktpreise EEX NCG 2017'!A807</f>
        <v>42445</v>
      </c>
      <c r="C451" s="7">
        <f t="shared" si="97"/>
        <v>2512.1951219512193</v>
      </c>
      <c r="D451" s="7">
        <f t="shared" si="98"/>
        <v>0</v>
      </c>
      <c r="E451" s="7">
        <f t="shared" si="99"/>
        <v>7536.585365853658</v>
      </c>
      <c r="F451" s="4">
        <f>'Marktpreise EEX NCG 2017'!B807</f>
        <v>13.83</v>
      </c>
      <c r="G451" s="4">
        <f t="shared" si="89"/>
        <v>14.02</v>
      </c>
      <c r="H451" s="4">
        <f t="shared" si="86"/>
        <v>14.02</v>
      </c>
      <c r="I451" s="19">
        <f t="shared" si="87"/>
        <v>105662.92682926828</v>
      </c>
      <c r="J451" s="19">
        <f t="shared" si="92"/>
        <v>6553488.0487804869</v>
      </c>
      <c r="K451" s="7">
        <f t="shared" si="90"/>
        <v>379341.46341463429</v>
      </c>
      <c r="L451" s="18">
        <f t="shared" si="93"/>
        <v>61.38211382113824</v>
      </c>
      <c r="M451" s="4">
        <f t="shared" si="94"/>
        <v>17.275960264900654</v>
      </c>
      <c r="N451" s="4">
        <f t="shared" si="95"/>
        <v>19.58806907894737</v>
      </c>
      <c r="O451" s="4">
        <f t="shared" si="91"/>
        <v>5954.7730000000001</v>
      </c>
      <c r="P451">
        <f t="shared" si="88"/>
        <v>1</v>
      </c>
      <c r="Q451">
        <f t="shared" si="96"/>
        <v>304</v>
      </c>
    </row>
    <row r="452" spans="1:17" x14ac:dyDescent="0.2">
      <c r="A452">
        <v>1</v>
      </c>
      <c r="B452" s="3">
        <f>'Marktpreise EEX NCG 2017'!A808</f>
        <v>42446</v>
      </c>
      <c r="C452" s="7">
        <f t="shared" si="97"/>
        <v>2512.1951219512193</v>
      </c>
      <c r="D452" s="7">
        <f t="shared" si="98"/>
        <v>0</v>
      </c>
      <c r="E452" s="7">
        <f t="shared" si="99"/>
        <v>2512.1951219512193</v>
      </c>
      <c r="F452" s="4">
        <f>'Marktpreise EEX NCG 2017'!B808</f>
        <v>13.96</v>
      </c>
      <c r="G452" s="4">
        <f t="shared" si="89"/>
        <v>14.15</v>
      </c>
      <c r="H452" s="4">
        <f t="shared" si="86"/>
        <v>14.15</v>
      </c>
      <c r="I452" s="19">
        <f t="shared" si="87"/>
        <v>35547.560975609755</v>
      </c>
      <c r="J452" s="19">
        <f t="shared" si="92"/>
        <v>6589035.6097560963</v>
      </c>
      <c r="K452" s="7">
        <f t="shared" si="90"/>
        <v>381853.65853658551</v>
      </c>
      <c r="L452" s="18">
        <f t="shared" si="93"/>
        <v>61.788617886178884</v>
      </c>
      <c r="M452" s="4">
        <f t="shared" si="94"/>
        <v>17.255394736842096</v>
      </c>
      <c r="N452" s="4">
        <f t="shared" si="95"/>
        <v>19.570239344262294</v>
      </c>
      <c r="O452" s="4">
        <f t="shared" si="91"/>
        <v>5968.9229999999998</v>
      </c>
      <c r="P452">
        <f t="shared" si="88"/>
        <v>1</v>
      </c>
      <c r="Q452">
        <f t="shared" si="96"/>
        <v>305</v>
      </c>
    </row>
    <row r="453" spans="1:17" x14ac:dyDescent="0.2">
      <c r="A453">
        <v>1</v>
      </c>
      <c r="B453" s="3">
        <f>'Marktpreise EEX NCG 2017'!A809</f>
        <v>42447</v>
      </c>
      <c r="C453" s="7">
        <f t="shared" si="97"/>
        <v>2512.1951219512193</v>
      </c>
      <c r="D453" s="7">
        <f t="shared" si="98"/>
        <v>0</v>
      </c>
      <c r="E453" s="7">
        <f t="shared" si="99"/>
        <v>2512.1951219512193</v>
      </c>
      <c r="F453" s="4">
        <f>'Marktpreise EEX NCG 2017'!B809</f>
        <v>14.03</v>
      </c>
      <c r="G453" s="4">
        <f t="shared" si="89"/>
        <v>14.219999999999999</v>
      </c>
      <c r="H453" s="4">
        <f t="shared" si="86"/>
        <v>14.219999999999999</v>
      </c>
      <c r="I453" s="19">
        <f t="shared" si="87"/>
        <v>35723.414634146335</v>
      </c>
      <c r="J453" s="19">
        <f t="shared" si="92"/>
        <v>6624759.024390243</v>
      </c>
      <c r="K453" s="7">
        <f t="shared" si="90"/>
        <v>384365.85365853674</v>
      </c>
      <c r="L453" s="18">
        <f t="shared" si="93"/>
        <v>62.195121951219541</v>
      </c>
      <c r="M453" s="4">
        <f t="shared" si="94"/>
        <v>17.235555555555546</v>
      </c>
      <c r="N453" s="4">
        <f t="shared" si="95"/>
        <v>19.552754901960785</v>
      </c>
      <c r="O453" s="4">
        <f t="shared" si="91"/>
        <v>5983.143</v>
      </c>
      <c r="P453">
        <f t="shared" si="88"/>
        <v>1</v>
      </c>
      <c r="Q453">
        <f t="shared" si="96"/>
        <v>306</v>
      </c>
    </row>
    <row r="454" spans="1:17" x14ac:dyDescent="0.2">
      <c r="B454" s="3">
        <f>'Marktpreise EEX NCG 2017'!A810</f>
        <v>42448</v>
      </c>
      <c r="C454" s="7">
        <f t="shared" si="97"/>
        <v>0</v>
      </c>
      <c r="D454" s="7">
        <f t="shared" si="98"/>
        <v>0</v>
      </c>
      <c r="E454" s="7">
        <f t="shared" si="99"/>
        <v>0</v>
      </c>
      <c r="F454" s="4">
        <f>'Marktpreise EEX NCG 2017'!B810</f>
        <v>0</v>
      </c>
      <c r="G454" s="4">
        <f t="shared" si="89"/>
        <v>14.219999999999999</v>
      </c>
      <c r="H454" s="4">
        <f t="shared" si="86"/>
        <v>0</v>
      </c>
      <c r="I454" s="19">
        <f t="shared" si="87"/>
        <v>0</v>
      </c>
      <c r="J454" s="19">
        <f t="shared" si="92"/>
        <v>6624759.024390243</v>
      </c>
      <c r="K454" s="7">
        <f t="shared" si="90"/>
        <v>384365.85365853674</v>
      </c>
      <c r="L454" s="18">
        <f t="shared" si="93"/>
        <v>62.195121951219541</v>
      </c>
      <c r="M454" s="4">
        <f t="shared" si="94"/>
        <v>17.235555555555546</v>
      </c>
      <c r="N454" s="4">
        <f t="shared" si="95"/>
        <v>19.552754901960785</v>
      </c>
      <c r="O454" s="4">
        <f t="shared" si="91"/>
        <v>5983.143</v>
      </c>
      <c r="P454">
        <f t="shared" si="88"/>
        <v>0</v>
      </c>
      <c r="Q454">
        <f t="shared" si="96"/>
        <v>306</v>
      </c>
    </row>
    <row r="455" spans="1:17" x14ac:dyDescent="0.2">
      <c r="B455" s="3">
        <f>'Marktpreise EEX NCG 2017'!A811</f>
        <v>42449</v>
      </c>
      <c r="C455" s="7">
        <f t="shared" si="97"/>
        <v>0</v>
      </c>
      <c r="D455" s="7">
        <f t="shared" si="98"/>
        <v>0</v>
      </c>
      <c r="E455" s="7">
        <f t="shared" si="99"/>
        <v>0</v>
      </c>
      <c r="F455" s="4">
        <f>'Marktpreise EEX NCG 2017'!B811</f>
        <v>0</v>
      </c>
      <c r="G455" s="4">
        <f t="shared" si="89"/>
        <v>14.219999999999999</v>
      </c>
      <c r="H455" s="4">
        <f t="shared" si="86"/>
        <v>0</v>
      </c>
      <c r="I455" s="19">
        <f t="shared" si="87"/>
        <v>0</v>
      </c>
      <c r="J455" s="19">
        <f t="shared" si="92"/>
        <v>6624759.024390243</v>
      </c>
      <c r="K455" s="7">
        <f t="shared" si="90"/>
        <v>384365.85365853674</v>
      </c>
      <c r="L455" s="18">
        <f t="shared" si="93"/>
        <v>62.195121951219541</v>
      </c>
      <c r="M455" s="4">
        <f t="shared" si="94"/>
        <v>17.235555555555546</v>
      </c>
      <c r="N455" s="4">
        <f t="shared" si="95"/>
        <v>19.552754901960785</v>
      </c>
      <c r="O455" s="4">
        <f t="shared" si="91"/>
        <v>5983.143</v>
      </c>
      <c r="P455">
        <f t="shared" si="88"/>
        <v>0</v>
      </c>
      <c r="Q455">
        <f t="shared" si="96"/>
        <v>306</v>
      </c>
    </row>
    <row r="456" spans="1:17" x14ac:dyDescent="0.2">
      <c r="A456">
        <v>1</v>
      </c>
      <c r="B456" s="3">
        <f>'Marktpreise EEX NCG 2017'!A812</f>
        <v>42450</v>
      </c>
      <c r="C456" s="7">
        <f t="shared" si="97"/>
        <v>2512.1951219512193</v>
      </c>
      <c r="D456" s="7">
        <f t="shared" si="98"/>
        <v>2512.1951219512193</v>
      </c>
      <c r="E456" s="7">
        <f t="shared" si="99"/>
        <v>0</v>
      </c>
      <c r="F456" s="4">
        <f>'Marktpreise EEX NCG 2017'!B812</f>
        <v>13.89</v>
      </c>
      <c r="G456" s="4">
        <f t="shared" si="89"/>
        <v>14.08</v>
      </c>
      <c r="H456" s="4">
        <f t="shared" si="86"/>
        <v>0</v>
      </c>
      <c r="I456" s="19">
        <f t="shared" si="87"/>
        <v>0</v>
      </c>
      <c r="J456" s="19">
        <f t="shared" si="92"/>
        <v>6624759.024390243</v>
      </c>
      <c r="K456" s="7">
        <f t="shared" si="90"/>
        <v>384365.85365853674</v>
      </c>
      <c r="L456" s="18">
        <f t="shared" si="93"/>
        <v>62.195121951219541</v>
      </c>
      <c r="M456" s="4">
        <f t="shared" si="94"/>
        <v>17.235555555555546</v>
      </c>
      <c r="N456" s="4">
        <f t="shared" si="95"/>
        <v>19.534928338762214</v>
      </c>
      <c r="O456" s="4">
        <f t="shared" si="91"/>
        <v>5997.223</v>
      </c>
      <c r="P456">
        <f t="shared" si="88"/>
        <v>1</v>
      </c>
      <c r="Q456">
        <f t="shared" si="96"/>
        <v>307</v>
      </c>
    </row>
    <row r="457" spans="1:17" x14ac:dyDescent="0.2">
      <c r="A457">
        <v>1</v>
      </c>
      <c r="B457" s="3">
        <f>'Marktpreise EEX NCG 2017'!A813</f>
        <v>42451</v>
      </c>
      <c r="C457" s="7">
        <f t="shared" si="97"/>
        <v>2512.1951219512193</v>
      </c>
      <c r="D457" s="7">
        <f t="shared" si="98"/>
        <v>5024.3902439024387</v>
      </c>
      <c r="E457" s="7">
        <f t="shared" si="99"/>
        <v>0</v>
      </c>
      <c r="F457" s="4">
        <f>'Marktpreise EEX NCG 2017'!B813</f>
        <v>13.88</v>
      </c>
      <c r="G457" s="4">
        <f t="shared" si="89"/>
        <v>14.07</v>
      </c>
      <c r="H457" s="4">
        <f t="shared" si="86"/>
        <v>0</v>
      </c>
      <c r="I457" s="19">
        <f t="shared" si="87"/>
        <v>0</v>
      </c>
      <c r="J457" s="19">
        <f t="shared" si="92"/>
        <v>6624759.024390243</v>
      </c>
      <c r="K457" s="7">
        <f t="shared" si="90"/>
        <v>384365.85365853674</v>
      </c>
      <c r="L457" s="18">
        <f t="shared" si="93"/>
        <v>62.195121951219541</v>
      </c>
      <c r="M457" s="4">
        <f t="shared" si="94"/>
        <v>17.235555555555546</v>
      </c>
      <c r="N457" s="4">
        <f t="shared" si="95"/>
        <v>19.517185064935063</v>
      </c>
      <c r="O457" s="4">
        <f t="shared" si="91"/>
        <v>6011.2929999999997</v>
      </c>
      <c r="P457">
        <f t="shared" si="88"/>
        <v>1</v>
      </c>
      <c r="Q457">
        <f t="shared" si="96"/>
        <v>308</v>
      </c>
    </row>
    <row r="458" spans="1:17" x14ac:dyDescent="0.2">
      <c r="A458">
        <v>1</v>
      </c>
      <c r="B458" s="3">
        <f>'Marktpreise EEX NCG 2017'!A814</f>
        <v>42452</v>
      </c>
      <c r="C458" s="7">
        <f t="shared" si="97"/>
        <v>2512.1951219512193</v>
      </c>
      <c r="D458" s="7">
        <f t="shared" si="98"/>
        <v>7536.585365853658</v>
      </c>
      <c r="E458" s="7">
        <f t="shared" si="99"/>
        <v>0</v>
      </c>
      <c r="F458" s="4">
        <f>'Marktpreise EEX NCG 2017'!B814</f>
        <v>13.85</v>
      </c>
      <c r="G458" s="4">
        <f t="shared" si="89"/>
        <v>14.04</v>
      </c>
      <c r="H458" s="4">
        <f t="shared" si="86"/>
        <v>0</v>
      </c>
      <c r="I458" s="19">
        <f t="shared" si="87"/>
        <v>0</v>
      </c>
      <c r="J458" s="19">
        <f t="shared" si="92"/>
        <v>6624759.024390243</v>
      </c>
      <c r="K458" s="7">
        <f t="shared" si="90"/>
        <v>384365.85365853674</v>
      </c>
      <c r="L458" s="18">
        <f t="shared" si="93"/>
        <v>62.195121951219541</v>
      </c>
      <c r="M458" s="4">
        <f t="shared" si="94"/>
        <v>17.235555555555546</v>
      </c>
      <c r="N458" s="4">
        <f t="shared" si="95"/>
        <v>19.499459546925564</v>
      </c>
      <c r="O458" s="4">
        <f t="shared" si="91"/>
        <v>6025.3329999999996</v>
      </c>
      <c r="P458">
        <f t="shared" si="88"/>
        <v>1</v>
      </c>
      <c r="Q458">
        <f t="shared" si="96"/>
        <v>309</v>
      </c>
    </row>
    <row r="459" spans="1:17" x14ac:dyDescent="0.2">
      <c r="A459">
        <v>1</v>
      </c>
      <c r="B459" s="3">
        <f>'Marktpreise EEX NCG 2017'!A815</f>
        <v>42453</v>
      </c>
      <c r="C459" s="7">
        <f t="shared" si="97"/>
        <v>2512.1951219512193</v>
      </c>
      <c r="D459" s="7">
        <f t="shared" si="98"/>
        <v>0</v>
      </c>
      <c r="E459" s="7">
        <f t="shared" si="99"/>
        <v>10048.780487804877</v>
      </c>
      <c r="F459" s="4">
        <f>'Marktpreise EEX NCG 2017'!B815</f>
        <v>13.88</v>
      </c>
      <c r="G459" s="4">
        <f t="shared" si="89"/>
        <v>14.07</v>
      </c>
      <c r="H459" s="4">
        <f t="shared" ref="H459:H522" si="100">IF(E459&gt;0,G459,0)</f>
        <v>14.07</v>
      </c>
      <c r="I459" s="19">
        <f t="shared" ref="I459:I522" si="101">E459*G459</f>
        <v>141386.34146341463</v>
      </c>
      <c r="J459" s="19">
        <f t="shared" si="92"/>
        <v>6766145.3658536579</v>
      </c>
      <c r="K459" s="7">
        <f t="shared" si="90"/>
        <v>394414.63414634159</v>
      </c>
      <c r="L459" s="18">
        <f t="shared" si="93"/>
        <v>63.821138211382134</v>
      </c>
      <c r="M459" s="4">
        <f t="shared" si="94"/>
        <v>17.154904458598718</v>
      </c>
      <c r="N459" s="4">
        <f t="shared" si="95"/>
        <v>19.481945161290319</v>
      </c>
      <c r="O459" s="4">
        <f t="shared" si="91"/>
        <v>6039.4029999999993</v>
      </c>
      <c r="P459">
        <f t="shared" ref="P459:P522" si="102">IF(F459&gt;0,1,0)</f>
        <v>1</v>
      </c>
      <c r="Q459">
        <f t="shared" si="96"/>
        <v>310</v>
      </c>
    </row>
    <row r="460" spans="1:17" x14ac:dyDescent="0.2">
      <c r="B460" s="3">
        <f>'Marktpreise EEX NCG 2017'!A816</f>
        <v>42454</v>
      </c>
      <c r="C460" s="7">
        <f t="shared" si="97"/>
        <v>0</v>
      </c>
      <c r="D460" s="7">
        <f t="shared" si="98"/>
        <v>0</v>
      </c>
      <c r="E460" s="7">
        <f t="shared" si="99"/>
        <v>0</v>
      </c>
      <c r="F460" s="4">
        <f>'Marktpreise EEX NCG 2017'!B816</f>
        <v>0</v>
      </c>
      <c r="G460" s="4">
        <f t="shared" ref="G460:G523" si="103">IF(F460&gt;0,F460+$E$7,G459)</f>
        <v>14.07</v>
      </c>
      <c r="H460" s="4">
        <f t="shared" si="100"/>
        <v>0</v>
      </c>
      <c r="I460" s="19">
        <f t="shared" si="101"/>
        <v>0</v>
      </c>
      <c r="J460" s="19">
        <f t="shared" si="92"/>
        <v>6766145.3658536579</v>
      </c>
      <c r="K460" s="7">
        <f t="shared" ref="K460:K523" si="104">E460+K459</f>
        <v>394414.63414634159</v>
      </c>
      <c r="L460" s="18">
        <f t="shared" si="93"/>
        <v>63.821138211382134</v>
      </c>
      <c r="M460" s="4">
        <f t="shared" si="94"/>
        <v>17.154904458598718</v>
      </c>
      <c r="N460" s="4">
        <f t="shared" si="95"/>
        <v>19.481945161290319</v>
      </c>
      <c r="O460" s="4">
        <f t="shared" ref="O460:O523" si="105">IF(F460&gt;0,G460+O459,O459)</f>
        <v>6039.4029999999993</v>
      </c>
      <c r="P460">
        <f t="shared" si="102"/>
        <v>0</v>
      </c>
      <c r="Q460">
        <f t="shared" si="96"/>
        <v>310</v>
      </c>
    </row>
    <row r="461" spans="1:17" x14ac:dyDescent="0.2">
      <c r="B461" s="3">
        <f>'Marktpreise EEX NCG 2017'!A817</f>
        <v>42455</v>
      </c>
      <c r="C461" s="7">
        <f t="shared" si="97"/>
        <v>0</v>
      </c>
      <c r="D461" s="7">
        <f t="shared" si="98"/>
        <v>0</v>
      </c>
      <c r="E461" s="7">
        <f t="shared" si="99"/>
        <v>0</v>
      </c>
      <c r="F461" s="4">
        <f>'Marktpreise EEX NCG 2017'!B817</f>
        <v>0</v>
      </c>
      <c r="G461" s="4">
        <f t="shared" si="103"/>
        <v>14.07</v>
      </c>
      <c r="H461" s="4">
        <f t="shared" si="100"/>
        <v>0</v>
      </c>
      <c r="I461" s="19">
        <f t="shared" si="101"/>
        <v>0</v>
      </c>
      <c r="J461" s="19">
        <f t="shared" si="92"/>
        <v>6766145.3658536579</v>
      </c>
      <c r="K461" s="7">
        <f t="shared" si="104"/>
        <v>394414.63414634159</v>
      </c>
      <c r="L461" s="18">
        <f t="shared" si="93"/>
        <v>63.821138211382134</v>
      </c>
      <c r="M461" s="4">
        <f t="shared" si="94"/>
        <v>17.154904458598718</v>
      </c>
      <c r="N461" s="4">
        <f t="shared" si="95"/>
        <v>19.481945161290319</v>
      </c>
      <c r="O461" s="4">
        <f t="shared" si="105"/>
        <v>6039.4029999999993</v>
      </c>
      <c r="P461">
        <f t="shared" si="102"/>
        <v>0</v>
      </c>
      <c r="Q461">
        <f t="shared" si="96"/>
        <v>310</v>
      </c>
    </row>
    <row r="462" spans="1:17" x14ac:dyDescent="0.2">
      <c r="B462" s="3">
        <f>'Marktpreise EEX NCG 2017'!A818</f>
        <v>42456</v>
      </c>
      <c r="C462" s="7">
        <f t="shared" si="97"/>
        <v>0</v>
      </c>
      <c r="D462" s="7">
        <f t="shared" si="98"/>
        <v>0</v>
      </c>
      <c r="E462" s="7">
        <f t="shared" si="99"/>
        <v>0</v>
      </c>
      <c r="F462" s="4">
        <f>'Marktpreise EEX NCG 2017'!B818</f>
        <v>0</v>
      </c>
      <c r="G462" s="4">
        <f t="shared" si="103"/>
        <v>14.07</v>
      </c>
      <c r="H462" s="4">
        <f t="shared" si="100"/>
        <v>0</v>
      </c>
      <c r="I462" s="19">
        <f t="shared" si="101"/>
        <v>0</v>
      </c>
      <c r="J462" s="19">
        <f t="shared" si="92"/>
        <v>6766145.3658536579</v>
      </c>
      <c r="K462" s="7">
        <f t="shared" si="104"/>
        <v>394414.63414634159</v>
      </c>
      <c r="L462" s="18">
        <f t="shared" si="93"/>
        <v>63.821138211382134</v>
      </c>
      <c r="M462" s="4">
        <f t="shared" si="94"/>
        <v>17.154904458598718</v>
      </c>
      <c r="N462" s="4">
        <f t="shared" si="95"/>
        <v>19.481945161290319</v>
      </c>
      <c r="O462" s="4">
        <f t="shared" si="105"/>
        <v>6039.4029999999993</v>
      </c>
      <c r="P462">
        <f t="shared" si="102"/>
        <v>0</v>
      </c>
      <c r="Q462">
        <f t="shared" si="96"/>
        <v>310</v>
      </c>
    </row>
    <row r="463" spans="1:17" x14ac:dyDescent="0.2">
      <c r="B463" s="3">
        <f>'Marktpreise EEX NCG 2017'!A819</f>
        <v>42457</v>
      </c>
      <c r="C463" s="7">
        <f t="shared" si="97"/>
        <v>0</v>
      </c>
      <c r="D463" s="7">
        <f t="shared" si="98"/>
        <v>0</v>
      </c>
      <c r="E463" s="7">
        <f t="shared" si="99"/>
        <v>0</v>
      </c>
      <c r="F463" s="4">
        <f>'Marktpreise EEX NCG 2017'!B819</f>
        <v>0</v>
      </c>
      <c r="G463" s="4">
        <f t="shared" si="103"/>
        <v>14.07</v>
      </c>
      <c r="H463" s="4">
        <f t="shared" si="100"/>
        <v>0</v>
      </c>
      <c r="I463" s="19">
        <f t="shared" si="101"/>
        <v>0</v>
      </c>
      <c r="J463" s="19">
        <f t="shared" si="92"/>
        <v>6766145.3658536579</v>
      </c>
      <c r="K463" s="7">
        <f t="shared" si="104"/>
        <v>394414.63414634159</v>
      </c>
      <c r="L463" s="18">
        <f t="shared" si="93"/>
        <v>63.821138211382134</v>
      </c>
      <c r="M463" s="4">
        <f t="shared" si="94"/>
        <v>17.154904458598718</v>
      </c>
      <c r="N463" s="4">
        <f t="shared" si="95"/>
        <v>19.481945161290319</v>
      </c>
      <c r="O463" s="4">
        <f t="shared" si="105"/>
        <v>6039.4029999999993</v>
      </c>
      <c r="P463">
        <f t="shared" si="102"/>
        <v>0</v>
      </c>
      <c r="Q463">
        <f t="shared" si="96"/>
        <v>310</v>
      </c>
    </row>
    <row r="464" spans="1:17" x14ac:dyDescent="0.2">
      <c r="A464">
        <v>1</v>
      </c>
      <c r="B464" s="3">
        <f>'Marktpreise EEX NCG 2017'!A820</f>
        <v>42458</v>
      </c>
      <c r="C464" s="7">
        <f t="shared" si="97"/>
        <v>2512.1951219512193</v>
      </c>
      <c r="D464" s="7">
        <f t="shared" si="98"/>
        <v>2512.1951219512193</v>
      </c>
      <c r="E464" s="7">
        <f t="shared" si="99"/>
        <v>0</v>
      </c>
      <c r="F464" s="4">
        <f>'Marktpreise EEX NCG 2017'!B820</f>
        <v>13.78</v>
      </c>
      <c r="G464" s="4">
        <f t="shared" si="103"/>
        <v>13.969999999999999</v>
      </c>
      <c r="H464" s="4">
        <f t="shared" si="100"/>
        <v>0</v>
      </c>
      <c r="I464" s="19">
        <f t="shared" si="101"/>
        <v>0</v>
      </c>
      <c r="J464" s="19">
        <f t="shared" si="92"/>
        <v>6766145.3658536579</v>
      </c>
      <c r="K464" s="7">
        <f t="shared" si="104"/>
        <v>394414.63414634159</v>
      </c>
      <c r="L464" s="18">
        <f t="shared" si="93"/>
        <v>63.821138211382134</v>
      </c>
      <c r="M464" s="4">
        <f t="shared" si="94"/>
        <v>17.154904458598718</v>
      </c>
      <c r="N464" s="4">
        <f t="shared" si="95"/>
        <v>19.464221864951767</v>
      </c>
      <c r="O464" s="4">
        <f t="shared" si="105"/>
        <v>6053.3729999999996</v>
      </c>
      <c r="P464">
        <f t="shared" si="102"/>
        <v>1</v>
      </c>
      <c r="Q464">
        <f t="shared" si="96"/>
        <v>311</v>
      </c>
    </row>
    <row r="465" spans="1:17" x14ac:dyDescent="0.2">
      <c r="A465">
        <v>1</v>
      </c>
      <c r="B465" s="3">
        <f>'Marktpreise EEX NCG 2017'!A821</f>
        <v>42459</v>
      </c>
      <c r="C465" s="7">
        <f t="shared" si="97"/>
        <v>2512.1951219512193</v>
      </c>
      <c r="D465" s="7">
        <f t="shared" si="98"/>
        <v>0</v>
      </c>
      <c r="E465" s="7">
        <f t="shared" si="99"/>
        <v>5024.3902439024387</v>
      </c>
      <c r="F465" s="4">
        <f>'Marktpreise EEX NCG 2017'!B821</f>
        <v>13.8</v>
      </c>
      <c r="G465" s="4">
        <f t="shared" si="103"/>
        <v>13.99</v>
      </c>
      <c r="H465" s="4">
        <f t="shared" si="100"/>
        <v>13.99</v>
      </c>
      <c r="I465" s="19">
        <f t="shared" si="101"/>
        <v>70291.219512195123</v>
      </c>
      <c r="J465" s="19">
        <f t="shared" si="92"/>
        <v>6836436.5853658533</v>
      </c>
      <c r="K465" s="7">
        <f t="shared" si="104"/>
        <v>399439.02439024404</v>
      </c>
      <c r="L465" s="18">
        <f t="shared" si="93"/>
        <v>64.634146341463435</v>
      </c>
      <c r="M465" s="4">
        <f t="shared" si="94"/>
        <v>17.115094339622633</v>
      </c>
      <c r="N465" s="4">
        <f t="shared" si="95"/>
        <v>19.446676282051278</v>
      </c>
      <c r="O465" s="4">
        <f t="shared" si="105"/>
        <v>6067.3629999999994</v>
      </c>
      <c r="P465">
        <f t="shared" si="102"/>
        <v>1</v>
      </c>
      <c r="Q465">
        <f t="shared" si="96"/>
        <v>312</v>
      </c>
    </row>
    <row r="466" spans="1:17" x14ac:dyDescent="0.2">
      <c r="A466">
        <v>1</v>
      </c>
      <c r="B466" s="3">
        <f>'Marktpreise EEX NCG 2017'!A822</f>
        <v>42460</v>
      </c>
      <c r="C466" s="7">
        <f t="shared" si="97"/>
        <v>2512.1951219512193</v>
      </c>
      <c r="D466" s="7">
        <f t="shared" si="98"/>
        <v>2512.1951219512193</v>
      </c>
      <c r="E466" s="7">
        <f t="shared" si="99"/>
        <v>0</v>
      </c>
      <c r="F466" s="4">
        <f>'Marktpreise EEX NCG 2017'!B822</f>
        <v>13.75</v>
      </c>
      <c r="G466" s="4">
        <f t="shared" si="103"/>
        <v>13.94</v>
      </c>
      <c r="H466" s="4">
        <f t="shared" si="100"/>
        <v>0</v>
      </c>
      <c r="I466" s="19">
        <f t="shared" si="101"/>
        <v>0</v>
      </c>
      <c r="J466" s="19">
        <f t="shared" si="92"/>
        <v>6836436.5853658533</v>
      </c>
      <c r="K466" s="7">
        <f t="shared" si="104"/>
        <v>399439.02439024404</v>
      </c>
      <c r="L466" s="18">
        <f t="shared" si="93"/>
        <v>64.634146341463435</v>
      </c>
      <c r="M466" s="4">
        <f t="shared" si="94"/>
        <v>17.115094339622633</v>
      </c>
      <c r="N466" s="4">
        <f t="shared" si="95"/>
        <v>19.429083067092648</v>
      </c>
      <c r="O466" s="4">
        <f t="shared" si="105"/>
        <v>6081.302999999999</v>
      </c>
      <c r="P466">
        <f t="shared" si="102"/>
        <v>1</v>
      </c>
      <c r="Q466">
        <f t="shared" si="96"/>
        <v>313</v>
      </c>
    </row>
    <row r="467" spans="1:17" x14ac:dyDescent="0.2">
      <c r="A467">
        <v>1</v>
      </c>
      <c r="B467" s="3">
        <f>'Marktpreise EEX NCG 2017'!A823</f>
        <v>42461</v>
      </c>
      <c r="C467" s="7">
        <f t="shared" si="97"/>
        <v>2512.1951219512193</v>
      </c>
      <c r="D467" s="7">
        <f t="shared" si="98"/>
        <v>5024.3902439024387</v>
      </c>
      <c r="E467" s="7">
        <f t="shared" si="99"/>
        <v>0</v>
      </c>
      <c r="F467" s="4">
        <f>'Marktpreise EEX NCG 2017'!B823</f>
        <v>13.58</v>
      </c>
      <c r="G467" s="4">
        <f t="shared" si="103"/>
        <v>13.77</v>
      </c>
      <c r="H467" s="4">
        <f t="shared" si="100"/>
        <v>0</v>
      </c>
      <c r="I467" s="19">
        <f t="shared" si="101"/>
        <v>0</v>
      </c>
      <c r="J467" s="19">
        <f t="shared" si="92"/>
        <v>6836436.5853658533</v>
      </c>
      <c r="K467" s="7">
        <f t="shared" si="104"/>
        <v>399439.02439024404</v>
      </c>
      <c r="L467" s="18">
        <f t="shared" si="93"/>
        <v>64.634146341463435</v>
      </c>
      <c r="M467" s="4">
        <f t="shared" si="94"/>
        <v>17.115094339622633</v>
      </c>
      <c r="N467" s="4">
        <f t="shared" si="95"/>
        <v>19.411060509554137</v>
      </c>
      <c r="O467" s="4">
        <f t="shared" si="105"/>
        <v>6095.0729999999994</v>
      </c>
      <c r="P467">
        <f t="shared" si="102"/>
        <v>1</v>
      </c>
      <c r="Q467">
        <f t="shared" si="96"/>
        <v>314</v>
      </c>
    </row>
    <row r="468" spans="1:17" x14ac:dyDescent="0.2">
      <c r="B468" s="3">
        <f>'Marktpreise EEX NCG 2017'!A824</f>
        <v>42462</v>
      </c>
      <c r="C468" s="7">
        <f t="shared" si="97"/>
        <v>0</v>
      </c>
      <c r="D468" s="7">
        <f t="shared" si="98"/>
        <v>5024.3902439024387</v>
      </c>
      <c r="E468" s="7">
        <f t="shared" si="99"/>
        <v>0</v>
      </c>
      <c r="F468" s="4">
        <f>'Marktpreise EEX NCG 2017'!B824</f>
        <v>0</v>
      </c>
      <c r="G468" s="4">
        <f t="shared" si="103"/>
        <v>13.77</v>
      </c>
      <c r="H468" s="4">
        <f t="shared" si="100"/>
        <v>0</v>
      </c>
      <c r="I468" s="19">
        <f t="shared" si="101"/>
        <v>0</v>
      </c>
      <c r="J468" s="19">
        <f t="shared" si="92"/>
        <v>6836436.5853658533</v>
      </c>
      <c r="K468" s="7">
        <f t="shared" si="104"/>
        <v>399439.02439024404</v>
      </c>
      <c r="L468" s="18">
        <f t="shared" si="93"/>
        <v>64.634146341463435</v>
      </c>
      <c r="M468" s="4">
        <f t="shared" si="94"/>
        <v>17.115094339622633</v>
      </c>
      <c r="N468" s="4">
        <f t="shared" si="95"/>
        <v>19.411060509554137</v>
      </c>
      <c r="O468" s="4">
        <f t="shared" si="105"/>
        <v>6095.0729999999994</v>
      </c>
      <c r="P468">
        <f t="shared" si="102"/>
        <v>0</v>
      </c>
      <c r="Q468">
        <f t="shared" si="96"/>
        <v>314</v>
      </c>
    </row>
    <row r="469" spans="1:17" x14ac:dyDescent="0.2">
      <c r="B469" s="3">
        <f>'Marktpreise EEX NCG 2017'!A825</f>
        <v>42463</v>
      </c>
      <c r="C469" s="7">
        <f t="shared" si="97"/>
        <v>0</v>
      </c>
      <c r="D469" s="7">
        <f t="shared" si="98"/>
        <v>5024.3902439024387</v>
      </c>
      <c r="E469" s="7">
        <f t="shared" si="99"/>
        <v>0</v>
      </c>
      <c r="F469" s="4">
        <f>'Marktpreise EEX NCG 2017'!B825</f>
        <v>0</v>
      </c>
      <c r="G469" s="4">
        <f t="shared" si="103"/>
        <v>13.77</v>
      </c>
      <c r="H469" s="4">
        <f t="shared" si="100"/>
        <v>0</v>
      </c>
      <c r="I469" s="19">
        <f t="shared" si="101"/>
        <v>0</v>
      </c>
      <c r="J469" s="19">
        <f t="shared" si="92"/>
        <v>6836436.5853658533</v>
      </c>
      <c r="K469" s="7">
        <f t="shared" si="104"/>
        <v>399439.02439024404</v>
      </c>
      <c r="L469" s="18">
        <f t="shared" si="93"/>
        <v>64.634146341463435</v>
      </c>
      <c r="M469" s="4">
        <f t="shared" si="94"/>
        <v>17.115094339622633</v>
      </c>
      <c r="N469" s="4">
        <f t="shared" si="95"/>
        <v>19.411060509554137</v>
      </c>
      <c r="O469" s="4">
        <f t="shared" si="105"/>
        <v>6095.0729999999994</v>
      </c>
      <c r="P469">
        <f t="shared" si="102"/>
        <v>0</v>
      </c>
      <c r="Q469">
        <f t="shared" si="96"/>
        <v>314</v>
      </c>
    </row>
    <row r="470" spans="1:17" x14ac:dyDescent="0.2">
      <c r="A470">
        <v>1</v>
      </c>
      <c r="B470" s="3">
        <f>'Marktpreise EEX NCG 2017'!A826</f>
        <v>42464</v>
      </c>
      <c r="C470" s="7">
        <f t="shared" si="97"/>
        <v>2512.1951219512193</v>
      </c>
      <c r="D470" s="7">
        <f t="shared" si="98"/>
        <v>7536.585365853658</v>
      </c>
      <c r="E470" s="7">
        <f t="shared" si="99"/>
        <v>0</v>
      </c>
      <c r="F470" s="4">
        <f>'Marktpreise EEX NCG 2017'!B826</f>
        <v>13.45</v>
      </c>
      <c r="G470" s="4">
        <f t="shared" si="103"/>
        <v>13.639999999999999</v>
      </c>
      <c r="H470" s="4">
        <f t="shared" si="100"/>
        <v>0</v>
      </c>
      <c r="I470" s="19">
        <f t="shared" si="101"/>
        <v>0</v>
      </c>
      <c r="J470" s="19">
        <f t="shared" si="92"/>
        <v>6836436.5853658533</v>
      </c>
      <c r="K470" s="7">
        <f t="shared" si="104"/>
        <v>399439.02439024404</v>
      </c>
      <c r="L470" s="18">
        <f t="shared" si="93"/>
        <v>64.634146341463435</v>
      </c>
      <c r="M470" s="4">
        <f t="shared" si="94"/>
        <v>17.115094339622633</v>
      </c>
      <c r="N470" s="4">
        <f t="shared" si="95"/>
        <v>19.392739682539681</v>
      </c>
      <c r="O470" s="4">
        <f t="shared" si="105"/>
        <v>6108.7129999999997</v>
      </c>
      <c r="P470">
        <f t="shared" si="102"/>
        <v>1</v>
      </c>
      <c r="Q470">
        <f t="shared" si="96"/>
        <v>315</v>
      </c>
    </row>
    <row r="471" spans="1:17" x14ac:dyDescent="0.2">
      <c r="A471">
        <v>1</v>
      </c>
      <c r="B471" s="3">
        <f>'Marktpreise EEX NCG 2017'!A827</f>
        <v>42465</v>
      </c>
      <c r="C471" s="7">
        <f t="shared" si="97"/>
        <v>2512.1951219512193</v>
      </c>
      <c r="D471" s="7">
        <f t="shared" si="98"/>
        <v>10048.780487804877</v>
      </c>
      <c r="E471" s="7">
        <f t="shared" si="99"/>
        <v>0</v>
      </c>
      <c r="F471" s="4">
        <f>'Marktpreise EEX NCG 2017'!B827</f>
        <v>13.39</v>
      </c>
      <c r="G471" s="4">
        <f t="shared" si="103"/>
        <v>13.58</v>
      </c>
      <c r="H471" s="4">
        <f t="shared" si="100"/>
        <v>0</v>
      </c>
      <c r="I471" s="19">
        <f t="shared" si="101"/>
        <v>0</v>
      </c>
      <c r="J471" s="19">
        <f t="shared" si="92"/>
        <v>6836436.5853658533</v>
      </c>
      <c r="K471" s="7">
        <f t="shared" si="104"/>
        <v>399439.02439024404</v>
      </c>
      <c r="L471" s="18">
        <f t="shared" si="93"/>
        <v>64.634146341463435</v>
      </c>
      <c r="M471" s="4">
        <f t="shared" si="94"/>
        <v>17.115094339622633</v>
      </c>
      <c r="N471" s="4">
        <f t="shared" si="95"/>
        <v>19.374344936708859</v>
      </c>
      <c r="O471" s="4">
        <f t="shared" si="105"/>
        <v>6122.2929999999997</v>
      </c>
      <c r="P471">
        <f t="shared" si="102"/>
        <v>1</v>
      </c>
      <c r="Q471">
        <f t="shared" si="96"/>
        <v>316</v>
      </c>
    </row>
    <row r="472" spans="1:17" x14ac:dyDescent="0.2">
      <c r="A472">
        <v>1</v>
      </c>
      <c r="B472" s="3">
        <f>'Marktpreise EEX NCG 2017'!A828</f>
        <v>42466</v>
      </c>
      <c r="C472" s="7">
        <f t="shared" si="97"/>
        <v>2512.1951219512193</v>
      </c>
      <c r="D472" s="7">
        <f t="shared" si="98"/>
        <v>0</v>
      </c>
      <c r="E472" s="7">
        <f t="shared" si="99"/>
        <v>12560.975609756097</v>
      </c>
      <c r="F472" s="4">
        <f>'Marktpreise EEX NCG 2017'!B828</f>
        <v>13.48</v>
      </c>
      <c r="G472" s="4">
        <f t="shared" si="103"/>
        <v>13.67</v>
      </c>
      <c r="H472" s="4">
        <f t="shared" si="100"/>
        <v>13.67</v>
      </c>
      <c r="I472" s="19">
        <f t="shared" si="101"/>
        <v>171708.53658536583</v>
      </c>
      <c r="J472" s="19">
        <f t="shared" si="92"/>
        <v>7008145.1219512187</v>
      </c>
      <c r="K472" s="7">
        <f t="shared" si="104"/>
        <v>412000.00000000012</v>
      </c>
      <c r="L472" s="18">
        <f t="shared" si="93"/>
        <v>66.666666666666686</v>
      </c>
      <c r="M472" s="4">
        <f t="shared" si="94"/>
        <v>17.01006097560975</v>
      </c>
      <c r="N472" s="4">
        <f t="shared" si="95"/>
        <v>19.356350157728706</v>
      </c>
      <c r="O472" s="4">
        <f t="shared" si="105"/>
        <v>6135.9629999999997</v>
      </c>
      <c r="P472">
        <f t="shared" si="102"/>
        <v>1</v>
      </c>
      <c r="Q472">
        <f t="shared" si="96"/>
        <v>317</v>
      </c>
    </row>
    <row r="473" spans="1:17" x14ac:dyDescent="0.2">
      <c r="A473">
        <v>1</v>
      </c>
      <c r="B473" s="3">
        <f>'Marktpreise EEX NCG 2017'!A829</f>
        <v>42467</v>
      </c>
      <c r="C473" s="7">
        <f t="shared" si="97"/>
        <v>2512.1951219512193</v>
      </c>
      <c r="D473" s="7">
        <f t="shared" si="98"/>
        <v>2512.1951219512193</v>
      </c>
      <c r="E473" s="7">
        <f t="shared" si="99"/>
        <v>0</v>
      </c>
      <c r="F473" s="4">
        <f>'Marktpreise EEX NCG 2017'!B829</f>
        <v>13.31</v>
      </c>
      <c r="G473" s="4">
        <f t="shared" si="103"/>
        <v>13.5</v>
      </c>
      <c r="H473" s="4">
        <f t="shared" si="100"/>
        <v>0</v>
      </c>
      <c r="I473" s="19">
        <f t="shared" si="101"/>
        <v>0</v>
      </c>
      <c r="J473" s="19">
        <f t="shared" si="92"/>
        <v>7008145.1219512187</v>
      </c>
      <c r="K473" s="7">
        <f t="shared" si="104"/>
        <v>412000.00000000012</v>
      </c>
      <c r="L473" s="18">
        <f t="shared" si="93"/>
        <v>66.666666666666686</v>
      </c>
      <c r="M473" s="4">
        <f t="shared" si="94"/>
        <v>17.01006097560975</v>
      </c>
      <c r="N473" s="4">
        <f t="shared" si="95"/>
        <v>19.337933962264149</v>
      </c>
      <c r="O473" s="4">
        <f t="shared" si="105"/>
        <v>6149.4629999999997</v>
      </c>
      <c r="P473">
        <f t="shared" si="102"/>
        <v>1</v>
      </c>
      <c r="Q473">
        <f t="shared" si="96"/>
        <v>318</v>
      </c>
    </row>
    <row r="474" spans="1:17" x14ac:dyDescent="0.2">
      <c r="A474">
        <v>1</v>
      </c>
      <c r="B474" s="3">
        <f>'Marktpreise EEX NCG 2017'!A830</f>
        <v>42468</v>
      </c>
      <c r="C474" s="7">
        <f t="shared" si="97"/>
        <v>2512.1951219512193</v>
      </c>
      <c r="D474" s="7">
        <f t="shared" si="98"/>
        <v>0</v>
      </c>
      <c r="E474" s="7">
        <f t="shared" si="99"/>
        <v>5024.3902439024387</v>
      </c>
      <c r="F474" s="4">
        <f>'Marktpreise EEX NCG 2017'!B830</f>
        <v>13.5</v>
      </c>
      <c r="G474" s="4">
        <f t="shared" si="103"/>
        <v>13.69</v>
      </c>
      <c r="H474" s="4">
        <f t="shared" si="100"/>
        <v>13.69</v>
      </c>
      <c r="I474" s="19">
        <f t="shared" si="101"/>
        <v>68783.902439024387</v>
      </c>
      <c r="J474" s="19">
        <f t="shared" si="92"/>
        <v>7076929.024390243</v>
      </c>
      <c r="K474" s="7">
        <f t="shared" si="104"/>
        <v>417024.39024390257</v>
      </c>
      <c r="L474" s="18">
        <f t="shared" si="93"/>
        <v>67.479674796747986</v>
      </c>
      <c r="M474" s="4">
        <f t="shared" si="94"/>
        <v>16.970060240963846</v>
      </c>
      <c r="N474" s="4">
        <f t="shared" si="95"/>
        <v>19.320228840125388</v>
      </c>
      <c r="O474" s="4">
        <f t="shared" si="105"/>
        <v>6163.1529999999993</v>
      </c>
      <c r="P474">
        <f t="shared" si="102"/>
        <v>1</v>
      </c>
      <c r="Q474">
        <f t="shared" si="96"/>
        <v>319</v>
      </c>
    </row>
    <row r="475" spans="1:17" x14ac:dyDescent="0.2">
      <c r="B475" s="3">
        <f>'Marktpreise EEX NCG 2017'!A831</f>
        <v>42469</v>
      </c>
      <c r="C475" s="7">
        <f t="shared" si="97"/>
        <v>0</v>
      </c>
      <c r="D475" s="7">
        <f t="shared" si="98"/>
        <v>0</v>
      </c>
      <c r="E475" s="7">
        <f t="shared" si="99"/>
        <v>0</v>
      </c>
      <c r="F475" s="4">
        <f>'Marktpreise EEX NCG 2017'!B831</f>
        <v>0</v>
      </c>
      <c r="G475" s="4">
        <f t="shared" si="103"/>
        <v>13.69</v>
      </c>
      <c r="H475" s="4">
        <f t="shared" si="100"/>
        <v>0</v>
      </c>
      <c r="I475" s="19">
        <f t="shared" si="101"/>
        <v>0</v>
      </c>
      <c r="J475" s="19">
        <f t="shared" si="92"/>
        <v>7076929.024390243</v>
      </c>
      <c r="K475" s="7">
        <f t="shared" si="104"/>
        <v>417024.39024390257</v>
      </c>
      <c r="L475" s="18">
        <f t="shared" si="93"/>
        <v>67.479674796747986</v>
      </c>
      <c r="M475" s="4">
        <f t="shared" si="94"/>
        <v>16.970060240963846</v>
      </c>
      <c r="N475" s="4">
        <f t="shared" si="95"/>
        <v>19.320228840125388</v>
      </c>
      <c r="O475" s="4">
        <f t="shared" si="105"/>
        <v>6163.1529999999993</v>
      </c>
      <c r="P475">
        <f t="shared" si="102"/>
        <v>0</v>
      </c>
      <c r="Q475">
        <f t="shared" si="96"/>
        <v>319</v>
      </c>
    </row>
    <row r="476" spans="1:17" x14ac:dyDescent="0.2">
      <c r="B476" s="3">
        <f>'Marktpreise EEX NCG 2017'!A832</f>
        <v>42470</v>
      </c>
      <c r="C476" s="7">
        <f t="shared" si="97"/>
        <v>0</v>
      </c>
      <c r="D476" s="7">
        <f t="shared" si="98"/>
        <v>0</v>
      </c>
      <c r="E476" s="7">
        <f t="shared" si="99"/>
        <v>0</v>
      </c>
      <c r="F476" s="4">
        <f>'Marktpreise EEX NCG 2017'!B832</f>
        <v>0</v>
      </c>
      <c r="G476" s="4">
        <f t="shared" si="103"/>
        <v>13.69</v>
      </c>
      <c r="H476" s="4">
        <f t="shared" si="100"/>
        <v>0</v>
      </c>
      <c r="I476" s="19">
        <f t="shared" si="101"/>
        <v>0</v>
      </c>
      <c r="J476" s="19">
        <f t="shared" si="92"/>
        <v>7076929.024390243</v>
      </c>
      <c r="K476" s="7">
        <f t="shared" si="104"/>
        <v>417024.39024390257</v>
      </c>
      <c r="L476" s="18">
        <f t="shared" si="93"/>
        <v>67.479674796747986</v>
      </c>
      <c r="M476" s="4">
        <f t="shared" si="94"/>
        <v>16.970060240963846</v>
      </c>
      <c r="N476" s="4">
        <f t="shared" si="95"/>
        <v>19.320228840125388</v>
      </c>
      <c r="O476" s="4">
        <f t="shared" si="105"/>
        <v>6163.1529999999993</v>
      </c>
      <c r="P476">
        <f t="shared" si="102"/>
        <v>0</v>
      </c>
      <c r="Q476">
        <f t="shared" si="96"/>
        <v>319</v>
      </c>
    </row>
    <row r="477" spans="1:17" x14ac:dyDescent="0.2">
      <c r="A477">
        <v>1</v>
      </c>
      <c r="B477" s="3">
        <f>'Marktpreise EEX NCG 2017'!A833</f>
        <v>42471</v>
      </c>
      <c r="C477" s="7">
        <f t="shared" si="97"/>
        <v>2512.1951219512193</v>
      </c>
      <c r="D477" s="7">
        <f t="shared" si="98"/>
        <v>0</v>
      </c>
      <c r="E477" s="7">
        <f t="shared" si="99"/>
        <v>2512.1951219512193</v>
      </c>
      <c r="F477" s="4">
        <f>'Marktpreise EEX NCG 2017'!B833</f>
        <v>13.55</v>
      </c>
      <c r="G477" s="4">
        <f t="shared" si="103"/>
        <v>13.74</v>
      </c>
      <c r="H477" s="4">
        <f t="shared" si="100"/>
        <v>13.74</v>
      </c>
      <c r="I477" s="19">
        <f t="shared" si="101"/>
        <v>34517.560975609755</v>
      </c>
      <c r="J477" s="19">
        <f t="shared" ref="J477:J527" si="106">I477+J476</f>
        <v>7111446.5853658523</v>
      </c>
      <c r="K477" s="7">
        <f t="shared" si="104"/>
        <v>419536.5853658538</v>
      </c>
      <c r="L477" s="18">
        <f t="shared" ref="L477:L527" si="107">K477*100/$C$6</f>
        <v>67.88617886178865</v>
      </c>
      <c r="M477" s="4">
        <f t="shared" ref="M477:M540" si="108">J477/K477</f>
        <v>16.950718562874243</v>
      </c>
      <c r="N477" s="4">
        <f t="shared" ref="N477:N527" si="109">O477/Q477</f>
        <v>19.302790624999997</v>
      </c>
      <c r="O477" s="4">
        <f t="shared" si="105"/>
        <v>6176.8929999999991</v>
      </c>
      <c r="P477">
        <f t="shared" si="102"/>
        <v>1</v>
      </c>
      <c r="Q477">
        <f t="shared" ref="Q477:Q527" si="110">P477+Q476</f>
        <v>320</v>
      </c>
    </row>
    <row r="478" spans="1:17" x14ac:dyDescent="0.2">
      <c r="A478">
        <v>1</v>
      </c>
      <c r="B478" s="3">
        <f>'Marktpreise EEX NCG 2017'!A834</f>
        <v>42472</v>
      </c>
      <c r="C478" s="7">
        <f t="shared" si="97"/>
        <v>2512.1951219512193</v>
      </c>
      <c r="D478" s="7">
        <f t="shared" si="98"/>
        <v>0</v>
      </c>
      <c r="E478" s="7">
        <f t="shared" si="99"/>
        <v>2512.1951219512193</v>
      </c>
      <c r="F478" s="4">
        <f>'Marktpreise EEX NCG 2017'!B834</f>
        <v>13.68</v>
      </c>
      <c r="G478" s="4">
        <f t="shared" si="103"/>
        <v>13.87</v>
      </c>
      <c r="H478" s="4">
        <f t="shared" si="100"/>
        <v>13.87</v>
      </c>
      <c r="I478" s="19">
        <f t="shared" si="101"/>
        <v>34844.146341463413</v>
      </c>
      <c r="J478" s="19">
        <f t="shared" si="106"/>
        <v>7146290.7317073159</v>
      </c>
      <c r="K478" s="7">
        <f t="shared" si="104"/>
        <v>422048.78048780502</v>
      </c>
      <c r="L478" s="18">
        <f t="shared" si="107"/>
        <v>68.292682926829286</v>
      </c>
      <c r="M478" s="4">
        <f t="shared" si="108"/>
        <v>16.932380952380942</v>
      </c>
      <c r="N478" s="4">
        <f t="shared" si="109"/>
        <v>19.285866043613705</v>
      </c>
      <c r="O478" s="4">
        <f t="shared" si="105"/>
        <v>6190.762999999999</v>
      </c>
      <c r="P478">
        <f t="shared" si="102"/>
        <v>1</v>
      </c>
      <c r="Q478">
        <f t="shared" si="110"/>
        <v>321</v>
      </c>
    </row>
    <row r="479" spans="1:17" x14ac:dyDescent="0.2">
      <c r="A479">
        <v>1</v>
      </c>
      <c r="B479" s="3">
        <f>'Marktpreise EEX NCG 2017'!A835</f>
        <v>42473</v>
      </c>
      <c r="C479" s="7">
        <f t="shared" si="97"/>
        <v>2512.1951219512193</v>
      </c>
      <c r="D479" s="7">
        <f t="shared" si="98"/>
        <v>2512.1951219512193</v>
      </c>
      <c r="E479" s="7">
        <f t="shared" si="99"/>
        <v>0</v>
      </c>
      <c r="F479" s="4">
        <f>'Marktpreise EEX NCG 2017'!B835</f>
        <v>13.67</v>
      </c>
      <c r="G479" s="4">
        <f t="shared" si="103"/>
        <v>13.86</v>
      </c>
      <c r="H479" s="4">
        <f t="shared" si="100"/>
        <v>0</v>
      </c>
      <c r="I479" s="19">
        <f t="shared" si="101"/>
        <v>0</v>
      </c>
      <c r="J479" s="19">
        <f t="shared" si="106"/>
        <v>7146290.7317073159</v>
      </c>
      <c r="K479" s="7">
        <f t="shared" si="104"/>
        <v>422048.78048780502</v>
      </c>
      <c r="L479" s="18">
        <f t="shared" si="107"/>
        <v>68.292682926829286</v>
      </c>
      <c r="M479" s="4">
        <f t="shared" si="108"/>
        <v>16.932380952380942</v>
      </c>
      <c r="N479" s="4">
        <f t="shared" si="109"/>
        <v>19.269015527950305</v>
      </c>
      <c r="O479" s="4">
        <f t="shared" si="105"/>
        <v>6204.6229999999987</v>
      </c>
      <c r="P479">
        <f t="shared" si="102"/>
        <v>1</v>
      </c>
      <c r="Q479">
        <f t="shared" si="110"/>
        <v>322</v>
      </c>
    </row>
    <row r="480" spans="1:17" x14ac:dyDescent="0.2">
      <c r="A480">
        <v>1</v>
      </c>
      <c r="B480" s="3">
        <f>'Marktpreise EEX NCG 2017'!A836</f>
        <v>42474</v>
      </c>
      <c r="C480" s="7">
        <f t="shared" si="97"/>
        <v>2512.1951219512193</v>
      </c>
      <c r="D480" s="7">
        <f t="shared" si="98"/>
        <v>5024.3902439024387</v>
      </c>
      <c r="E480" s="7">
        <f t="shared" si="99"/>
        <v>0</v>
      </c>
      <c r="F480" s="4">
        <f>'Marktpreise EEX NCG 2017'!B836</f>
        <v>13.55</v>
      </c>
      <c r="G480" s="4">
        <f t="shared" si="103"/>
        <v>13.74</v>
      </c>
      <c r="H480" s="4">
        <f t="shared" si="100"/>
        <v>0</v>
      </c>
      <c r="I480" s="19">
        <f t="shared" si="101"/>
        <v>0</v>
      </c>
      <c r="J480" s="19">
        <f t="shared" si="106"/>
        <v>7146290.7317073159</v>
      </c>
      <c r="K480" s="7">
        <f t="shared" si="104"/>
        <v>422048.78048780502</v>
      </c>
      <c r="L480" s="18">
        <f t="shared" si="107"/>
        <v>68.292682926829286</v>
      </c>
      <c r="M480" s="4">
        <f t="shared" si="108"/>
        <v>16.932380952380942</v>
      </c>
      <c r="N480" s="4">
        <f t="shared" si="109"/>
        <v>19.251897832817331</v>
      </c>
      <c r="O480" s="4">
        <f t="shared" si="105"/>
        <v>6218.3629999999985</v>
      </c>
      <c r="P480">
        <f t="shared" si="102"/>
        <v>1</v>
      </c>
      <c r="Q480">
        <f t="shared" si="110"/>
        <v>323</v>
      </c>
    </row>
    <row r="481" spans="1:17" x14ac:dyDescent="0.2">
      <c r="A481">
        <v>1</v>
      </c>
      <c r="B481" s="3">
        <f>'Marktpreise EEX NCG 2017'!A837</f>
        <v>42475</v>
      </c>
      <c r="C481" s="7">
        <f t="shared" si="97"/>
        <v>2512.1951219512193</v>
      </c>
      <c r="D481" s="7">
        <f t="shared" si="98"/>
        <v>7536.585365853658</v>
      </c>
      <c r="E481" s="7">
        <f t="shared" si="99"/>
        <v>0</v>
      </c>
      <c r="F481" s="4">
        <f>'Marktpreise EEX NCG 2017'!B837</f>
        <v>13.53</v>
      </c>
      <c r="G481" s="4">
        <f t="shared" si="103"/>
        <v>13.719999999999999</v>
      </c>
      <c r="H481" s="4">
        <f t="shared" si="100"/>
        <v>0</v>
      </c>
      <c r="I481" s="19">
        <f t="shared" si="101"/>
        <v>0</v>
      </c>
      <c r="J481" s="19">
        <f t="shared" si="106"/>
        <v>7146290.7317073159</v>
      </c>
      <c r="K481" s="7">
        <f t="shared" si="104"/>
        <v>422048.78048780502</v>
      </c>
      <c r="L481" s="18">
        <f t="shared" si="107"/>
        <v>68.292682926829286</v>
      </c>
      <c r="M481" s="4">
        <f t="shared" si="108"/>
        <v>16.932380952380942</v>
      </c>
      <c r="N481" s="4">
        <f t="shared" si="109"/>
        <v>19.234824074074069</v>
      </c>
      <c r="O481" s="4">
        <f t="shared" si="105"/>
        <v>6232.0829999999987</v>
      </c>
      <c r="P481">
        <f t="shared" si="102"/>
        <v>1</v>
      </c>
      <c r="Q481">
        <f t="shared" si="110"/>
        <v>324</v>
      </c>
    </row>
    <row r="482" spans="1:17" x14ac:dyDescent="0.2">
      <c r="B482" s="3">
        <f>'Marktpreise EEX NCG 2017'!A838</f>
        <v>42476</v>
      </c>
      <c r="C482" s="7">
        <f t="shared" si="97"/>
        <v>0</v>
      </c>
      <c r="D482" s="7">
        <f t="shared" si="98"/>
        <v>7536.585365853658</v>
      </c>
      <c r="E482" s="7">
        <f t="shared" si="99"/>
        <v>0</v>
      </c>
      <c r="F482" s="4">
        <f>'Marktpreise EEX NCG 2017'!B838</f>
        <v>0</v>
      </c>
      <c r="G482" s="4">
        <f t="shared" si="103"/>
        <v>13.719999999999999</v>
      </c>
      <c r="H482" s="4">
        <f t="shared" si="100"/>
        <v>0</v>
      </c>
      <c r="I482" s="19">
        <f t="shared" si="101"/>
        <v>0</v>
      </c>
      <c r="J482" s="19">
        <f t="shared" si="106"/>
        <v>7146290.7317073159</v>
      </c>
      <c r="K482" s="7">
        <f t="shared" si="104"/>
        <v>422048.78048780502</v>
      </c>
      <c r="L482" s="18">
        <f t="shared" si="107"/>
        <v>68.292682926829286</v>
      </c>
      <c r="M482" s="4">
        <f t="shared" si="108"/>
        <v>16.932380952380942</v>
      </c>
      <c r="N482" s="4">
        <f t="shared" si="109"/>
        <v>19.234824074074069</v>
      </c>
      <c r="O482" s="4">
        <f t="shared" si="105"/>
        <v>6232.0829999999987</v>
      </c>
      <c r="P482">
        <f t="shared" si="102"/>
        <v>0</v>
      </c>
      <c r="Q482">
        <f t="shared" si="110"/>
        <v>324</v>
      </c>
    </row>
    <row r="483" spans="1:17" x14ac:dyDescent="0.2">
      <c r="B483" s="3">
        <f>'Marktpreise EEX NCG 2017'!A839</f>
        <v>42477</v>
      </c>
      <c r="C483" s="7">
        <f t="shared" si="97"/>
        <v>0</v>
      </c>
      <c r="D483" s="7">
        <f t="shared" si="98"/>
        <v>7536.585365853658</v>
      </c>
      <c r="E483" s="7">
        <f t="shared" si="99"/>
        <v>0</v>
      </c>
      <c r="F483" s="4">
        <f>'Marktpreise EEX NCG 2017'!B839</f>
        <v>0</v>
      </c>
      <c r="G483" s="4">
        <f t="shared" si="103"/>
        <v>13.719999999999999</v>
      </c>
      <c r="H483" s="4">
        <f t="shared" si="100"/>
        <v>0</v>
      </c>
      <c r="I483" s="19">
        <f t="shared" si="101"/>
        <v>0</v>
      </c>
      <c r="J483" s="19">
        <f t="shared" si="106"/>
        <v>7146290.7317073159</v>
      </c>
      <c r="K483" s="7">
        <f t="shared" si="104"/>
        <v>422048.78048780502</v>
      </c>
      <c r="L483" s="18">
        <f t="shared" si="107"/>
        <v>68.292682926829286</v>
      </c>
      <c r="M483" s="4">
        <f t="shared" si="108"/>
        <v>16.932380952380942</v>
      </c>
      <c r="N483" s="4">
        <f t="shared" si="109"/>
        <v>19.234824074074069</v>
      </c>
      <c r="O483" s="4">
        <f t="shared" si="105"/>
        <v>6232.0829999999987</v>
      </c>
      <c r="P483">
        <f t="shared" si="102"/>
        <v>0</v>
      </c>
      <c r="Q483">
        <f t="shared" si="110"/>
        <v>324</v>
      </c>
    </row>
    <row r="484" spans="1:17" x14ac:dyDescent="0.2">
      <c r="A484">
        <v>1</v>
      </c>
      <c r="B484" s="3">
        <f>'Marktpreise EEX NCG 2017'!A840</f>
        <v>42478</v>
      </c>
      <c r="C484" s="7">
        <f t="shared" si="97"/>
        <v>2512.1951219512193</v>
      </c>
      <c r="D484" s="7">
        <f t="shared" si="98"/>
        <v>0</v>
      </c>
      <c r="E484" s="7">
        <f t="shared" si="99"/>
        <v>10048.780487804877</v>
      </c>
      <c r="F484" s="4">
        <f>'Marktpreise EEX NCG 2017'!B840</f>
        <v>13.57</v>
      </c>
      <c r="G484" s="4">
        <f t="shared" si="103"/>
        <v>13.76</v>
      </c>
      <c r="H484" s="4">
        <f t="shared" si="100"/>
        <v>13.76</v>
      </c>
      <c r="I484" s="19">
        <f t="shared" si="101"/>
        <v>138271.21951219512</v>
      </c>
      <c r="J484" s="19">
        <f t="shared" si="106"/>
        <v>7284561.9512195112</v>
      </c>
      <c r="K484" s="7">
        <f t="shared" si="104"/>
        <v>432097.56097560993</v>
      </c>
      <c r="L484" s="18">
        <f t="shared" si="107"/>
        <v>69.918699186991901</v>
      </c>
      <c r="M484" s="4">
        <f t="shared" si="108"/>
        <v>16.858604651162782</v>
      </c>
      <c r="N484" s="4">
        <f t="shared" si="109"/>
        <v>19.217978461538458</v>
      </c>
      <c r="O484" s="4">
        <f t="shared" si="105"/>
        <v>6245.8429999999989</v>
      </c>
      <c r="P484">
        <f t="shared" si="102"/>
        <v>1</v>
      </c>
      <c r="Q484">
        <f t="shared" si="110"/>
        <v>325</v>
      </c>
    </row>
    <row r="485" spans="1:17" x14ac:dyDescent="0.2">
      <c r="A485">
        <v>1</v>
      </c>
      <c r="B485" s="3">
        <f>'Marktpreise EEX NCG 2017'!A841</f>
        <v>42479</v>
      </c>
      <c r="C485" s="7">
        <f t="shared" si="97"/>
        <v>2512.1951219512193</v>
      </c>
      <c r="D485" s="7">
        <f t="shared" si="98"/>
        <v>0</v>
      </c>
      <c r="E485" s="7">
        <f t="shared" si="99"/>
        <v>2512.1951219512193</v>
      </c>
      <c r="F485" s="4">
        <f>'Marktpreise EEX NCG 2017'!B841</f>
        <v>13.88</v>
      </c>
      <c r="G485" s="4">
        <f t="shared" si="103"/>
        <v>14.07</v>
      </c>
      <c r="H485" s="4">
        <f t="shared" si="100"/>
        <v>14.07</v>
      </c>
      <c r="I485" s="19">
        <f t="shared" si="101"/>
        <v>35346.585365853658</v>
      </c>
      <c r="J485" s="19">
        <f t="shared" si="106"/>
        <v>7319908.5365853645</v>
      </c>
      <c r="K485" s="7">
        <f t="shared" si="104"/>
        <v>434609.75609756116</v>
      </c>
      <c r="L485" s="18">
        <f t="shared" si="107"/>
        <v>70.325203252032537</v>
      </c>
      <c r="M485" s="4">
        <f t="shared" si="108"/>
        <v>16.842485549132938</v>
      </c>
      <c r="N485" s="4">
        <f t="shared" si="109"/>
        <v>19.202187116564414</v>
      </c>
      <c r="O485" s="4">
        <f t="shared" si="105"/>
        <v>6259.9129999999986</v>
      </c>
      <c r="P485">
        <f t="shared" si="102"/>
        <v>1</v>
      </c>
      <c r="Q485">
        <f t="shared" si="110"/>
        <v>326</v>
      </c>
    </row>
    <row r="486" spans="1:17" x14ac:dyDescent="0.2">
      <c r="A486">
        <v>1</v>
      </c>
      <c r="B486" s="3">
        <f>'Marktpreise EEX NCG 2017'!A842</f>
        <v>42480</v>
      </c>
      <c r="C486" s="7">
        <f t="shared" si="97"/>
        <v>2512.1951219512193</v>
      </c>
      <c r="D486" s="7">
        <f t="shared" si="98"/>
        <v>0</v>
      </c>
      <c r="E486" s="7">
        <f t="shared" si="99"/>
        <v>2512.1951219512193</v>
      </c>
      <c r="F486" s="4">
        <f>'Marktpreise EEX NCG 2017'!B842</f>
        <v>14.12</v>
      </c>
      <c r="G486" s="4">
        <f t="shared" si="103"/>
        <v>14.309999999999999</v>
      </c>
      <c r="H486" s="4">
        <f t="shared" si="100"/>
        <v>14.309999999999999</v>
      </c>
      <c r="I486" s="19">
        <f t="shared" si="101"/>
        <v>35949.512195121948</v>
      </c>
      <c r="J486" s="19">
        <f t="shared" si="106"/>
        <v>7355858.048780486</v>
      </c>
      <c r="K486" s="7">
        <f t="shared" si="104"/>
        <v>437121.95121951238</v>
      </c>
      <c r="L486" s="18">
        <f t="shared" si="107"/>
        <v>70.731707317073202</v>
      </c>
      <c r="M486" s="4">
        <f t="shared" si="108"/>
        <v>16.827931034482749</v>
      </c>
      <c r="N486" s="4">
        <f t="shared" si="109"/>
        <v>19.187226299694185</v>
      </c>
      <c r="O486" s="4">
        <f t="shared" si="105"/>
        <v>6274.222999999999</v>
      </c>
      <c r="P486">
        <f t="shared" si="102"/>
        <v>1</v>
      </c>
      <c r="Q486">
        <f t="shared" si="110"/>
        <v>327</v>
      </c>
    </row>
    <row r="487" spans="1:17" x14ac:dyDescent="0.2">
      <c r="A487">
        <v>1</v>
      </c>
      <c r="B487" s="3">
        <f>'Marktpreise EEX NCG 2017'!A843</f>
        <v>42481</v>
      </c>
      <c r="C487" s="7">
        <f t="shared" si="97"/>
        <v>2512.1951219512193</v>
      </c>
      <c r="D487" s="7">
        <f t="shared" si="98"/>
        <v>0</v>
      </c>
      <c r="E487" s="7">
        <f t="shared" si="99"/>
        <v>2512.1951219512193</v>
      </c>
      <c r="F487" s="4">
        <f>'Marktpreise EEX NCG 2017'!B843</f>
        <v>14.85</v>
      </c>
      <c r="G487" s="4">
        <f t="shared" si="103"/>
        <v>15.04</v>
      </c>
      <c r="H487" s="4">
        <f t="shared" si="100"/>
        <v>15.04</v>
      </c>
      <c r="I487" s="19">
        <f t="shared" si="101"/>
        <v>37783.414634146335</v>
      </c>
      <c r="J487" s="19">
        <f t="shared" si="106"/>
        <v>7393641.4634146327</v>
      </c>
      <c r="K487" s="7">
        <f t="shared" si="104"/>
        <v>439634.14634146361</v>
      </c>
      <c r="L487" s="18">
        <f t="shared" si="107"/>
        <v>71.138211382113852</v>
      </c>
      <c r="M487" s="4">
        <f t="shared" si="108"/>
        <v>16.817714285714274</v>
      </c>
      <c r="N487" s="4">
        <f t="shared" si="109"/>
        <v>19.174582317073167</v>
      </c>
      <c r="O487" s="4">
        <f t="shared" si="105"/>
        <v>6289.262999999999</v>
      </c>
      <c r="P487">
        <f t="shared" si="102"/>
        <v>1</v>
      </c>
      <c r="Q487">
        <f t="shared" si="110"/>
        <v>328</v>
      </c>
    </row>
    <row r="488" spans="1:17" x14ac:dyDescent="0.2">
      <c r="A488">
        <v>1</v>
      </c>
      <c r="B488" s="3">
        <f>'Marktpreise EEX NCG 2017'!A844</f>
        <v>42482</v>
      </c>
      <c r="C488" s="7">
        <f t="shared" ref="C488:C527" si="111">IF(A488&gt;0,$C$6/$C$8,0)</f>
        <v>2512.1951219512193</v>
      </c>
      <c r="D488" s="7">
        <f t="shared" si="98"/>
        <v>0</v>
      </c>
      <c r="E488" s="7">
        <f t="shared" si="99"/>
        <v>2512.1951219512193</v>
      </c>
      <c r="F488" s="4">
        <f>'Marktpreise EEX NCG 2017'!B844</f>
        <v>15.23</v>
      </c>
      <c r="G488" s="4">
        <f t="shared" si="103"/>
        <v>15.42</v>
      </c>
      <c r="H488" s="4">
        <f t="shared" si="100"/>
        <v>15.42</v>
      </c>
      <c r="I488" s="19">
        <f t="shared" si="101"/>
        <v>38738.048780487799</v>
      </c>
      <c r="J488" s="19">
        <f t="shared" si="106"/>
        <v>7432379.5121951206</v>
      </c>
      <c r="K488" s="7">
        <f t="shared" si="104"/>
        <v>442146.34146341484</v>
      </c>
      <c r="L488" s="18">
        <f t="shared" si="107"/>
        <v>71.544715447154502</v>
      </c>
      <c r="M488" s="4">
        <f t="shared" si="108"/>
        <v>16.809772727272716</v>
      </c>
      <c r="N488" s="4">
        <f t="shared" si="109"/>
        <v>19.163170212765955</v>
      </c>
      <c r="O488" s="4">
        <f t="shared" si="105"/>
        <v>6304.6829999999991</v>
      </c>
      <c r="P488">
        <f t="shared" si="102"/>
        <v>1</v>
      </c>
      <c r="Q488">
        <f t="shared" si="110"/>
        <v>329</v>
      </c>
    </row>
    <row r="489" spans="1:17" x14ac:dyDescent="0.2">
      <c r="B489" s="3">
        <f>'Marktpreise EEX NCG 2017'!A845</f>
        <v>42483</v>
      </c>
      <c r="C489" s="7">
        <f t="shared" si="111"/>
        <v>0</v>
      </c>
      <c r="D489" s="7">
        <f t="shared" si="98"/>
        <v>0</v>
      </c>
      <c r="E489" s="7">
        <f t="shared" si="99"/>
        <v>0</v>
      </c>
      <c r="F489" s="4">
        <f>'Marktpreise EEX NCG 2017'!B845</f>
        <v>0</v>
      </c>
      <c r="G489" s="4">
        <f t="shared" si="103"/>
        <v>15.42</v>
      </c>
      <c r="H489" s="4">
        <f t="shared" si="100"/>
        <v>0</v>
      </c>
      <c r="I489" s="19">
        <f t="shared" si="101"/>
        <v>0</v>
      </c>
      <c r="J489" s="19">
        <f t="shared" si="106"/>
        <v>7432379.5121951206</v>
      </c>
      <c r="K489" s="7">
        <f t="shared" si="104"/>
        <v>442146.34146341484</v>
      </c>
      <c r="L489" s="18">
        <f t="shared" si="107"/>
        <v>71.544715447154502</v>
      </c>
      <c r="M489" s="4">
        <f t="shared" si="108"/>
        <v>16.809772727272716</v>
      </c>
      <c r="N489" s="4">
        <f t="shared" si="109"/>
        <v>19.163170212765955</v>
      </c>
      <c r="O489" s="4">
        <f t="shared" si="105"/>
        <v>6304.6829999999991</v>
      </c>
      <c r="P489">
        <f t="shared" si="102"/>
        <v>0</v>
      </c>
      <c r="Q489">
        <f t="shared" si="110"/>
        <v>329</v>
      </c>
    </row>
    <row r="490" spans="1:17" x14ac:dyDescent="0.2">
      <c r="B490" s="3">
        <f>'Marktpreise EEX NCG 2017'!A846</f>
        <v>42484</v>
      </c>
      <c r="C490" s="7">
        <f t="shared" si="111"/>
        <v>0</v>
      </c>
      <c r="D490" s="7">
        <f t="shared" si="98"/>
        <v>0</v>
      </c>
      <c r="E490" s="7">
        <f t="shared" si="99"/>
        <v>0</v>
      </c>
      <c r="F490" s="4">
        <f>'Marktpreise EEX NCG 2017'!B846</f>
        <v>0</v>
      </c>
      <c r="G490" s="4">
        <f t="shared" si="103"/>
        <v>15.42</v>
      </c>
      <c r="H490" s="4">
        <f t="shared" si="100"/>
        <v>0</v>
      </c>
      <c r="I490" s="19">
        <f t="shared" si="101"/>
        <v>0</v>
      </c>
      <c r="J490" s="19">
        <f t="shared" si="106"/>
        <v>7432379.5121951206</v>
      </c>
      <c r="K490" s="7">
        <f t="shared" si="104"/>
        <v>442146.34146341484</v>
      </c>
      <c r="L490" s="18">
        <f t="shared" si="107"/>
        <v>71.544715447154502</v>
      </c>
      <c r="M490" s="4">
        <f t="shared" si="108"/>
        <v>16.809772727272716</v>
      </c>
      <c r="N490" s="4">
        <f t="shared" si="109"/>
        <v>19.163170212765955</v>
      </c>
      <c r="O490" s="4">
        <f t="shared" si="105"/>
        <v>6304.6829999999991</v>
      </c>
      <c r="P490">
        <f t="shared" si="102"/>
        <v>0</v>
      </c>
      <c r="Q490">
        <f t="shared" si="110"/>
        <v>329</v>
      </c>
    </row>
    <row r="491" spans="1:17" x14ac:dyDescent="0.2">
      <c r="A491">
        <v>1</v>
      </c>
      <c r="B491" s="3">
        <f>'Marktpreise EEX NCG 2017'!A847</f>
        <v>42485</v>
      </c>
      <c r="C491" s="7">
        <f t="shared" si="111"/>
        <v>2512.1951219512193</v>
      </c>
      <c r="D491" s="7">
        <f t="shared" si="98"/>
        <v>2512.1951219512193</v>
      </c>
      <c r="E491" s="7">
        <f t="shared" si="99"/>
        <v>0</v>
      </c>
      <c r="F491" s="4">
        <f>'Marktpreise EEX NCG 2017'!B847</f>
        <v>15.15</v>
      </c>
      <c r="G491" s="4">
        <f t="shared" si="103"/>
        <v>15.34</v>
      </c>
      <c r="H491" s="4">
        <f t="shared" si="100"/>
        <v>0</v>
      </c>
      <c r="I491" s="19">
        <f t="shared" si="101"/>
        <v>0</v>
      </c>
      <c r="J491" s="19">
        <f t="shared" si="106"/>
        <v>7432379.5121951206</v>
      </c>
      <c r="K491" s="7">
        <f t="shared" si="104"/>
        <v>442146.34146341484</v>
      </c>
      <c r="L491" s="18">
        <f t="shared" si="107"/>
        <v>71.544715447154502</v>
      </c>
      <c r="M491" s="4">
        <f t="shared" si="108"/>
        <v>16.809772727272716</v>
      </c>
      <c r="N491" s="4">
        <f t="shared" si="109"/>
        <v>19.151584848484845</v>
      </c>
      <c r="O491" s="4">
        <f t="shared" si="105"/>
        <v>6320.0229999999992</v>
      </c>
      <c r="P491">
        <f t="shared" si="102"/>
        <v>1</v>
      </c>
      <c r="Q491">
        <f t="shared" si="110"/>
        <v>330</v>
      </c>
    </row>
    <row r="492" spans="1:17" x14ac:dyDescent="0.2">
      <c r="A492">
        <v>1</v>
      </c>
      <c r="B492" s="3">
        <f>'Marktpreise EEX NCG 2017'!A848</f>
        <v>42486</v>
      </c>
      <c r="C492" s="7">
        <f t="shared" si="111"/>
        <v>2512.1951219512193</v>
      </c>
      <c r="D492" s="7">
        <f t="shared" si="98"/>
        <v>0</v>
      </c>
      <c r="E492" s="7">
        <f t="shared" si="99"/>
        <v>5024.3902439024387</v>
      </c>
      <c r="F492" s="4">
        <f>'Marktpreise EEX NCG 2017'!B848</f>
        <v>15.97</v>
      </c>
      <c r="G492" s="4">
        <f t="shared" si="103"/>
        <v>16.16</v>
      </c>
      <c r="H492" s="4">
        <f t="shared" si="100"/>
        <v>16.16</v>
      </c>
      <c r="I492" s="19">
        <f t="shared" si="101"/>
        <v>81194.146341463405</v>
      </c>
      <c r="J492" s="19">
        <f t="shared" si="106"/>
        <v>7513573.6585365841</v>
      </c>
      <c r="K492" s="7">
        <f t="shared" si="104"/>
        <v>447170.73170731729</v>
      </c>
      <c r="L492" s="18">
        <f t="shared" si="107"/>
        <v>72.357723577235816</v>
      </c>
      <c r="M492" s="4">
        <f t="shared" si="108"/>
        <v>16.802471910112349</v>
      </c>
      <c r="N492" s="4">
        <f t="shared" si="109"/>
        <v>19.142546827794558</v>
      </c>
      <c r="O492" s="4">
        <f t="shared" si="105"/>
        <v>6336.1829999999991</v>
      </c>
      <c r="P492">
        <f t="shared" si="102"/>
        <v>1</v>
      </c>
      <c r="Q492">
        <f t="shared" si="110"/>
        <v>331</v>
      </c>
    </row>
    <row r="493" spans="1:17" x14ac:dyDescent="0.2">
      <c r="A493">
        <v>1</v>
      </c>
      <c r="B493" s="3">
        <f>'Marktpreise EEX NCG 2017'!A849</f>
        <v>42487</v>
      </c>
      <c r="C493" s="7">
        <f t="shared" si="111"/>
        <v>2512.1951219512193</v>
      </c>
      <c r="D493" s="7">
        <f t="shared" si="98"/>
        <v>0</v>
      </c>
      <c r="E493" s="7">
        <f t="shared" si="99"/>
        <v>2512.1951219512193</v>
      </c>
      <c r="F493" s="4">
        <f>'Marktpreise EEX NCG 2017'!B849</f>
        <v>16.100000000000001</v>
      </c>
      <c r="G493" s="4">
        <f t="shared" si="103"/>
        <v>16.290000000000003</v>
      </c>
      <c r="H493" s="4">
        <f t="shared" si="100"/>
        <v>16.290000000000003</v>
      </c>
      <c r="I493" s="19">
        <f t="shared" si="101"/>
        <v>40923.658536585368</v>
      </c>
      <c r="J493" s="19">
        <f t="shared" si="106"/>
        <v>7554497.3170731692</v>
      </c>
      <c r="K493" s="7">
        <f t="shared" si="104"/>
        <v>449682.92682926852</v>
      </c>
      <c r="L493" s="18">
        <f t="shared" si="107"/>
        <v>72.764227642276452</v>
      </c>
      <c r="M493" s="4">
        <f t="shared" si="108"/>
        <v>16.799608938547475</v>
      </c>
      <c r="N493" s="4">
        <f t="shared" si="109"/>
        <v>19.133954819277104</v>
      </c>
      <c r="O493" s="4">
        <f t="shared" si="105"/>
        <v>6352.472999999999</v>
      </c>
      <c r="P493">
        <f t="shared" si="102"/>
        <v>1</v>
      </c>
      <c r="Q493">
        <f t="shared" si="110"/>
        <v>332</v>
      </c>
    </row>
    <row r="494" spans="1:17" x14ac:dyDescent="0.2">
      <c r="A494">
        <v>1</v>
      </c>
      <c r="B494" s="3">
        <f>'Marktpreise EEX NCG 2017'!A850</f>
        <v>42488</v>
      </c>
      <c r="C494" s="7">
        <f t="shared" si="111"/>
        <v>2512.1951219512193</v>
      </c>
      <c r="D494" s="7">
        <f t="shared" si="98"/>
        <v>2512.1951219512193</v>
      </c>
      <c r="E494" s="7">
        <f t="shared" si="99"/>
        <v>0</v>
      </c>
      <c r="F494" s="4">
        <f>'Marktpreise EEX NCG 2017'!B850</f>
        <v>15.13</v>
      </c>
      <c r="G494" s="4">
        <f t="shared" si="103"/>
        <v>15.32</v>
      </c>
      <c r="H494" s="4">
        <f t="shared" si="100"/>
        <v>0</v>
      </c>
      <c r="I494" s="19">
        <f t="shared" si="101"/>
        <v>0</v>
      </c>
      <c r="J494" s="19">
        <f t="shared" si="106"/>
        <v>7554497.3170731692</v>
      </c>
      <c r="K494" s="7">
        <f t="shared" si="104"/>
        <v>449682.92682926852</v>
      </c>
      <c r="L494" s="18">
        <f t="shared" si="107"/>
        <v>72.764227642276452</v>
      </c>
      <c r="M494" s="4">
        <f t="shared" si="108"/>
        <v>16.799608938547475</v>
      </c>
      <c r="N494" s="4">
        <f t="shared" si="109"/>
        <v>19.122501501501496</v>
      </c>
      <c r="O494" s="4">
        <f t="shared" si="105"/>
        <v>6367.7929999999988</v>
      </c>
      <c r="P494">
        <f t="shared" si="102"/>
        <v>1</v>
      </c>
      <c r="Q494">
        <f t="shared" si="110"/>
        <v>333</v>
      </c>
    </row>
    <row r="495" spans="1:17" x14ac:dyDescent="0.2">
      <c r="A495">
        <v>1</v>
      </c>
      <c r="B495" s="3">
        <f>'Marktpreise EEX NCG 2017'!A851</f>
        <v>42489</v>
      </c>
      <c r="C495" s="7">
        <f t="shared" si="111"/>
        <v>2512.1951219512193</v>
      </c>
      <c r="D495" s="7">
        <f t="shared" si="98"/>
        <v>5024.3902439024387</v>
      </c>
      <c r="E495" s="7">
        <f t="shared" si="99"/>
        <v>0</v>
      </c>
      <c r="F495" s="4">
        <f>'Marktpreise EEX NCG 2017'!B851</f>
        <v>15.02</v>
      </c>
      <c r="G495" s="4">
        <f t="shared" si="103"/>
        <v>15.209999999999999</v>
      </c>
      <c r="H495" s="4">
        <f t="shared" si="100"/>
        <v>0</v>
      </c>
      <c r="I495" s="19">
        <f t="shared" si="101"/>
        <v>0</v>
      </c>
      <c r="J495" s="19">
        <f t="shared" si="106"/>
        <v>7554497.3170731692</v>
      </c>
      <c r="K495" s="7">
        <f t="shared" si="104"/>
        <v>449682.92682926852</v>
      </c>
      <c r="L495" s="18">
        <f t="shared" si="107"/>
        <v>72.764227642276452</v>
      </c>
      <c r="M495" s="4">
        <f t="shared" si="108"/>
        <v>16.799608938547475</v>
      </c>
      <c r="N495" s="4">
        <f t="shared" si="109"/>
        <v>19.110787425149699</v>
      </c>
      <c r="O495" s="4">
        <f t="shared" si="105"/>
        <v>6383.0029999999988</v>
      </c>
      <c r="P495">
        <f t="shared" si="102"/>
        <v>1</v>
      </c>
      <c r="Q495">
        <f t="shared" si="110"/>
        <v>334</v>
      </c>
    </row>
    <row r="496" spans="1:17" x14ac:dyDescent="0.2">
      <c r="B496" s="3">
        <f>'Marktpreise EEX NCG 2017'!A852</f>
        <v>42490</v>
      </c>
      <c r="C496" s="7">
        <f t="shared" si="111"/>
        <v>0</v>
      </c>
      <c r="D496" s="7">
        <f t="shared" ref="D496:D559" si="112">IF(G496&gt;=G495,IF(F496=0,C496+D495,0),C496+D495)</f>
        <v>5024.3902439024387</v>
      </c>
      <c r="E496" s="7">
        <f t="shared" ref="E496:E559" si="113">IF(G496&gt;=G495,IF(F496=0,0,C496+D495),0)</f>
        <v>0</v>
      </c>
      <c r="F496" s="4">
        <f>'Marktpreise EEX NCG 2017'!B852</f>
        <v>0</v>
      </c>
      <c r="G496" s="4">
        <f t="shared" si="103"/>
        <v>15.209999999999999</v>
      </c>
      <c r="H496" s="4">
        <f t="shared" si="100"/>
        <v>0</v>
      </c>
      <c r="I496" s="19">
        <f t="shared" si="101"/>
        <v>0</v>
      </c>
      <c r="J496" s="19">
        <f t="shared" si="106"/>
        <v>7554497.3170731692</v>
      </c>
      <c r="K496" s="7">
        <f t="shared" si="104"/>
        <v>449682.92682926852</v>
      </c>
      <c r="L496" s="18">
        <f t="shared" si="107"/>
        <v>72.764227642276452</v>
      </c>
      <c r="M496" s="4">
        <f t="shared" si="108"/>
        <v>16.799608938547475</v>
      </c>
      <c r="N496" s="4">
        <f t="shared" si="109"/>
        <v>19.110787425149699</v>
      </c>
      <c r="O496" s="4">
        <f t="shared" si="105"/>
        <v>6383.0029999999988</v>
      </c>
      <c r="P496">
        <f t="shared" si="102"/>
        <v>0</v>
      </c>
      <c r="Q496">
        <f t="shared" si="110"/>
        <v>334</v>
      </c>
    </row>
    <row r="497" spans="1:17" x14ac:dyDescent="0.2">
      <c r="B497" s="3">
        <f>'Marktpreise EEX NCG 2017'!A853</f>
        <v>42491</v>
      </c>
      <c r="C497" s="7">
        <f t="shared" si="111"/>
        <v>0</v>
      </c>
      <c r="D497" s="7">
        <f t="shared" si="112"/>
        <v>5024.3902439024387</v>
      </c>
      <c r="E497" s="7">
        <f t="shared" si="113"/>
        <v>0</v>
      </c>
      <c r="F497" s="4">
        <f>'Marktpreise EEX NCG 2017'!B853</f>
        <v>0</v>
      </c>
      <c r="G497" s="4">
        <f t="shared" si="103"/>
        <v>15.209999999999999</v>
      </c>
      <c r="H497" s="4">
        <f t="shared" si="100"/>
        <v>0</v>
      </c>
      <c r="I497" s="19">
        <f t="shared" si="101"/>
        <v>0</v>
      </c>
      <c r="J497" s="19">
        <f t="shared" si="106"/>
        <v>7554497.3170731692</v>
      </c>
      <c r="K497" s="7">
        <f t="shared" si="104"/>
        <v>449682.92682926852</v>
      </c>
      <c r="L497" s="18">
        <f t="shared" si="107"/>
        <v>72.764227642276452</v>
      </c>
      <c r="M497" s="4">
        <f t="shared" si="108"/>
        <v>16.799608938547475</v>
      </c>
      <c r="N497" s="4">
        <f t="shared" si="109"/>
        <v>19.110787425149699</v>
      </c>
      <c r="O497" s="4">
        <f t="shared" si="105"/>
        <v>6383.0029999999988</v>
      </c>
      <c r="P497">
        <f t="shared" si="102"/>
        <v>0</v>
      </c>
      <c r="Q497">
        <f t="shared" si="110"/>
        <v>334</v>
      </c>
    </row>
    <row r="498" spans="1:17" x14ac:dyDescent="0.2">
      <c r="A498">
        <v>1</v>
      </c>
      <c r="B498" s="3">
        <f>'Marktpreise EEX NCG 2017'!A854</f>
        <v>42492</v>
      </c>
      <c r="C498" s="7">
        <f t="shared" si="111"/>
        <v>2512.1951219512193</v>
      </c>
      <c r="D498" s="7">
        <f t="shared" si="112"/>
        <v>7536.585365853658</v>
      </c>
      <c r="E498" s="7">
        <f t="shared" si="113"/>
        <v>0</v>
      </c>
      <c r="F498" s="4">
        <f>'Marktpreise EEX NCG 2017'!B854</f>
        <v>0</v>
      </c>
      <c r="G498" s="4">
        <f t="shared" si="103"/>
        <v>15.209999999999999</v>
      </c>
      <c r="H498" s="4">
        <f t="shared" si="100"/>
        <v>0</v>
      </c>
      <c r="I498" s="19">
        <f t="shared" si="101"/>
        <v>0</v>
      </c>
      <c r="J498" s="19">
        <f t="shared" si="106"/>
        <v>7554497.3170731692</v>
      </c>
      <c r="K498" s="7">
        <f t="shared" si="104"/>
        <v>449682.92682926852</v>
      </c>
      <c r="L498" s="18">
        <f t="shared" si="107"/>
        <v>72.764227642276452</v>
      </c>
      <c r="M498" s="4">
        <f t="shared" si="108"/>
        <v>16.799608938547475</v>
      </c>
      <c r="N498" s="4">
        <f t="shared" si="109"/>
        <v>19.110787425149699</v>
      </c>
      <c r="O498" s="4">
        <f t="shared" si="105"/>
        <v>6383.0029999999988</v>
      </c>
      <c r="P498">
        <f t="shared" si="102"/>
        <v>0</v>
      </c>
      <c r="Q498">
        <f t="shared" si="110"/>
        <v>334</v>
      </c>
    </row>
    <row r="499" spans="1:17" x14ac:dyDescent="0.2">
      <c r="A499">
        <v>1</v>
      </c>
      <c r="B499" s="3">
        <f>'Marktpreise EEX NCG 2017'!A855</f>
        <v>42493</v>
      </c>
      <c r="C499" s="7">
        <f t="shared" si="111"/>
        <v>2512.1951219512193</v>
      </c>
      <c r="D499" s="7">
        <f t="shared" si="112"/>
        <v>10048.780487804877</v>
      </c>
      <c r="E499" s="7">
        <f t="shared" si="113"/>
        <v>0</v>
      </c>
      <c r="F499" s="4">
        <f>'Marktpreise EEX NCG 2017'!B855</f>
        <v>14.55</v>
      </c>
      <c r="G499" s="4">
        <f t="shared" si="103"/>
        <v>14.74</v>
      </c>
      <c r="H499" s="4">
        <f t="shared" si="100"/>
        <v>0</v>
      </c>
      <c r="I499" s="19">
        <f t="shared" si="101"/>
        <v>0</v>
      </c>
      <c r="J499" s="19">
        <f t="shared" si="106"/>
        <v>7554497.3170731692</v>
      </c>
      <c r="K499" s="7">
        <f t="shared" si="104"/>
        <v>449682.92682926852</v>
      </c>
      <c r="L499" s="18">
        <f t="shared" si="107"/>
        <v>72.764227642276452</v>
      </c>
      <c r="M499" s="4">
        <f t="shared" si="108"/>
        <v>16.799608938547475</v>
      </c>
      <c r="N499" s="4">
        <f t="shared" si="109"/>
        <v>19.097740298507457</v>
      </c>
      <c r="O499" s="4">
        <f t="shared" si="105"/>
        <v>6397.7429999999986</v>
      </c>
      <c r="P499">
        <f t="shared" si="102"/>
        <v>1</v>
      </c>
      <c r="Q499">
        <f t="shared" si="110"/>
        <v>335</v>
      </c>
    </row>
    <row r="500" spans="1:17" x14ac:dyDescent="0.2">
      <c r="A500">
        <v>1</v>
      </c>
      <c r="B500" s="3">
        <f>'Marktpreise EEX NCG 2017'!A856</f>
        <v>42494</v>
      </c>
      <c r="C500" s="7">
        <f t="shared" si="111"/>
        <v>2512.1951219512193</v>
      </c>
      <c r="D500" s="7">
        <f t="shared" si="112"/>
        <v>0</v>
      </c>
      <c r="E500" s="7">
        <f t="shared" si="113"/>
        <v>12560.975609756097</v>
      </c>
      <c r="F500" s="4">
        <f>'Marktpreise EEX NCG 2017'!B856</f>
        <v>14.77</v>
      </c>
      <c r="G500" s="4">
        <f t="shared" si="103"/>
        <v>14.959999999999999</v>
      </c>
      <c r="H500" s="4">
        <f t="shared" si="100"/>
        <v>14.959999999999999</v>
      </c>
      <c r="I500" s="19">
        <f t="shared" si="101"/>
        <v>187912.1951219512</v>
      </c>
      <c r="J500" s="19">
        <f t="shared" si="106"/>
        <v>7742409.5121951206</v>
      </c>
      <c r="K500" s="7">
        <f t="shared" si="104"/>
        <v>462243.90243902459</v>
      </c>
      <c r="L500" s="18">
        <f t="shared" si="107"/>
        <v>74.796747967479703</v>
      </c>
      <c r="M500" s="4">
        <f t="shared" si="108"/>
        <v>16.74961956521738</v>
      </c>
      <c r="N500" s="4">
        <f t="shared" si="109"/>
        <v>19.085425595238092</v>
      </c>
      <c r="O500" s="4">
        <f t="shared" si="105"/>
        <v>6412.7029999999986</v>
      </c>
      <c r="P500">
        <f t="shared" si="102"/>
        <v>1</v>
      </c>
      <c r="Q500">
        <f t="shared" si="110"/>
        <v>336</v>
      </c>
    </row>
    <row r="501" spans="1:17" x14ac:dyDescent="0.2">
      <c r="A501">
        <v>1</v>
      </c>
      <c r="B501" s="3">
        <f>'Marktpreise EEX NCG 2017'!A857</f>
        <v>42495</v>
      </c>
      <c r="C501" s="7">
        <f t="shared" si="111"/>
        <v>2512.1951219512193</v>
      </c>
      <c r="D501" s="7">
        <f t="shared" si="112"/>
        <v>0</v>
      </c>
      <c r="E501" s="7">
        <f t="shared" si="113"/>
        <v>2512.1951219512193</v>
      </c>
      <c r="F501" s="4">
        <f>'Marktpreise EEX NCG 2017'!B857</f>
        <v>15.18</v>
      </c>
      <c r="G501" s="4">
        <f t="shared" si="103"/>
        <v>15.37</v>
      </c>
      <c r="H501" s="4">
        <f t="shared" si="100"/>
        <v>15.37</v>
      </c>
      <c r="I501" s="19">
        <f t="shared" si="101"/>
        <v>38612.439024390238</v>
      </c>
      <c r="J501" s="19">
        <f t="shared" si="106"/>
        <v>7781021.9512195112</v>
      </c>
      <c r="K501" s="7">
        <f t="shared" si="104"/>
        <v>464756.09756097582</v>
      </c>
      <c r="L501" s="18">
        <f t="shared" si="107"/>
        <v>75.203252032520368</v>
      </c>
      <c r="M501" s="4">
        <f t="shared" si="108"/>
        <v>16.742162162162153</v>
      </c>
      <c r="N501" s="4">
        <f t="shared" si="109"/>
        <v>19.074400593471804</v>
      </c>
      <c r="O501" s="4">
        <f t="shared" si="105"/>
        <v>6428.0729999999985</v>
      </c>
      <c r="P501">
        <f t="shared" si="102"/>
        <v>1</v>
      </c>
      <c r="Q501">
        <f t="shared" si="110"/>
        <v>337</v>
      </c>
    </row>
    <row r="502" spans="1:17" x14ac:dyDescent="0.2">
      <c r="A502">
        <v>1</v>
      </c>
      <c r="B502" s="3">
        <f>'Marktpreise EEX NCG 2017'!A858</f>
        <v>42496</v>
      </c>
      <c r="C502" s="7">
        <f t="shared" si="111"/>
        <v>2512.1951219512193</v>
      </c>
      <c r="D502" s="7">
        <f t="shared" si="112"/>
        <v>2512.1951219512193</v>
      </c>
      <c r="E502" s="7">
        <f t="shared" si="113"/>
        <v>0</v>
      </c>
      <c r="F502" s="4">
        <f>'Marktpreise EEX NCG 2017'!B858</f>
        <v>15.08</v>
      </c>
      <c r="G502" s="4">
        <f t="shared" si="103"/>
        <v>15.27</v>
      </c>
      <c r="H502" s="4">
        <f t="shared" si="100"/>
        <v>0</v>
      </c>
      <c r="I502" s="19">
        <f t="shared" si="101"/>
        <v>0</v>
      </c>
      <c r="J502" s="19">
        <f t="shared" si="106"/>
        <v>7781021.9512195112</v>
      </c>
      <c r="K502" s="7">
        <f t="shared" si="104"/>
        <v>464756.09756097582</v>
      </c>
      <c r="L502" s="18">
        <f t="shared" si="107"/>
        <v>75.203252032520368</v>
      </c>
      <c r="M502" s="4">
        <f t="shared" si="108"/>
        <v>16.742162162162153</v>
      </c>
      <c r="N502" s="4">
        <f t="shared" si="109"/>
        <v>19.063144970414196</v>
      </c>
      <c r="O502" s="4">
        <f t="shared" si="105"/>
        <v>6443.3429999999989</v>
      </c>
      <c r="P502">
        <f t="shared" si="102"/>
        <v>1</v>
      </c>
      <c r="Q502">
        <f t="shared" si="110"/>
        <v>338</v>
      </c>
    </row>
    <row r="503" spans="1:17" x14ac:dyDescent="0.2">
      <c r="B503" s="3">
        <f>'Marktpreise EEX NCG 2017'!A859</f>
        <v>42497</v>
      </c>
      <c r="C503" s="7">
        <f t="shared" si="111"/>
        <v>0</v>
      </c>
      <c r="D503" s="7">
        <f t="shared" si="112"/>
        <v>2512.1951219512193</v>
      </c>
      <c r="E503" s="7">
        <f t="shared" si="113"/>
        <v>0</v>
      </c>
      <c r="F503" s="4">
        <f>'Marktpreise EEX NCG 2017'!B859</f>
        <v>0</v>
      </c>
      <c r="G503" s="4">
        <f t="shared" si="103"/>
        <v>15.27</v>
      </c>
      <c r="H503" s="4">
        <f t="shared" si="100"/>
        <v>0</v>
      </c>
      <c r="I503" s="19">
        <f t="shared" si="101"/>
        <v>0</v>
      </c>
      <c r="J503" s="19">
        <f t="shared" si="106"/>
        <v>7781021.9512195112</v>
      </c>
      <c r="K503" s="7">
        <f t="shared" si="104"/>
        <v>464756.09756097582</v>
      </c>
      <c r="L503" s="18">
        <f t="shared" si="107"/>
        <v>75.203252032520368</v>
      </c>
      <c r="M503" s="4">
        <f t="shared" si="108"/>
        <v>16.742162162162153</v>
      </c>
      <c r="N503" s="4">
        <f t="shared" si="109"/>
        <v>19.063144970414196</v>
      </c>
      <c r="O503" s="4">
        <f t="shared" si="105"/>
        <v>6443.3429999999989</v>
      </c>
      <c r="P503">
        <f t="shared" si="102"/>
        <v>0</v>
      </c>
      <c r="Q503">
        <f t="shared" si="110"/>
        <v>338</v>
      </c>
    </row>
    <row r="504" spans="1:17" x14ac:dyDescent="0.2">
      <c r="B504" s="3">
        <f>'Marktpreise EEX NCG 2017'!A860</f>
        <v>42498</v>
      </c>
      <c r="C504" s="7">
        <f t="shared" si="111"/>
        <v>0</v>
      </c>
      <c r="D504" s="7">
        <f t="shared" si="112"/>
        <v>2512.1951219512193</v>
      </c>
      <c r="E504" s="7">
        <f t="shared" si="113"/>
        <v>0</v>
      </c>
      <c r="F504" s="4">
        <f>'Marktpreise EEX NCG 2017'!B860</f>
        <v>0</v>
      </c>
      <c r="G504" s="4">
        <f t="shared" si="103"/>
        <v>15.27</v>
      </c>
      <c r="H504" s="4">
        <f t="shared" si="100"/>
        <v>0</v>
      </c>
      <c r="I504" s="19">
        <f t="shared" si="101"/>
        <v>0</v>
      </c>
      <c r="J504" s="19">
        <f t="shared" si="106"/>
        <v>7781021.9512195112</v>
      </c>
      <c r="K504" s="7">
        <f t="shared" si="104"/>
        <v>464756.09756097582</v>
      </c>
      <c r="L504" s="18">
        <f t="shared" si="107"/>
        <v>75.203252032520368</v>
      </c>
      <c r="M504" s="4">
        <f t="shared" si="108"/>
        <v>16.742162162162153</v>
      </c>
      <c r="N504" s="4">
        <f t="shared" si="109"/>
        <v>19.063144970414196</v>
      </c>
      <c r="O504" s="4">
        <f t="shared" si="105"/>
        <v>6443.3429999999989</v>
      </c>
      <c r="P504">
        <f t="shared" si="102"/>
        <v>0</v>
      </c>
      <c r="Q504">
        <f t="shared" si="110"/>
        <v>338</v>
      </c>
    </row>
    <row r="505" spans="1:17" x14ac:dyDescent="0.2">
      <c r="A505">
        <v>1</v>
      </c>
      <c r="B505" s="3">
        <f>'Marktpreise EEX NCG 2017'!A861</f>
        <v>42499</v>
      </c>
      <c r="C505" s="7">
        <f t="shared" si="111"/>
        <v>2512.1951219512193</v>
      </c>
      <c r="D505" s="7">
        <f t="shared" si="112"/>
        <v>0</v>
      </c>
      <c r="E505" s="7">
        <f t="shared" si="113"/>
        <v>5024.3902439024387</v>
      </c>
      <c r="F505" s="4">
        <f>'Marktpreise EEX NCG 2017'!B861</f>
        <v>15.11</v>
      </c>
      <c r="G505" s="4">
        <f t="shared" si="103"/>
        <v>15.299999999999999</v>
      </c>
      <c r="H505" s="4">
        <f t="shared" si="100"/>
        <v>15.299999999999999</v>
      </c>
      <c r="I505" s="19">
        <f t="shared" si="101"/>
        <v>76873.170731707301</v>
      </c>
      <c r="J505" s="19">
        <f t="shared" si="106"/>
        <v>7857895.1219512187</v>
      </c>
      <c r="K505" s="7">
        <f t="shared" si="104"/>
        <v>469780.48780487827</v>
      </c>
      <c r="L505" s="18">
        <f t="shared" si="107"/>
        <v>76.016260162601668</v>
      </c>
      <c r="M505" s="4">
        <f t="shared" si="108"/>
        <v>16.726737967914428</v>
      </c>
      <c r="N505" s="4">
        <f t="shared" si="109"/>
        <v>19.05204424778761</v>
      </c>
      <c r="O505" s="4">
        <f t="shared" si="105"/>
        <v>6458.6429999999991</v>
      </c>
      <c r="P505">
        <f t="shared" si="102"/>
        <v>1</v>
      </c>
      <c r="Q505">
        <f t="shared" si="110"/>
        <v>339</v>
      </c>
    </row>
    <row r="506" spans="1:17" x14ac:dyDescent="0.2">
      <c r="A506">
        <v>1</v>
      </c>
      <c r="B506" s="3">
        <f>'Marktpreise EEX NCG 2017'!A862</f>
        <v>42500</v>
      </c>
      <c r="C506" s="7">
        <f t="shared" si="111"/>
        <v>2512.1951219512193</v>
      </c>
      <c r="D506" s="7">
        <f t="shared" si="112"/>
        <v>0</v>
      </c>
      <c r="E506" s="7">
        <f t="shared" si="113"/>
        <v>2512.1951219512193</v>
      </c>
      <c r="F506" s="4">
        <f>'Marktpreise EEX NCG 2017'!B862</f>
        <v>15.18</v>
      </c>
      <c r="G506" s="4">
        <f t="shared" si="103"/>
        <v>15.37</v>
      </c>
      <c r="H506" s="4">
        <f t="shared" si="100"/>
        <v>15.37</v>
      </c>
      <c r="I506" s="19">
        <f t="shared" si="101"/>
        <v>38612.439024390238</v>
      </c>
      <c r="J506" s="19">
        <f t="shared" si="106"/>
        <v>7896507.5609756093</v>
      </c>
      <c r="K506" s="7">
        <f t="shared" si="104"/>
        <v>472292.6829268295</v>
      </c>
      <c r="L506" s="18">
        <f t="shared" si="107"/>
        <v>76.422764227642318</v>
      </c>
      <c r="M506" s="4">
        <f t="shared" si="108"/>
        <v>16.719521276595735</v>
      </c>
      <c r="N506" s="4">
        <f t="shared" si="109"/>
        <v>19.04121470588235</v>
      </c>
      <c r="O506" s="4">
        <f t="shared" si="105"/>
        <v>6474.012999999999</v>
      </c>
      <c r="P506">
        <f t="shared" si="102"/>
        <v>1</v>
      </c>
      <c r="Q506">
        <f t="shared" si="110"/>
        <v>340</v>
      </c>
    </row>
    <row r="507" spans="1:17" x14ac:dyDescent="0.2">
      <c r="A507">
        <v>1</v>
      </c>
      <c r="B507" s="3">
        <f>'Marktpreise EEX NCG 2017'!A863</f>
        <v>42501</v>
      </c>
      <c r="C507" s="7">
        <f t="shared" si="111"/>
        <v>2512.1951219512193</v>
      </c>
      <c r="D507" s="7">
        <f t="shared" si="112"/>
        <v>0</v>
      </c>
      <c r="E507" s="7">
        <f t="shared" si="113"/>
        <v>2512.1951219512193</v>
      </c>
      <c r="F507" s="4">
        <f>'Marktpreise EEX NCG 2017'!B863</f>
        <v>15.28</v>
      </c>
      <c r="G507" s="4">
        <f t="shared" si="103"/>
        <v>15.469999999999999</v>
      </c>
      <c r="H507" s="4">
        <f t="shared" si="100"/>
        <v>15.469999999999999</v>
      </c>
      <c r="I507" s="19">
        <f t="shared" si="101"/>
        <v>38863.658536585361</v>
      </c>
      <c r="J507" s="19">
        <f t="shared" si="106"/>
        <v>7935371.2195121944</v>
      </c>
      <c r="K507" s="7">
        <f t="shared" si="104"/>
        <v>474804.87804878072</v>
      </c>
      <c r="L507" s="18">
        <f t="shared" si="107"/>
        <v>76.829268292682968</v>
      </c>
      <c r="M507" s="4">
        <f t="shared" si="108"/>
        <v>16.712910052910043</v>
      </c>
      <c r="N507" s="4">
        <f t="shared" si="109"/>
        <v>19.030741935483867</v>
      </c>
      <c r="O507" s="4">
        <f t="shared" si="105"/>
        <v>6489.4829999999993</v>
      </c>
      <c r="P507">
        <f t="shared" si="102"/>
        <v>1</v>
      </c>
      <c r="Q507">
        <f t="shared" si="110"/>
        <v>341</v>
      </c>
    </row>
    <row r="508" spans="1:17" x14ac:dyDescent="0.2">
      <c r="A508">
        <v>1</v>
      </c>
      <c r="B508" s="3">
        <f>'Marktpreise EEX NCG 2017'!A864</f>
        <v>42502</v>
      </c>
      <c r="C508" s="7">
        <f t="shared" si="111"/>
        <v>2512.1951219512193</v>
      </c>
      <c r="D508" s="7">
        <f t="shared" si="112"/>
        <v>2512.1951219512193</v>
      </c>
      <c r="E508" s="7">
        <f t="shared" si="113"/>
        <v>0</v>
      </c>
      <c r="F508" s="4">
        <f>'Marktpreise EEX NCG 2017'!B864</f>
        <v>15.19</v>
      </c>
      <c r="G508" s="4">
        <f t="shared" si="103"/>
        <v>15.379999999999999</v>
      </c>
      <c r="H508" s="4">
        <f t="shared" si="100"/>
        <v>0</v>
      </c>
      <c r="I508" s="19">
        <f t="shared" si="101"/>
        <v>0</v>
      </c>
      <c r="J508" s="19">
        <f t="shared" si="106"/>
        <v>7935371.2195121944</v>
      </c>
      <c r="K508" s="7">
        <f t="shared" si="104"/>
        <v>474804.87804878072</v>
      </c>
      <c r="L508" s="18">
        <f t="shared" si="107"/>
        <v>76.829268292682968</v>
      </c>
      <c r="M508" s="4">
        <f t="shared" si="108"/>
        <v>16.712910052910043</v>
      </c>
      <c r="N508" s="4">
        <f t="shared" si="109"/>
        <v>19.020067251461988</v>
      </c>
      <c r="O508" s="4">
        <f t="shared" si="105"/>
        <v>6504.8629999999994</v>
      </c>
      <c r="P508">
        <f t="shared" si="102"/>
        <v>1</v>
      </c>
      <c r="Q508">
        <f t="shared" si="110"/>
        <v>342</v>
      </c>
    </row>
    <row r="509" spans="1:17" x14ac:dyDescent="0.2">
      <c r="A509">
        <v>1</v>
      </c>
      <c r="B509" s="3">
        <f>'Marktpreise EEX NCG 2017'!A865</f>
        <v>42503</v>
      </c>
      <c r="C509" s="7">
        <f t="shared" si="111"/>
        <v>2512.1951219512193</v>
      </c>
      <c r="D509" s="7">
        <f t="shared" si="112"/>
        <v>5024.3902439024387</v>
      </c>
      <c r="E509" s="7">
        <f t="shared" si="113"/>
        <v>0</v>
      </c>
      <c r="F509" s="4">
        <f>'Marktpreise EEX NCG 2017'!B865</f>
        <v>15.1</v>
      </c>
      <c r="G509" s="4">
        <f t="shared" si="103"/>
        <v>15.29</v>
      </c>
      <c r="H509" s="4">
        <f t="shared" si="100"/>
        <v>0</v>
      </c>
      <c r="I509" s="19">
        <f t="shared" si="101"/>
        <v>0</v>
      </c>
      <c r="J509" s="19">
        <f t="shared" si="106"/>
        <v>7935371.2195121944</v>
      </c>
      <c r="K509" s="7">
        <f t="shared" si="104"/>
        <v>474804.87804878072</v>
      </c>
      <c r="L509" s="18">
        <f t="shared" si="107"/>
        <v>76.829268292682968</v>
      </c>
      <c r="M509" s="4">
        <f t="shared" si="108"/>
        <v>16.712910052910043</v>
      </c>
      <c r="N509" s="4">
        <f t="shared" si="109"/>
        <v>19.009192419825069</v>
      </c>
      <c r="O509" s="4">
        <f t="shared" si="105"/>
        <v>6520.1529999999993</v>
      </c>
      <c r="P509">
        <f t="shared" si="102"/>
        <v>1</v>
      </c>
      <c r="Q509">
        <f t="shared" si="110"/>
        <v>343</v>
      </c>
    </row>
    <row r="510" spans="1:17" x14ac:dyDescent="0.2">
      <c r="B510" s="3">
        <f>'Marktpreise EEX NCG 2017'!A866</f>
        <v>42504</v>
      </c>
      <c r="C510" s="7">
        <f t="shared" si="111"/>
        <v>0</v>
      </c>
      <c r="D510" s="7">
        <f t="shared" si="112"/>
        <v>5024.3902439024387</v>
      </c>
      <c r="E510" s="7">
        <f t="shared" si="113"/>
        <v>0</v>
      </c>
      <c r="F510" s="4">
        <f>'Marktpreise EEX NCG 2017'!B866</f>
        <v>0</v>
      </c>
      <c r="G510" s="4">
        <f t="shared" si="103"/>
        <v>15.29</v>
      </c>
      <c r="H510" s="4">
        <f t="shared" si="100"/>
        <v>0</v>
      </c>
      <c r="I510" s="19">
        <f t="shared" si="101"/>
        <v>0</v>
      </c>
      <c r="J510" s="19">
        <f t="shared" si="106"/>
        <v>7935371.2195121944</v>
      </c>
      <c r="K510" s="7">
        <f t="shared" si="104"/>
        <v>474804.87804878072</v>
      </c>
      <c r="L510" s="18">
        <f t="shared" si="107"/>
        <v>76.829268292682968</v>
      </c>
      <c r="M510" s="4">
        <f t="shared" si="108"/>
        <v>16.712910052910043</v>
      </c>
      <c r="N510" s="4">
        <f t="shared" si="109"/>
        <v>19.009192419825069</v>
      </c>
      <c r="O510" s="4">
        <f t="shared" si="105"/>
        <v>6520.1529999999993</v>
      </c>
      <c r="P510">
        <f t="shared" si="102"/>
        <v>0</v>
      </c>
      <c r="Q510">
        <f t="shared" si="110"/>
        <v>343</v>
      </c>
    </row>
    <row r="511" spans="1:17" x14ac:dyDescent="0.2">
      <c r="B511" s="3">
        <f>'Marktpreise EEX NCG 2017'!A867</f>
        <v>42505</v>
      </c>
      <c r="C511" s="7">
        <f t="shared" si="111"/>
        <v>0</v>
      </c>
      <c r="D511" s="7">
        <f t="shared" si="112"/>
        <v>5024.3902439024387</v>
      </c>
      <c r="E511" s="7">
        <f t="shared" si="113"/>
        <v>0</v>
      </c>
      <c r="F511" s="4">
        <f>'Marktpreise EEX NCG 2017'!B867</f>
        <v>0</v>
      </c>
      <c r="G511" s="4">
        <f t="shared" si="103"/>
        <v>15.29</v>
      </c>
      <c r="H511" s="4">
        <f t="shared" si="100"/>
        <v>0</v>
      </c>
      <c r="I511" s="19">
        <f t="shared" si="101"/>
        <v>0</v>
      </c>
      <c r="J511" s="19">
        <f t="shared" si="106"/>
        <v>7935371.2195121944</v>
      </c>
      <c r="K511" s="7">
        <f t="shared" si="104"/>
        <v>474804.87804878072</v>
      </c>
      <c r="L511" s="18">
        <f t="shared" si="107"/>
        <v>76.829268292682968</v>
      </c>
      <c r="M511" s="4">
        <f t="shared" si="108"/>
        <v>16.712910052910043</v>
      </c>
      <c r="N511" s="4">
        <f t="shared" si="109"/>
        <v>19.009192419825069</v>
      </c>
      <c r="O511" s="4">
        <f t="shared" si="105"/>
        <v>6520.1529999999993</v>
      </c>
      <c r="P511">
        <f t="shared" si="102"/>
        <v>0</v>
      </c>
      <c r="Q511">
        <f t="shared" si="110"/>
        <v>343</v>
      </c>
    </row>
    <row r="512" spans="1:17" x14ac:dyDescent="0.2">
      <c r="A512">
        <v>1</v>
      </c>
      <c r="B512" s="3">
        <f>'Marktpreise EEX NCG 2017'!A868</f>
        <v>42506</v>
      </c>
      <c r="C512" s="7">
        <f t="shared" si="111"/>
        <v>2512.1951219512193</v>
      </c>
      <c r="D512" s="7">
        <f t="shared" si="112"/>
        <v>0</v>
      </c>
      <c r="E512" s="7">
        <f t="shared" si="113"/>
        <v>7536.585365853658</v>
      </c>
      <c r="F512" s="4">
        <f>'Marktpreise EEX NCG 2017'!B868</f>
        <v>15.4</v>
      </c>
      <c r="G512" s="4">
        <f t="shared" si="103"/>
        <v>15.59</v>
      </c>
      <c r="H512" s="4">
        <f t="shared" si="100"/>
        <v>15.59</v>
      </c>
      <c r="I512" s="19">
        <f t="shared" si="101"/>
        <v>117495.36585365853</v>
      </c>
      <c r="J512" s="19">
        <f t="shared" si="106"/>
        <v>8052866.5853658533</v>
      </c>
      <c r="K512" s="7">
        <f t="shared" si="104"/>
        <v>482341.4634146344</v>
      </c>
      <c r="L512" s="18">
        <f t="shared" si="107"/>
        <v>78.048780487804919</v>
      </c>
      <c r="M512" s="4">
        <f t="shared" si="108"/>
        <v>16.695364583333323</v>
      </c>
      <c r="N512" s="4">
        <f t="shared" si="109"/>
        <v>18.999252906976743</v>
      </c>
      <c r="O512" s="4">
        <f t="shared" si="105"/>
        <v>6535.7429999999995</v>
      </c>
      <c r="P512">
        <f t="shared" si="102"/>
        <v>1</v>
      </c>
      <c r="Q512">
        <f t="shared" si="110"/>
        <v>344</v>
      </c>
    </row>
    <row r="513" spans="1:17" x14ac:dyDescent="0.2">
      <c r="A513">
        <v>1</v>
      </c>
      <c r="B513" s="3">
        <f>'Marktpreise EEX NCG 2017'!A869</f>
        <v>42507</v>
      </c>
      <c r="C513" s="7">
        <f t="shared" si="111"/>
        <v>2512.1951219512193</v>
      </c>
      <c r="D513" s="7">
        <f t="shared" si="112"/>
        <v>0</v>
      </c>
      <c r="E513" s="7">
        <f t="shared" si="113"/>
        <v>2512.1951219512193</v>
      </c>
      <c r="F513" s="4">
        <f>'Marktpreise EEX NCG 2017'!B869</f>
        <v>15.47</v>
      </c>
      <c r="G513" s="4">
        <f t="shared" si="103"/>
        <v>15.66</v>
      </c>
      <c r="H513" s="4">
        <f t="shared" si="100"/>
        <v>15.66</v>
      </c>
      <c r="I513" s="19">
        <f t="shared" si="101"/>
        <v>39340.975609756097</v>
      </c>
      <c r="J513" s="19">
        <f t="shared" si="106"/>
        <v>8092207.5609756093</v>
      </c>
      <c r="K513" s="7">
        <f t="shared" si="104"/>
        <v>484853.65853658563</v>
      </c>
      <c r="L513" s="18">
        <f t="shared" si="107"/>
        <v>78.455284552845569</v>
      </c>
      <c r="M513" s="4">
        <f t="shared" si="108"/>
        <v>16.689999999999991</v>
      </c>
      <c r="N513" s="4">
        <f t="shared" si="109"/>
        <v>18.989573913043476</v>
      </c>
      <c r="O513" s="4">
        <f t="shared" si="105"/>
        <v>6551.4029999999993</v>
      </c>
      <c r="P513">
        <f t="shared" si="102"/>
        <v>1</v>
      </c>
      <c r="Q513">
        <f t="shared" si="110"/>
        <v>345</v>
      </c>
    </row>
    <row r="514" spans="1:17" x14ac:dyDescent="0.2">
      <c r="A514">
        <v>1</v>
      </c>
      <c r="B514" s="3">
        <f>'Marktpreise EEX NCG 2017'!A870</f>
        <v>42508</v>
      </c>
      <c r="C514" s="7">
        <f t="shared" si="111"/>
        <v>2512.1951219512193</v>
      </c>
      <c r="D514" s="7">
        <f t="shared" si="112"/>
        <v>2512.1951219512193</v>
      </c>
      <c r="E514" s="7">
        <f t="shared" si="113"/>
        <v>0</v>
      </c>
      <c r="F514" s="4">
        <f>'Marktpreise EEX NCG 2017'!B870</f>
        <v>15.39</v>
      </c>
      <c r="G514" s="4">
        <f t="shared" si="103"/>
        <v>15.58</v>
      </c>
      <c r="H514" s="4">
        <f t="shared" si="100"/>
        <v>0</v>
      </c>
      <c r="I514" s="19">
        <f t="shared" si="101"/>
        <v>0</v>
      </c>
      <c r="J514" s="19">
        <f t="shared" si="106"/>
        <v>8092207.5609756093</v>
      </c>
      <c r="K514" s="7">
        <f t="shared" si="104"/>
        <v>484853.65853658563</v>
      </c>
      <c r="L514" s="18">
        <f t="shared" si="107"/>
        <v>78.455284552845569</v>
      </c>
      <c r="M514" s="4">
        <f t="shared" si="108"/>
        <v>16.689999999999991</v>
      </c>
      <c r="N514" s="4">
        <f t="shared" si="109"/>
        <v>18.979719653179188</v>
      </c>
      <c r="O514" s="4">
        <f t="shared" si="105"/>
        <v>6566.9829999999993</v>
      </c>
      <c r="P514">
        <f t="shared" si="102"/>
        <v>1</v>
      </c>
      <c r="Q514">
        <f t="shared" si="110"/>
        <v>346</v>
      </c>
    </row>
    <row r="515" spans="1:17" x14ac:dyDescent="0.2">
      <c r="A515">
        <v>1</v>
      </c>
      <c r="B515" s="3">
        <f>'Marktpreise EEX NCG 2017'!A871</f>
        <v>42509</v>
      </c>
      <c r="C515" s="7">
        <f t="shared" si="111"/>
        <v>2512.1951219512193</v>
      </c>
      <c r="D515" s="7">
        <f t="shared" si="112"/>
        <v>5024.3902439024387</v>
      </c>
      <c r="E515" s="7">
        <f t="shared" si="113"/>
        <v>0</v>
      </c>
      <c r="F515" s="4">
        <f>'Marktpreise EEX NCG 2017'!B871</f>
        <v>15.25</v>
      </c>
      <c r="G515" s="4">
        <f t="shared" si="103"/>
        <v>15.44</v>
      </c>
      <c r="H515" s="4">
        <f t="shared" si="100"/>
        <v>0</v>
      </c>
      <c r="I515" s="19">
        <f t="shared" si="101"/>
        <v>0</v>
      </c>
      <c r="J515" s="19">
        <f t="shared" si="106"/>
        <v>8092207.5609756093</v>
      </c>
      <c r="K515" s="7">
        <f t="shared" si="104"/>
        <v>484853.65853658563</v>
      </c>
      <c r="L515" s="18">
        <f t="shared" si="107"/>
        <v>78.455284552845569</v>
      </c>
      <c r="M515" s="4">
        <f t="shared" si="108"/>
        <v>16.689999999999991</v>
      </c>
      <c r="N515" s="4">
        <f t="shared" si="109"/>
        <v>18.969518731988469</v>
      </c>
      <c r="O515" s="4">
        <f t="shared" si="105"/>
        <v>6582.4229999999989</v>
      </c>
      <c r="P515">
        <f t="shared" si="102"/>
        <v>1</v>
      </c>
      <c r="Q515">
        <f t="shared" si="110"/>
        <v>347</v>
      </c>
    </row>
    <row r="516" spans="1:17" x14ac:dyDescent="0.2">
      <c r="A516">
        <v>1</v>
      </c>
      <c r="B516" s="3">
        <f>'Marktpreise EEX NCG 2017'!A872</f>
        <v>42510</v>
      </c>
      <c r="C516" s="7">
        <f t="shared" si="111"/>
        <v>2512.1951219512193</v>
      </c>
      <c r="D516" s="7">
        <f t="shared" si="112"/>
        <v>7536.585365853658</v>
      </c>
      <c r="E516" s="7">
        <f t="shared" si="113"/>
        <v>0</v>
      </c>
      <c r="F516" s="4">
        <f>'Marktpreise EEX NCG 2017'!B872</f>
        <v>15.24</v>
      </c>
      <c r="G516" s="4">
        <f t="shared" si="103"/>
        <v>15.43</v>
      </c>
      <c r="H516" s="4">
        <f t="shared" si="100"/>
        <v>0</v>
      </c>
      <c r="I516" s="19">
        <f t="shared" si="101"/>
        <v>0</v>
      </c>
      <c r="J516" s="19">
        <f t="shared" si="106"/>
        <v>8092207.5609756093</v>
      </c>
      <c r="K516" s="7">
        <f t="shared" si="104"/>
        <v>484853.65853658563</v>
      </c>
      <c r="L516" s="18">
        <f t="shared" si="107"/>
        <v>78.455284552845569</v>
      </c>
      <c r="M516" s="4">
        <f t="shared" si="108"/>
        <v>16.689999999999991</v>
      </c>
      <c r="N516" s="4">
        <f t="shared" si="109"/>
        <v>18.959347701149422</v>
      </c>
      <c r="O516" s="4">
        <f t="shared" si="105"/>
        <v>6597.8529999999992</v>
      </c>
      <c r="P516">
        <f t="shared" si="102"/>
        <v>1</v>
      </c>
      <c r="Q516">
        <f t="shared" si="110"/>
        <v>348</v>
      </c>
    </row>
    <row r="517" spans="1:17" x14ac:dyDescent="0.2">
      <c r="B517" s="3">
        <f>'Marktpreise EEX NCG 2017'!A873</f>
        <v>42511</v>
      </c>
      <c r="C517" s="7">
        <f t="shared" si="111"/>
        <v>0</v>
      </c>
      <c r="D517" s="7">
        <f t="shared" si="112"/>
        <v>7536.585365853658</v>
      </c>
      <c r="E517" s="7">
        <f t="shared" si="113"/>
        <v>0</v>
      </c>
      <c r="F517" s="4">
        <f>'Marktpreise EEX NCG 2017'!B873</f>
        <v>0</v>
      </c>
      <c r="G517" s="4">
        <f t="shared" si="103"/>
        <v>15.43</v>
      </c>
      <c r="H517" s="4">
        <f t="shared" si="100"/>
        <v>0</v>
      </c>
      <c r="I517" s="19">
        <f t="shared" si="101"/>
        <v>0</v>
      </c>
      <c r="J517" s="19">
        <f t="shared" si="106"/>
        <v>8092207.5609756093</v>
      </c>
      <c r="K517" s="7">
        <f t="shared" si="104"/>
        <v>484853.65853658563</v>
      </c>
      <c r="L517" s="18">
        <f t="shared" si="107"/>
        <v>78.455284552845569</v>
      </c>
      <c r="M517" s="4">
        <f t="shared" si="108"/>
        <v>16.689999999999991</v>
      </c>
      <c r="N517" s="4">
        <f t="shared" si="109"/>
        <v>18.959347701149422</v>
      </c>
      <c r="O517" s="4">
        <f t="shared" si="105"/>
        <v>6597.8529999999992</v>
      </c>
      <c r="P517">
        <f t="shared" si="102"/>
        <v>0</v>
      </c>
      <c r="Q517">
        <f t="shared" si="110"/>
        <v>348</v>
      </c>
    </row>
    <row r="518" spans="1:17" x14ac:dyDescent="0.2">
      <c r="B518" s="3">
        <f>'Marktpreise EEX NCG 2017'!A874</f>
        <v>42512</v>
      </c>
      <c r="C518" s="7">
        <f t="shared" si="111"/>
        <v>0</v>
      </c>
      <c r="D518" s="7">
        <f t="shared" si="112"/>
        <v>7536.585365853658</v>
      </c>
      <c r="E518" s="7">
        <f t="shared" si="113"/>
        <v>0</v>
      </c>
      <c r="F518" s="4">
        <f>'Marktpreise EEX NCG 2017'!B874</f>
        <v>0</v>
      </c>
      <c r="G518" s="4">
        <f t="shared" si="103"/>
        <v>15.43</v>
      </c>
      <c r="H518" s="4">
        <f t="shared" si="100"/>
        <v>0</v>
      </c>
      <c r="I518" s="19">
        <f t="shared" si="101"/>
        <v>0</v>
      </c>
      <c r="J518" s="19">
        <f t="shared" si="106"/>
        <v>8092207.5609756093</v>
      </c>
      <c r="K518" s="7">
        <f t="shared" si="104"/>
        <v>484853.65853658563</v>
      </c>
      <c r="L518" s="18">
        <f t="shared" si="107"/>
        <v>78.455284552845569</v>
      </c>
      <c r="M518" s="4">
        <f t="shared" si="108"/>
        <v>16.689999999999991</v>
      </c>
      <c r="N518" s="4">
        <f t="shared" si="109"/>
        <v>18.959347701149422</v>
      </c>
      <c r="O518" s="4">
        <f t="shared" si="105"/>
        <v>6597.8529999999992</v>
      </c>
      <c r="P518">
        <f t="shared" si="102"/>
        <v>0</v>
      </c>
      <c r="Q518">
        <f t="shared" si="110"/>
        <v>348</v>
      </c>
    </row>
    <row r="519" spans="1:17" x14ac:dyDescent="0.2">
      <c r="A519">
        <v>1</v>
      </c>
      <c r="B519" s="3">
        <f>'Marktpreise EEX NCG 2017'!A875</f>
        <v>42513</v>
      </c>
      <c r="C519" s="7">
        <f t="shared" si="111"/>
        <v>2512.1951219512193</v>
      </c>
      <c r="D519" s="7">
        <f t="shared" si="112"/>
        <v>10048.780487804877</v>
      </c>
      <c r="E519" s="7">
        <f t="shared" si="113"/>
        <v>0</v>
      </c>
      <c r="F519" s="4">
        <f>'Marktpreise EEX NCG 2017'!B875</f>
        <v>14.98</v>
      </c>
      <c r="G519" s="4">
        <f t="shared" si="103"/>
        <v>15.17</v>
      </c>
      <c r="H519" s="4">
        <f t="shared" si="100"/>
        <v>0</v>
      </c>
      <c r="I519" s="19">
        <f t="shared" si="101"/>
        <v>0</v>
      </c>
      <c r="J519" s="19">
        <f t="shared" si="106"/>
        <v>8092207.5609756093</v>
      </c>
      <c r="K519" s="7">
        <f t="shared" si="104"/>
        <v>484853.65853658563</v>
      </c>
      <c r="L519" s="18">
        <f t="shared" si="107"/>
        <v>78.455284552845569</v>
      </c>
      <c r="M519" s="4">
        <f t="shared" si="108"/>
        <v>16.689999999999991</v>
      </c>
      <c r="N519" s="4">
        <f t="shared" si="109"/>
        <v>18.948489971346703</v>
      </c>
      <c r="O519" s="4">
        <f t="shared" si="105"/>
        <v>6613.0229999999992</v>
      </c>
      <c r="P519">
        <f t="shared" si="102"/>
        <v>1</v>
      </c>
      <c r="Q519">
        <f t="shared" si="110"/>
        <v>349</v>
      </c>
    </row>
    <row r="520" spans="1:17" x14ac:dyDescent="0.2">
      <c r="A520">
        <v>1</v>
      </c>
      <c r="B520" s="3">
        <f>'Marktpreise EEX NCG 2017'!A876</f>
        <v>42514</v>
      </c>
      <c r="C520" s="7">
        <f t="shared" si="111"/>
        <v>2512.1951219512193</v>
      </c>
      <c r="D520" s="7">
        <f t="shared" si="112"/>
        <v>0</v>
      </c>
      <c r="E520" s="7">
        <f t="shared" si="113"/>
        <v>12560.975609756097</v>
      </c>
      <c r="F520" s="4">
        <f>'Marktpreise EEX NCG 2017'!B876</f>
        <v>15.01</v>
      </c>
      <c r="G520" s="4">
        <f t="shared" si="103"/>
        <v>15.2</v>
      </c>
      <c r="H520" s="4">
        <f t="shared" si="100"/>
        <v>15.2</v>
      </c>
      <c r="I520" s="19">
        <f t="shared" si="101"/>
        <v>190926.82926829267</v>
      </c>
      <c r="J520" s="19">
        <f t="shared" si="106"/>
        <v>8283134.3902439019</v>
      </c>
      <c r="K520" s="7">
        <f t="shared" si="104"/>
        <v>497414.6341463417</v>
      </c>
      <c r="L520" s="18">
        <f t="shared" si="107"/>
        <v>80.48780487804882</v>
      </c>
      <c r="M520" s="4">
        <f t="shared" si="108"/>
        <v>16.652373737373729</v>
      </c>
      <c r="N520" s="4">
        <f t="shared" si="109"/>
        <v>18.937779999999997</v>
      </c>
      <c r="O520" s="4">
        <f t="shared" si="105"/>
        <v>6628.222999999999</v>
      </c>
      <c r="P520">
        <f t="shared" si="102"/>
        <v>1</v>
      </c>
      <c r="Q520">
        <f t="shared" si="110"/>
        <v>350</v>
      </c>
    </row>
    <row r="521" spans="1:17" x14ac:dyDescent="0.2">
      <c r="A521">
        <v>1</v>
      </c>
      <c r="B521" s="3">
        <f>'Marktpreise EEX NCG 2017'!A877</f>
        <v>42515</v>
      </c>
      <c r="C521" s="7">
        <f t="shared" si="111"/>
        <v>2512.1951219512193</v>
      </c>
      <c r="D521" s="7">
        <f t="shared" si="112"/>
        <v>0</v>
      </c>
      <c r="E521" s="7">
        <f t="shared" si="113"/>
        <v>2512.1951219512193</v>
      </c>
      <c r="F521" s="4">
        <f>'Marktpreise EEX NCG 2017'!B877</f>
        <v>15.28</v>
      </c>
      <c r="G521" s="4">
        <f t="shared" si="103"/>
        <v>15.469999999999999</v>
      </c>
      <c r="H521" s="4">
        <f t="shared" si="100"/>
        <v>15.469999999999999</v>
      </c>
      <c r="I521" s="19">
        <f t="shared" si="101"/>
        <v>38863.658536585361</v>
      </c>
      <c r="J521" s="19">
        <f t="shared" si="106"/>
        <v>8321998.0487804869</v>
      </c>
      <c r="K521" s="7">
        <f t="shared" si="104"/>
        <v>499926.82926829293</v>
      </c>
      <c r="L521" s="18">
        <f t="shared" si="107"/>
        <v>80.89430894308947</v>
      </c>
      <c r="M521" s="4">
        <f t="shared" si="108"/>
        <v>16.646432160804011</v>
      </c>
      <c r="N521" s="4">
        <f t="shared" si="109"/>
        <v>18.927900284900282</v>
      </c>
      <c r="O521" s="4">
        <f t="shared" si="105"/>
        <v>6643.6929999999993</v>
      </c>
      <c r="P521">
        <f t="shared" si="102"/>
        <v>1</v>
      </c>
      <c r="Q521">
        <f t="shared" si="110"/>
        <v>351</v>
      </c>
    </row>
    <row r="522" spans="1:17" x14ac:dyDescent="0.2">
      <c r="A522">
        <v>1</v>
      </c>
      <c r="B522" s="3">
        <f>'Marktpreise EEX NCG 2017'!A878</f>
        <v>42516</v>
      </c>
      <c r="C522" s="7">
        <f t="shared" si="111"/>
        <v>2512.1951219512193</v>
      </c>
      <c r="D522" s="7">
        <f t="shared" si="112"/>
        <v>0</v>
      </c>
      <c r="E522" s="7">
        <f t="shared" si="113"/>
        <v>2512.1951219512193</v>
      </c>
      <c r="F522" s="4">
        <f>'Marktpreise EEX NCG 2017'!B878</f>
        <v>15.43</v>
      </c>
      <c r="G522" s="4">
        <f t="shared" si="103"/>
        <v>15.62</v>
      </c>
      <c r="H522" s="4">
        <f t="shared" si="100"/>
        <v>15.62</v>
      </c>
      <c r="I522" s="19">
        <f t="shared" si="101"/>
        <v>39240.487804878045</v>
      </c>
      <c r="J522" s="19">
        <f t="shared" si="106"/>
        <v>8361238.5365853654</v>
      </c>
      <c r="K522" s="7">
        <f t="shared" si="104"/>
        <v>502439.02439024416</v>
      </c>
      <c r="L522" s="18">
        <f t="shared" si="107"/>
        <v>81.30081300813012</v>
      </c>
      <c r="M522" s="4">
        <f t="shared" si="108"/>
        <v>16.64129999999999</v>
      </c>
      <c r="N522" s="4">
        <f t="shared" si="109"/>
        <v>18.918502840909088</v>
      </c>
      <c r="O522" s="4">
        <f t="shared" si="105"/>
        <v>6659.3129999999992</v>
      </c>
      <c r="P522">
        <f t="shared" si="102"/>
        <v>1</v>
      </c>
      <c r="Q522">
        <f t="shared" si="110"/>
        <v>352</v>
      </c>
    </row>
    <row r="523" spans="1:17" x14ac:dyDescent="0.2">
      <c r="A523">
        <v>1</v>
      </c>
      <c r="B523" s="3">
        <f>'Marktpreise EEX NCG 2017'!A879</f>
        <v>42517</v>
      </c>
      <c r="C523" s="7">
        <f t="shared" si="111"/>
        <v>2512.1951219512193</v>
      </c>
      <c r="D523" s="7">
        <f t="shared" si="112"/>
        <v>0</v>
      </c>
      <c r="E523" s="7">
        <f t="shared" si="113"/>
        <v>2512.1951219512193</v>
      </c>
      <c r="F523" s="4">
        <f>'Marktpreise EEX NCG 2017'!B879</f>
        <v>15.65</v>
      </c>
      <c r="G523" s="4">
        <f t="shared" si="103"/>
        <v>15.84</v>
      </c>
      <c r="H523" s="4">
        <f t="shared" ref="H523:H586" si="114">IF(E523&gt;0,G523,0)</f>
        <v>15.84</v>
      </c>
      <c r="I523" s="19">
        <f t="shared" ref="I523:I586" si="115">E523*G523</f>
        <v>39793.170731707316</v>
      </c>
      <c r="J523" s="19">
        <f t="shared" si="106"/>
        <v>8401031.7073170729</v>
      </c>
      <c r="K523" s="7">
        <f t="shared" si="104"/>
        <v>504951.21951219538</v>
      </c>
      <c r="L523" s="18">
        <f t="shared" si="107"/>
        <v>81.707317073170771</v>
      </c>
      <c r="M523" s="4">
        <f t="shared" si="108"/>
        <v>16.637313432835811</v>
      </c>
      <c r="N523" s="4">
        <f t="shared" si="109"/>
        <v>18.909781869688384</v>
      </c>
      <c r="O523" s="4">
        <f t="shared" si="105"/>
        <v>6675.1529999999993</v>
      </c>
      <c r="P523">
        <f t="shared" ref="P523:P586" si="116">IF(F523&gt;0,1,0)</f>
        <v>1</v>
      </c>
      <c r="Q523">
        <f t="shared" si="110"/>
        <v>353</v>
      </c>
    </row>
    <row r="524" spans="1:17" x14ac:dyDescent="0.2">
      <c r="B524" s="3">
        <f>'Marktpreise EEX NCG 2017'!A880</f>
        <v>42518</v>
      </c>
      <c r="C524" s="7">
        <f t="shared" si="111"/>
        <v>0</v>
      </c>
      <c r="D524" s="7">
        <f t="shared" si="112"/>
        <v>0</v>
      </c>
      <c r="E524" s="7">
        <f t="shared" si="113"/>
        <v>0</v>
      </c>
      <c r="F524" s="4">
        <f>'Marktpreise EEX NCG 2017'!B880</f>
        <v>0</v>
      </c>
      <c r="G524" s="4">
        <f t="shared" ref="G524:G587" si="117">IF(F524&gt;0,F524+$E$7,G523)</f>
        <v>15.84</v>
      </c>
      <c r="H524" s="4">
        <f t="shared" si="114"/>
        <v>0</v>
      </c>
      <c r="I524" s="19">
        <f t="shared" si="115"/>
        <v>0</v>
      </c>
      <c r="J524" s="19">
        <f t="shared" si="106"/>
        <v>8401031.7073170729</v>
      </c>
      <c r="K524" s="7">
        <f t="shared" ref="K524:K587" si="118">E524+K523</f>
        <v>504951.21951219538</v>
      </c>
      <c r="L524" s="18">
        <f t="shared" si="107"/>
        <v>81.707317073170771</v>
      </c>
      <c r="M524" s="4">
        <f t="shared" si="108"/>
        <v>16.637313432835811</v>
      </c>
      <c r="N524" s="4">
        <f t="shared" si="109"/>
        <v>18.909781869688384</v>
      </c>
      <c r="O524" s="4">
        <f t="shared" ref="O524:O587" si="119">IF(F524&gt;0,G524+O523,O523)</f>
        <v>6675.1529999999993</v>
      </c>
      <c r="P524">
        <f t="shared" si="116"/>
        <v>0</v>
      </c>
      <c r="Q524">
        <f t="shared" si="110"/>
        <v>353</v>
      </c>
    </row>
    <row r="525" spans="1:17" x14ac:dyDescent="0.2">
      <c r="B525" s="3">
        <f>'Marktpreise EEX NCG 2017'!A881</f>
        <v>42519</v>
      </c>
      <c r="C525" s="7">
        <f t="shared" si="111"/>
        <v>0</v>
      </c>
      <c r="D525" s="7">
        <f t="shared" si="112"/>
        <v>0</v>
      </c>
      <c r="E525" s="7">
        <f t="shared" si="113"/>
        <v>0</v>
      </c>
      <c r="F525" s="4">
        <f>'Marktpreise EEX NCG 2017'!B881</f>
        <v>0</v>
      </c>
      <c r="G525" s="4">
        <f t="shared" si="117"/>
        <v>15.84</v>
      </c>
      <c r="H525" s="4">
        <f t="shared" si="114"/>
        <v>0</v>
      </c>
      <c r="I525" s="19">
        <f t="shared" si="115"/>
        <v>0</v>
      </c>
      <c r="J525" s="19">
        <f t="shared" si="106"/>
        <v>8401031.7073170729</v>
      </c>
      <c r="K525" s="7">
        <f t="shared" si="118"/>
        <v>504951.21951219538</v>
      </c>
      <c r="L525" s="18">
        <f t="shared" si="107"/>
        <v>81.707317073170771</v>
      </c>
      <c r="M525" s="4">
        <f t="shared" si="108"/>
        <v>16.637313432835811</v>
      </c>
      <c r="N525" s="4">
        <f t="shared" si="109"/>
        <v>18.909781869688384</v>
      </c>
      <c r="O525" s="4">
        <f t="shared" si="119"/>
        <v>6675.1529999999993</v>
      </c>
      <c r="P525">
        <f t="shared" si="116"/>
        <v>0</v>
      </c>
      <c r="Q525">
        <f t="shared" si="110"/>
        <v>353</v>
      </c>
    </row>
    <row r="526" spans="1:17" x14ac:dyDescent="0.2">
      <c r="A526">
        <v>1</v>
      </c>
      <c r="B526" s="3">
        <f>'Marktpreise EEX NCG 2017'!A882</f>
        <v>42520</v>
      </c>
      <c r="C526" s="7">
        <f t="shared" si="111"/>
        <v>2512.1951219512193</v>
      </c>
      <c r="D526" s="7">
        <f t="shared" si="112"/>
        <v>2512.1951219512193</v>
      </c>
      <c r="E526" s="7">
        <f t="shared" si="113"/>
        <v>0</v>
      </c>
      <c r="F526" s="4">
        <f>'Marktpreise EEX NCG 2017'!B882</f>
        <v>0</v>
      </c>
      <c r="G526" s="4">
        <f t="shared" si="117"/>
        <v>15.84</v>
      </c>
      <c r="H526" s="4">
        <f t="shared" si="114"/>
        <v>0</v>
      </c>
      <c r="I526" s="19">
        <f t="shared" si="115"/>
        <v>0</v>
      </c>
      <c r="J526" s="19">
        <f t="shared" si="106"/>
        <v>8401031.7073170729</v>
      </c>
      <c r="K526" s="7">
        <f t="shared" si="118"/>
        <v>504951.21951219538</v>
      </c>
      <c r="L526" s="18">
        <f t="shared" si="107"/>
        <v>81.707317073170771</v>
      </c>
      <c r="M526" s="4">
        <f t="shared" si="108"/>
        <v>16.637313432835811</v>
      </c>
      <c r="N526" s="4">
        <f t="shared" si="109"/>
        <v>18.909781869688384</v>
      </c>
      <c r="O526" s="4">
        <f t="shared" si="119"/>
        <v>6675.1529999999993</v>
      </c>
      <c r="P526">
        <f t="shared" si="116"/>
        <v>0</v>
      </c>
      <c r="Q526">
        <f t="shared" si="110"/>
        <v>353</v>
      </c>
    </row>
    <row r="527" spans="1:17" x14ac:dyDescent="0.2">
      <c r="A527">
        <v>1</v>
      </c>
      <c r="B527" s="3">
        <f>'Marktpreise EEX NCG 2017'!A883</f>
        <v>42521</v>
      </c>
      <c r="C527" s="7">
        <f t="shared" si="111"/>
        <v>2512.1951219512193</v>
      </c>
      <c r="D527" s="7">
        <f t="shared" si="112"/>
        <v>0</v>
      </c>
      <c r="E527" s="7">
        <f t="shared" si="113"/>
        <v>5024.3902439024387</v>
      </c>
      <c r="F527" s="4">
        <f>'Marktpreise EEX NCG 2017'!B883</f>
        <v>15.96</v>
      </c>
      <c r="G527" s="4">
        <f t="shared" si="117"/>
        <v>16.150000000000002</v>
      </c>
      <c r="H527" s="4">
        <f t="shared" si="114"/>
        <v>16.150000000000002</v>
      </c>
      <c r="I527" s="19">
        <f t="shared" si="115"/>
        <v>81143.902439024401</v>
      </c>
      <c r="J527" s="19">
        <f t="shared" si="106"/>
        <v>8482175.6097560972</v>
      </c>
      <c r="K527" s="7">
        <f t="shared" si="118"/>
        <v>509975.60975609784</v>
      </c>
      <c r="L527" s="18">
        <f t="shared" si="107"/>
        <v>82.520325203252085</v>
      </c>
      <c r="M527" s="4">
        <f t="shared" si="108"/>
        <v>16.632512315270926</v>
      </c>
      <c r="N527" s="4">
        <f t="shared" si="109"/>
        <v>18.901985875706213</v>
      </c>
      <c r="O527" s="4">
        <f t="shared" si="119"/>
        <v>6691.302999999999</v>
      </c>
      <c r="P527">
        <f t="shared" si="116"/>
        <v>1</v>
      </c>
      <c r="Q527">
        <f t="shared" si="110"/>
        <v>354</v>
      </c>
    </row>
    <row r="528" spans="1:17" x14ac:dyDescent="0.2">
      <c r="A528">
        <v>1</v>
      </c>
      <c r="B528" s="3">
        <f>'Marktpreise EEX NCG 2017'!A884</f>
        <v>42522</v>
      </c>
      <c r="C528" s="7">
        <f t="shared" ref="C528:C533" si="120">IF(A528&gt;0,$C$6/$C$8,0)</f>
        <v>2512.1951219512193</v>
      </c>
      <c r="D528" s="7">
        <f t="shared" si="112"/>
        <v>2512.1951219512193</v>
      </c>
      <c r="E528" s="7">
        <f t="shared" si="113"/>
        <v>0</v>
      </c>
      <c r="F528" s="4">
        <f>'Marktpreise EEX NCG 2017'!B884</f>
        <v>15.78</v>
      </c>
      <c r="G528" s="4">
        <f t="shared" si="117"/>
        <v>15.969999999999999</v>
      </c>
      <c r="H528" s="4">
        <f t="shared" si="114"/>
        <v>0</v>
      </c>
      <c r="I528" s="19">
        <f t="shared" si="115"/>
        <v>0</v>
      </c>
      <c r="J528" s="19">
        <f t="shared" ref="J528:J534" si="121">I528+J527</f>
        <v>8482175.6097560972</v>
      </c>
      <c r="K528" s="7">
        <f t="shared" si="118"/>
        <v>509975.60975609784</v>
      </c>
      <c r="L528" s="18">
        <f t="shared" ref="L528:L534" si="122">K528*100/$C$6</f>
        <v>82.520325203252085</v>
      </c>
      <c r="M528" s="4">
        <f t="shared" si="108"/>
        <v>16.632512315270926</v>
      </c>
      <c r="N528" s="4">
        <f t="shared" ref="N528:N534" si="123">O528/Q528</f>
        <v>18.893726760563379</v>
      </c>
      <c r="O528" s="4">
        <f t="shared" si="119"/>
        <v>6707.2729999999992</v>
      </c>
      <c r="P528">
        <f t="shared" si="116"/>
        <v>1</v>
      </c>
      <c r="Q528">
        <f t="shared" ref="Q528:Q534" si="124">P528+Q527</f>
        <v>355</v>
      </c>
    </row>
    <row r="529" spans="1:17" x14ac:dyDescent="0.2">
      <c r="A529">
        <v>1</v>
      </c>
      <c r="B529" s="3">
        <f>'Marktpreise EEX NCG 2017'!A885</f>
        <v>42523</v>
      </c>
      <c r="C529" s="7">
        <f t="shared" si="120"/>
        <v>2512.1951219512193</v>
      </c>
      <c r="D529" s="7">
        <f t="shared" si="112"/>
        <v>0</v>
      </c>
      <c r="E529" s="7">
        <f t="shared" si="113"/>
        <v>5024.3902439024387</v>
      </c>
      <c r="F529" s="4">
        <f>'Marktpreise EEX NCG 2017'!B885</f>
        <v>15.99</v>
      </c>
      <c r="G529" s="4">
        <f t="shared" si="117"/>
        <v>16.18</v>
      </c>
      <c r="H529" s="4">
        <f t="shared" si="114"/>
        <v>16.18</v>
      </c>
      <c r="I529" s="19">
        <f t="shared" si="115"/>
        <v>81294.634146341457</v>
      </c>
      <c r="J529" s="19">
        <f t="shared" si="121"/>
        <v>8563470.2439024393</v>
      </c>
      <c r="K529" s="7">
        <f t="shared" si="118"/>
        <v>515000.00000000029</v>
      </c>
      <c r="L529" s="18">
        <f t="shared" si="122"/>
        <v>83.333333333333385</v>
      </c>
      <c r="M529" s="4">
        <f t="shared" si="108"/>
        <v>16.628097560975601</v>
      </c>
      <c r="N529" s="4">
        <f t="shared" si="123"/>
        <v>18.88610393258427</v>
      </c>
      <c r="O529" s="4">
        <f t="shared" si="119"/>
        <v>6723.4529999999995</v>
      </c>
      <c r="P529">
        <f t="shared" si="116"/>
        <v>1</v>
      </c>
      <c r="Q529">
        <f t="shared" si="124"/>
        <v>356</v>
      </c>
    </row>
    <row r="530" spans="1:17" x14ac:dyDescent="0.2">
      <c r="A530">
        <v>1</v>
      </c>
      <c r="B530" s="3">
        <f>'Marktpreise EEX NCG 2017'!A886</f>
        <v>42524</v>
      </c>
      <c r="C530" s="7">
        <f t="shared" si="120"/>
        <v>2512.1951219512193</v>
      </c>
      <c r="D530" s="7">
        <f t="shared" si="112"/>
        <v>0</v>
      </c>
      <c r="E530" s="7">
        <f t="shared" si="113"/>
        <v>2512.1951219512193</v>
      </c>
      <c r="F530" s="4">
        <f>'Marktpreise EEX NCG 2017'!B886</f>
        <v>16.07</v>
      </c>
      <c r="G530" s="4">
        <f t="shared" si="117"/>
        <v>16.260000000000002</v>
      </c>
      <c r="H530" s="4">
        <f t="shared" si="114"/>
        <v>16.260000000000002</v>
      </c>
      <c r="I530" s="19">
        <f t="shared" si="115"/>
        <v>40848.292682926833</v>
      </c>
      <c r="J530" s="19">
        <f t="shared" si="121"/>
        <v>8604318.5365853664</v>
      </c>
      <c r="K530" s="7">
        <f t="shared" si="118"/>
        <v>517512.19512195152</v>
      </c>
      <c r="L530" s="18">
        <f t="shared" si="122"/>
        <v>83.739837398374036</v>
      </c>
      <c r="M530" s="4">
        <f t="shared" si="108"/>
        <v>16.626310679611642</v>
      </c>
      <c r="N530" s="4">
        <f t="shared" si="123"/>
        <v>18.878747899159663</v>
      </c>
      <c r="O530" s="4">
        <f t="shared" si="119"/>
        <v>6739.7129999999997</v>
      </c>
      <c r="P530">
        <f t="shared" si="116"/>
        <v>1</v>
      </c>
      <c r="Q530">
        <f t="shared" si="124"/>
        <v>357</v>
      </c>
    </row>
    <row r="531" spans="1:17" x14ac:dyDescent="0.2">
      <c r="B531" s="3">
        <f>'Marktpreise EEX NCG 2017'!A887</f>
        <v>42525</v>
      </c>
      <c r="C531" s="7">
        <f t="shared" si="120"/>
        <v>0</v>
      </c>
      <c r="D531" s="7">
        <f t="shared" si="112"/>
        <v>0</v>
      </c>
      <c r="E531" s="7">
        <f t="shared" si="113"/>
        <v>0</v>
      </c>
      <c r="F531" s="4">
        <f>'Marktpreise EEX NCG 2017'!B887</f>
        <v>0</v>
      </c>
      <c r="G531" s="4">
        <f t="shared" si="117"/>
        <v>16.260000000000002</v>
      </c>
      <c r="H531" s="4">
        <f t="shared" si="114"/>
        <v>0</v>
      </c>
      <c r="I531" s="19">
        <f t="shared" si="115"/>
        <v>0</v>
      </c>
      <c r="J531" s="19">
        <f t="shared" si="121"/>
        <v>8604318.5365853664</v>
      </c>
      <c r="K531" s="7">
        <f t="shared" si="118"/>
        <v>517512.19512195152</v>
      </c>
      <c r="L531" s="18">
        <f t="shared" si="122"/>
        <v>83.739837398374036</v>
      </c>
      <c r="M531" s="4">
        <f t="shared" si="108"/>
        <v>16.626310679611642</v>
      </c>
      <c r="N531" s="4">
        <f t="shared" si="123"/>
        <v>18.878747899159663</v>
      </c>
      <c r="O531" s="4">
        <f t="shared" si="119"/>
        <v>6739.7129999999997</v>
      </c>
      <c r="P531">
        <f t="shared" si="116"/>
        <v>0</v>
      </c>
      <c r="Q531">
        <f t="shared" si="124"/>
        <v>357</v>
      </c>
    </row>
    <row r="532" spans="1:17" x14ac:dyDescent="0.2">
      <c r="B532" s="3">
        <f>'Marktpreise EEX NCG 2017'!A888</f>
        <v>42526</v>
      </c>
      <c r="C532" s="7">
        <f t="shared" si="120"/>
        <v>0</v>
      </c>
      <c r="D532" s="7">
        <f t="shared" si="112"/>
        <v>0</v>
      </c>
      <c r="E532" s="7">
        <f t="shared" si="113"/>
        <v>0</v>
      </c>
      <c r="F532" s="4">
        <f>'Marktpreise EEX NCG 2017'!B888</f>
        <v>0</v>
      </c>
      <c r="G532" s="4">
        <f t="shared" si="117"/>
        <v>16.260000000000002</v>
      </c>
      <c r="H532" s="4">
        <f t="shared" si="114"/>
        <v>0</v>
      </c>
      <c r="I532" s="19">
        <f t="shared" si="115"/>
        <v>0</v>
      </c>
      <c r="J532" s="19">
        <f t="shared" si="121"/>
        <v>8604318.5365853664</v>
      </c>
      <c r="K532" s="7">
        <f t="shared" si="118"/>
        <v>517512.19512195152</v>
      </c>
      <c r="L532" s="18">
        <f t="shared" si="122"/>
        <v>83.739837398374036</v>
      </c>
      <c r="M532" s="4">
        <f t="shared" si="108"/>
        <v>16.626310679611642</v>
      </c>
      <c r="N532" s="4">
        <f t="shared" si="123"/>
        <v>18.878747899159663</v>
      </c>
      <c r="O532" s="4">
        <f t="shared" si="119"/>
        <v>6739.7129999999997</v>
      </c>
      <c r="P532">
        <f t="shared" si="116"/>
        <v>0</v>
      </c>
      <c r="Q532">
        <f t="shared" si="124"/>
        <v>357</v>
      </c>
    </row>
    <row r="533" spans="1:17" x14ac:dyDescent="0.2">
      <c r="A533">
        <v>1</v>
      </c>
      <c r="B533" s="3">
        <f>'Marktpreise EEX NCG 2017'!A889</f>
        <v>42527</v>
      </c>
      <c r="C533" s="7">
        <f t="shared" si="120"/>
        <v>2512.1951219512193</v>
      </c>
      <c r="D533" s="7">
        <f t="shared" si="112"/>
        <v>0</v>
      </c>
      <c r="E533" s="7">
        <f t="shared" si="113"/>
        <v>2512.1951219512193</v>
      </c>
      <c r="F533" s="4">
        <f>'Marktpreise EEX NCG 2017'!B889</f>
        <v>16.559999999999999</v>
      </c>
      <c r="G533" s="4">
        <f t="shared" si="117"/>
        <v>16.75</v>
      </c>
      <c r="H533" s="4">
        <f t="shared" si="114"/>
        <v>16.75</v>
      </c>
      <c r="I533" s="19">
        <f t="shared" si="115"/>
        <v>42079.268292682922</v>
      </c>
      <c r="J533" s="19">
        <f t="shared" si="121"/>
        <v>8646397.8048780486</v>
      </c>
      <c r="K533" s="7">
        <f t="shared" si="118"/>
        <v>520024.39024390274</v>
      </c>
      <c r="L533" s="18">
        <f t="shared" si="122"/>
        <v>84.146341463414686</v>
      </c>
      <c r="M533" s="4">
        <f t="shared" si="108"/>
        <v>16.626908212560377</v>
      </c>
      <c r="N533" s="4">
        <f t="shared" si="123"/>
        <v>18.872801675977652</v>
      </c>
      <c r="O533" s="4">
        <f t="shared" si="119"/>
        <v>6756.4629999999997</v>
      </c>
      <c r="P533">
        <f t="shared" si="116"/>
        <v>1</v>
      </c>
      <c r="Q533">
        <f t="shared" si="124"/>
        <v>358</v>
      </c>
    </row>
    <row r="534" spans="1:17" x14ac:dyDescent="0.2">
      <c r="A534">
        <v>1</v>
      </c>
      <c r="B534" s="3">
        <f>'Marktpreise EEX NCG 2017'!A890</f>
        <v>42528</v>
      </c>
      <c r="C534" s="7">
        <v>0</v>
      </c>
      <c r="D534" s="7">
        <f t="shared" si="112"/>
        <v>0</v>
      </c>
      <c r="E534" s="7">
        <f t="shared" si="113"/>
        <v>0</v>
      </c>
      <c r="F534" s="4">
        <f>'Marktpreise EEX NCG 2017'!B890</f>
        <v>16.84</v>
      </c>
      <c r="G534" s="4">
        <f t="shared" si="117"/>
        <v>17.03</v>
      </c>
      <c r="H534" s="4">
        <f t="shared" si="114"/>
        <v>0</v>
      </c>
      <c r="I534" s="19">
        <f t="shared" si="115"/>
        <v>0</v>
      </c>
      <c r="J534" s="19">
        <f t="shared" si="121"/>
        <v>8646397.8048780486</v>
      </c>
      <c r="K534" s="7">
        <f t="shared" si="118"/>
        <v>520024.39024390274</v>
      </c>
      <c r="L534" s="18">
        <f t="shared" si="122"/>
        <v>84.146341463414686</v>
      </c>
      <c r="M534" s="4">
        <f t="shared" si="108"/>
        <v>16.626908212560377</v>
      </c>
      <c r="N534" s="4">
        <f t="shared" si="123"/>
        <v>18.86766852367688</v>
      </c>
      <c r="O534" s="4">
        <f t="shared" si="119"/>
        <v>6773.4929999999995</v>
      </c>
      <c r="P534">
        <f t="shared" si="116"/>
        <v>1</v>
      </c>
      <c r="Q534">
        <f t="shared" si="124"/>
        <v>359</v>
      </c>
    </row>
    <row r="535" spans="1:17" x14ac:dyDescent="0.2">
      <c r="A535">
        <v>1</v>
      </c>
      <c r="B535" s="3">
        <f>'Marktpreise EEX NCG 2017'!A891</f>
        <v>42529</v>
      </c>
      <c r="C535" s="7">
        <v>0</v>
      </c>
      <c r="D535" s="7">
        <f t="shared" si="112"/>
        <v>0</v>
      </c>
      <c r="E535" s="7">
        <f t="shared" si="113"/>
        <v>0</v>
      </c>
      <c r="F535" s="4">
        <f>'Marktpreise EEX NCG 2017'!B891</f>
        <v>16.77</v>
      </c>
      <c r="G535" s="4">
        <f t="shared" si="117"/>
        <v>16.96</v>
      </c>
      <c r="H535" s="4">
        <f t="shared" si="114"/>
        <v>0</v>
      </c>
      <c r="I535" s="19">
        <f t="shared" si="115"/>
        <v>0</v>
      </c>
      <c r="J535" s="19">
        <f t="shared" ref="J535:J598" si="125">I535+J534</f>
        <v>8646397.8048780486</v>
      </c>
      <c r="K535" s="7">
        <f t="shared" si="118"/>
        <v>520024.39024390274</v>
      </c>
      <c r="L535" s="18">
        <f t="shared" ref="L535:L598" si="126">K535*100/$C$6</f>
        <v>84.146341463414686</v>
      </c>
      <c r="M535" s="4">
        <f t="shared" si="108"/>
        <v>16.626908212560377</v>
      </c>
      <c r="N535" s="4">
        <f t="shared" ref="N535:N598" si="127">O535/Q535</f>
        <v>18.862369444444443</v>
      </c>
      <c r="O535" s="4">
        <f t="shared" si="119"/>
        <v>6790.4529999999995</v>
      </c>
      <c r="P535">
        <f t="shared" si="116"/>
        <v>1</v>
      </c>
      <c r="Q535">
        <f t="shared" ref="Q535:Q598" si="128">P535+Q534</f>
        <v>360</v>
      </c>
    </row>
    <row r="536" spans="1:17" x14ac:dyDescent="0.2">
      <c r="A536">
        <v>1</v>
      </c>
      <c r="B536" s="3">
        <f>'Marktpreise EEX NCG 2017'!A892</f>
        <v>42530</v>
      </c>
      <c r="C536" s="7">
        <v>0</v>
      </c>
      <c r="D536" s="7">
        <f t="shared" si="112"/>
        <v>0</v>
      </c>
      <c r="E536" s="7">
        <f t="shared" si="113"/>
        <v>0</v>
      </c>
      <c r="F536" s="4">
        <f>'Marktpreise EEX NCG 2017'!B892</f>
        <v>16.5</v>
      </c>
      <c r="G536" s="4">
        <f t="shared" si="117"/>
        <v>16.690000000000001</v>
      </c>
      <c r="H536" s="4">
        <f t="shared" si="114"/>
        <v>0</v>
      </c>
      <c r="I536" s="19">
        <f t="shared" si="115"/>
        <v>0</v>
      </c>
      <c r="J536" s="19">
        <f t="shared" si="125"/>
        <v>8646397.8048780486</v>
      </c>
      <c r="K536" s="7">
        <f t="shared" si="118"/>
        <v>520024.39024390274</v>
      </c>
      <c r="L536" s="18">
        <f t="shared" si="126"/>
        <v>84.146341463414686</v>
      </c>
      <c r="M536" s="4">
        <f t="shared" si="108"/>
        <v>16.626908212560377</v>
      </c>
      <c r="N536" s="4">
        <f t="shared" si="127"/>
        <v>18.856351800554012</v>
      </c>
      <c r="O536" s="4">
        <f t="shared" si="119"/>
        <v>6807.1429999999991</v>
      </c>
      <c r="P536">
        <f t="shared" si="116"/>
        <v>1</v>
      </c>
      <c r="Q536">
        <f t="shared" si="128"/>
        <v>361</v>
      </c>
    </row>
    <row r="537" spans="1:17" x14ac:dyDescent="0.2">
      <c r="A537">
        <v>1</v>
      </c>
      <c r="B537" s="3">
        <f>'Marktpreise EEX NCG 2017'!A893</f>
        <v>42531</v>
      </c>
      <c r="C537" s="7">
        <v>0</v>
      </c>
      <c r="D537" s="7">
        <f t="shared" si="112"/>
        <v>0</v>
      </c>
      <c r="E537" s="7">
        <f t="shared" si="113"/>
        <v>0</v>
      </c>
      <c r="F537" s="4">
        <f>'Marktpreise EEX NCG 2017'!B893</f>
        <v>16.22</v>
      </c>
      <c r="G537" s="4">
        <f t="shared" si="117"/>
        <v>16.41</v>
      </c>
      <c r="H537" s="4">
        <f t="shared" si="114"/>
        <v>0</v>
      </c>
      <c r="I537" s="19">
        <f t="shared" si="115"/>
        <v>0</v>
      </c>
      <c r="J537" s="19">
        <f t="shared" si="125"/>
        <v>8646397.8048780486</v>
      </c>
      <c r="K537" s="7">
        <f t="shared" si="118"/>
        <v>520024.39024390274</v>
      </c>
      <c r="L537" s="18">
        <f t="shared" si="126"/>
        <v>84.146341463414686</v>
      </c>
      <c r="M537" s="4">
        <f t="shared" si="108"/>
        <v>16.626908212560377</v>
      </c>
      <c r="N537" s="4">
        <f t="shared" si="127"/>
        <v>18.84959392265193</v>
      </c>
      <c r="O537" s="4">
        <f t="shared" si="119"/>
        <v>6823.552999999999</v>
      </c>
      <c r="P537">
        <f t="shared" si="116"/>
        <v>1</v>
      </c>
      <c r="Q537">
        <f t="shared" si="128"/>
        <v>362</v>
      </c>
    </row>
    <row r="538" spans="1:17" x14ac:dyDescent="0.2">
      <c r="B538" s="3">
        <f>'Marktpreise EEX NCG 2017'!A894</f>
        <v>42532</v>
      </c>
      <c r="C538" s="7">
        <f t="shared" ref="C538:C546" si="129">IF(A538&gt;0,$C$6/$C$8,0)</f>
        <v>0</v>
      </c>
      <c r="D538" s="7">
        <f t="shared" si="112"/>
        <v>0</v>
      </c>
      <c r="E538" s="7">
        <f t="shared" si="113"/>
        <v>0</v>
      </c>
      <c r="F538" s="4">
        <f>'Marktpreise EEX NCG 2017'!B894</f>
        <v>0</v>
      </c>
      <c r="G538" s="4">
        <f t="shared" si="117"/>
        <v>16.41</v>
      </c>
      <c r="H538" s="4">
        <f t="shared" si="114"/>
        <v>0</v>
      </c>
      <c r="I538" s="19">
        <f t="shared" si="115"/>
        <v>0</v>
      </c>
      <c r="J538" s="19">
        <f t="shared" si="125"/>
        <v>8646397.8048780486</v>
      </c>
      <c r="K538" s="7">
        <f t="shared" si="118"/>
        <v>520024.39024390274</v>
      </c>
      <c r="L538" s="18">
        <f t="shared" si="126"/>
        <v>84.146341463414686</v>
      </c>
      <c r="M538" s="4">
        <f t="shared" si="108"/>
        <v>16.626908212560377</v>
      </c>
      <c r="N538" s="4">
        <f t="shared" si="127"/>
        <v>18.84959392265193</v>
      </c>
      <c r="O538" s="4">
        <f t="shared" si="119"/>
        <v>6823.552999999999</v>
      </c>
      <c r="P538">
        <f t="shared" si="116"/>
        <v>0</v>
      </c>
      <c r="Q538">
        <f t="shared" si="128"/>
        <v>362</v>
      </c>
    </row>
    <row r="539" spans="1:17" x14ac:dyDescent="0.2">
      <c r="B539" s="3">
        <f>'Marktpreise EEX NCG 2017'!A895</f>
        <v>42533</v>
      </c>
      <c r="C539" s="7">
        <f t="shared" si="129"/>
        <v>0</v>
      </c>
      <c r="D539" s="7">
        <f t="shared" si="112"/>
        <v>0</v>
      </c>
      <c r="E539" s="7">
        <f t="shared" si="113"/>
        <v>0</v>
      </c>
      <c r="F539" s="4">
        <f>'Marktpreise EEX NCG 2017'!B895</f>
        <v>0</v>
      </c>
      <c r="G539" s="4">
        <f t="shared" si="117"/>
        <v>16.41</v>
      </c>
      <c r="H539" s="4">
        <f t="shared" si="114"/>
        <v>0</v>
      </c>
      <c r="I539" s="19">
        <f t="shared" si="115"/>
        <v>0</v>
      </c>
      <c r="J539" s="19">
        <f t="shared" si="125"/>
        <v>8646397.8048780486</v>
      </c>
      <c r="K539" s="7">
        <f t="shared" si="118"/>
        <v>520024.39024390274</v>
      </c>
      <c r="L539" s="18">
        <f t="shared" si="126"/>
        <v>84.146341463414686</v>
      </c>
      <c r="M539" s="4">
        <f t="shared" si="108"/>
        <v>16.626908212560377</v>
      </c>
      <c r="N539" s="4">
        <f t="shared" si="127"/>
        <v>18.84959392265193</v>
      </c>
      <c r="O539" s="4">
        <f t="shared" si="119"/>
        <v>6823.552999999999</v>
      </c>
      <c r="P539">
        <f t="shared" si="116"/>
        <v>0</v>
      </c>
      <c r="Q539">
        <f t="shared" si="128"/>
        <v>362</v>
      </c>
    </row>
    <row r="540" spans="1:17" x14ac:dyDescent="0.2">
      <c r="A540">
        <v>1</v>
      </c>
      <c r="B540" s="3">
        <f>'Marktpreise EEX NCG 2017'!A896</f>
        <v>42534</v>
      </c>
      <c r="C540" s="7">
        <v>0</v>
      </c>
      <c r="D540" s="7">
        <f t="shared" si="112"/>
        <v>0</v>
      </c>
      <c r="E540" s="7">
        <f t="shared" si="113"/>
        <v>0</v>
      </c>
      <c r="F540" s="4">
        <f>'Marktpreise EEX NCG 2017'!B896</f>
        <v>16.09</v>
      </c>
      <c r="G540" s="4">
        <f t="shared" si="117"/>
        <v>16.28</v>
      </c>
      <c r="H540" s="4">
        <f t="shared" si="114"/>
        <v>0</v>
      </c>
      <c r="I540" s="19">
        <f t="shared" si="115"/>
        <v>0</v>
      </c>
      <c r="J540" s="19">
        <f t="shared" si="125"/>
        <v>8646397.8048780486</v>
      </c>
      <c r="K540" s="7">
        <f t="shared" si="118"/>
        <v>520024.39024390274</v>
      </c>
      <c r="L540" s="18">
        <f t="shared" si="126"/>
        <v>84.146341463414686</v>
      </c>
      <c r="M540" s="4">
        <f t="shared" si="108"/>
        <v>16.626908212560377</v>
      </c>
      <c r="N540" s="4">
        <f t="shared" si="127"/>
        <v>18.842515151515148</v>
      </c>
      <c r="O540" s="4">
        <f t="shared" si="119"/>
        <v>6839.8329999999987</v>
      </c>
      <c r="P540">
        <f t="shared" si="116"/>
        <v>1</v>
      </c>
      <c r="Q540">
        <f t="shared" si="128"/>
        <v>363</v>
      </c>
    </row>
    <row r="541" spans="1:17" x14ac:dyDescent="0.2">
      <c r="A541">
        <v>1</v>
      </c>
      <c r="B541" s="3">
        <f>'Marktpreise EEX NCG 2017'!A897</f>
        <v>42535</v>
      </c>
      <c r="C541" s="7">
        <v>0</v>
      </c>
      <c r="D541" s="7">
        <f t="shared" si="112"/>
        <v>0</v>
      </c>
      <c r="E541" s="7">
        <f t="shared" si="113"/>
        <v>0</v>
      </c>
      <c r="F541" s="4">
        <f>'Marktpreise EEX NCG 2017'!B897</f>
        <v>16.32</v>
      </c>
      <c r="G541" s="4">
        <f t="shared" si="117"/>
        <v>16.510000000000002</v>
      </c>
      <c r="H541" s="4">
        <f t="shared" si="114"/>
        <v>0</v>
      </c>
      <c r="I541" s="19">
        <f t="shared" si="115"/>
        <v>0</v>
      </c>
      <c r="J541" s="19">
        <f t="shared" si="125"/>
        <v>8646397.8048780486</v>
      </c>
      <c r="K541" s="7">
        <f t="shared" si="118"/>
        <v>520024.39024390274</v>
      </c>
      <c r="L541" s="18">
        <f t="shared" si="126"/>
        <v>84.146341463414686</v>
      </c>
      <c r="M541" s="4">
        <f t="shared" ref="M541:M604" si="130">J541/K541</f>
        <v>16.626908212560377</v>
      </c>
      <c r="N541" s="4">
        <f t="shared" si="127"/>
        <v>18.836107142857141</v>
      </c>
      <c r="O541" s="4">
        <f t="shared" si="119"/>
        <v>6856.3429999999989</v>
      </c>
      <c r="P541">
        <f t="shared" si="116"/>
        <v>1</v>
      </c>
      <c r="Q541">
        <f t="shared" si="128"/>
        <v>364</v>
      </c>
    </row>
    <row r="542" spans="1:17" x14ac:dyDescent="0.2">
      <c r="A542">
        <v>1</v>
      </c>
      <c r="B542" s="3">
        <f>'Marktpreise EEX NCG 2017'!A898</f>
        <v>42536</v>
      </c>
      <c r="C542" s="7">
        <v>0</v>
      </c>
      <c r="D542" s="7">
        <f t="shared" si="112"/>
        <v>0</v>
      </c>
      <c r="E542" s="7">
        <f t="shared" si="113"/>
        <v>0</v>
      </c>
      <c r="F542" s="4">
        <f>'Marktpreise EEX NCG 2017'!B898</f>
        <v>16.46</v>
      </c>
      <c r="G542" s="4">
        <f t="shared" si="117"/>
        <v>16.650000000000002</v>
      </c>
      <c r="H542" s="4">
        <f t="shared" si="114"/>
        <v>0</v>
      </c>
      <c r="I542" s="19">
        <f t="shared" si="115"/>
        <v>0</v>
      </c>
      <c r="J542" s="19">
        <f t="shared" si="125"/>
        <v>8646397.8048780486</v>
      </c>
      <c r="K542" s="7">
        <f t="shared" si="118"/>
        <v>520024.39024390274</v>
      </c>
      <c r="L542" s="18">
        <f t="shared" si="126"/>
        <v>84.146341463414686</v>
      </c>
      <c r="M542" s="4">
        <f t="shared" si="130"/>
        <v>16.626908212560377</v>
      </c>
      <c r="N542" s="4">
        <f t="shared" si="127"/>
        <v>18.830117808219175</v>
      </c>
      <c r="O542" s="4">
        <f t="shared" si="119"/>
        <v>6872.9929999999986</v>
      </c>
      <c r="P542">
        <f t="shared" si="116"/>
        <v>1</v>
      </c>
      <c r="Q542">
        <f t="shared" si="128"/>
        <v>365</v>
      </c>
    </row>
    <row r="543" spans="1:17" x14ac:dyDescent="0.2">
      <c r="A543">
        <v>1</v>
      </c>
      <c r="B543" s="3">
        <f>'Marktpreise EEX NCG 2017'!A899</f>
        <v>42537</v>
      </c>
      <c r="C543" s="7">
        <v>0</v>
      </c>
      <c r="D543" s="7">
        <f t="shared" si="112"/>
        <v>0</v>
      </c>
      <c r="E543" s="7">
        <f t="shared" si="113"/>
        <v>0</v>
      </c>
      <c r="F543" s="4">
        <f>'Marktpreise EEX NCG 2017'!B899</f>
        <v>16.440000000000001</v>
      </c>
      <c r="G543" s="4">
        <f t="shared" si="117"/>
        <v>16.630000000000003</v>
      </c>
      <c r="H543" s="4">
        <f t="shared" si="114"/>
        <v>0</v>
      </c>
      <c r="I543" s="19">
        <f t="shared" si="115"/>
        <v>0</v>
      </c>
      <c r="J543" s="19">
        <f t="shared" si="125"/>
        <v>8646397.8048780486</v>
      </c>
      <c r="K543" s="7">
        <f t="shared" si="118"/>
        <v>520024.39024390274</v>
      </c>
      <c r="L543" s="18">
        <f t="shared" si="126"/>
        <v>84.146341463414686</v>
      </c>
      <c r="M543" s="4">
        <f t="shared" si="130"/>
        <v>16.626908212560377</v>
      </c>
      <c r="N543" s="4">
        <f t="shared" si="127"/>
        <v>18.824106557377046</v>
      </c>
      <c r="O543" s="4">
        <f t="shared" si="119"/>
        <v>6889.6229999999987</v>
      </c>
      <c r="P543">
        <f t="shared" si="116"/>
        <v>1</v>
      </c>
      <c r="Q543">
        <f t="shared" si="128"/>
        <v>366</v>
      </c>
    </row>
    <row r="544" spans="1:17" x14ac:dyDescent="0.2">
      <c r="A544">
        <v>1</v>
      </c>
      <c r="B544" s="3">
        <f>'Marktpreise EEX NCG 2017'!A900</f>
        <v>42538</v>
      </c>
      <c r="C544" s="7">
        <v>0</v>
      </c>
      <c r="D544" s="7">
        <f t="shared" si="112"/>
        <v>0</v>
      </c>
      <c r="E544" s="7">
        <f t="shared" si="113"/>
        <v>0</v>
      </c>
      <c r="F544" s="4">
        <f>'Marktpreise EEX NCG 2017'!B900</f>
        <v>16.670000000000002</v>
      </c>
      <c r="G544" s="4">
        <f t="shared" si="117"/>
        <v>16.860000000000003</v>
      </c>
      <c r="H544" s="4">
        <f t="shared" si="114"/>
        <v>0</v>
      </c>
      <c r="I544" s="19">
        <f t="shared" si="115"/>
        <v>0</v>
      </c>
      <c r="J544" s="19">
        <f t="shared" si="125"/>
        <v>8646397.8048780486</v>
      </c>
      <c r="K544" s="7">
        <f t="shared" si="118"/>
        <v>520024.39024390274</v>
      </c>
      <c r="L544" s="18">
        <f t="shared" si="126"/>
        <v>84.146341463414686</v>
      </c>
      <c r="M544" s="4">
        <f t="shared" si="130"/>
        <v>16.626908212560377</v>
      </c>
      <c r="N544" s="4">
        <f t="shared" si="127"/>
        <v>18.818754768392367</v>
      </c>
      <c r="O544" s="4">
        <f t="shared" si="119"/>
        <v>6906.4829999999984</v>
      </c>
      <c r="P544">
        <f t="shared" si="116"/>
        <v>1</v>
      </c>
      <c r="Q544">
        <f t="shared" si="128"/>
        <v>367</v>
      </c>
    </row>
    <row r="545" spans="1:17" x14ac:dyDescent="0.2">
      <c r="B545" s="3">
        <f>'Marktpreise EEX NCG 2017'!A901</f>
        <v>42539</v>
      </c>
      <c r="C545" s="7">
        <f t="shared" si="129"/>
        <v>0</v>
      </c>
      <c r="D545" s="7">
        <f t="shared" si="112"/>
        <v>0</v>
      </c>
      <c r="E545" s="7">
        <f t="shared" si="113"/>
        <v>0</v>
      </c>
      <c r="F545" s="4">
        <f>'Marktpreise EEX NCG 2017'!B901</f>
        <v>0</v>
      </c>
      <c r="G545" s="4">
        <f t="shared" si="117"/>
        <v>16.860000000000003</v>
      </c>
      <c r="H545" s="4">
        <f t="shared" si="114"/>
        <v>0</v>
      </c>
      <c r="I545" s="19">
        <f t="shared" si="115"/>
        <v>0</v>
      </c>
      <c r="J545" s="19">
        <f t="shared" si="125"/>
        <v>8646397.8048780486</v>
      </c>
      <c r="K545" s="7">
        <f t="shared" si="118"/>
        <v>520024.39024390274</v>
      </c>
      <c r="L545" s="18">
        <f t="shared" si="126"/>
        <v>84.146341463414686</v>
      </c>
      <c r="M545" s="4">
        <f t="shared" si="130"/>
        <v>16.626908212560377</v>
      </c>
      <c r="N545" s="4">
        <f t="shared" si="127"/>
        <v>18.818754768392367</v>
      </c>
      <c r="O545" s="4">
        <f t="shared" si="119"/>
        <v>6906.4829999999984</v>
      </c>
      <c r="P545">
        <f t="shared" si="116"/>
        <v>0</v>
      </c>
      <c r="Q545">
        <f t="shared" si="128"/>
        <v>367</v>
      </c>
    </row>
    <row r="546" spans="1:17" x14ac:dyDescent="0.2">
      <c r="B546" s="3">
        <f>'Marktpreise EEX NCG 2017'!A902</f>
        <v>42540</v>
      </c>
      <c r="C546" s="7">
        <f t="shared" si="129"/>
        <v>0</v>
      </c>
      <c r="D546" s="7">
        <f t="shared" si="112"/>
        <v>0</v>
      </c>
      <c r="E546" s="7">
        <f t="shared" si="113"/>
        <v>0</v>
      </c>
      <c r="F546" s="4">
        <f>'Marktpreise EEX NCG 2017'!B902</f>
        <v>0</v>
      </c>
      <c r="G546" s="4">
        <f t="shared" si="117"/>
        <v>16.860000000000003</v>
      </c>
      <c r="H546" s="4">
        <f t="shared" si="114"/>
        <v>0</v>
      </c>
      <c r="I546" s="19">
        <f t="shared" si="115"/>
        <v>0</v>
      </c>
      <c r="J546" s="19">
        <f t="shared" si="125"/>
        <v>8646397.8048780486</v>
      </c>
      <c r="K546" s="7">
        <f t="shared" si="118"/>
        <v>520024.39024390274</v>
      </c>
      <c r="L546" s="18">
        <f t="shared" si="126"/>
        <v>84.146341463414686</v>
      </c>
      <c r="M546" s="4">
        <f t="shared" si="130"/>
        <v>16.626908212560377</v>
      </c>
      <c r="N546" s="4">
        <f t="shared" si="127"/>
        <v>18.818754768392367</v>
      </c>
      <c r="O546" s="4">
        <f t="shared" si="119"/>
        <v>6906.4829999999984</v>
      </c>
      <c r="P546">
        <f t="shared" si="116"/>
        <v>0</v>
      </c>
      <c r="Q546">
        <f t="shared" si="128"/>
        <v>367</v>
      </c>
    </row>
    <row r="547" spans="1:17" x14ac:dyDescent="0.2">
      <c r="A547">
        <v>1</v>
      </c>
      <c r="B547" s="3">
        <f>'Marktpreise EEX NCG 2017'!A903</f>
        <v>42541</v>
      </c>
      <c r="C547" s="7">
        <v>0</v>
      </c>
      <c r="D547" s="7">
        <f t="shared" si="112"/>
        <v>0</v>
      </c>
      <c r="E547" s="7">
        <f t="shared" si="113"/>
        <v>0</v>
      </c>
      <c r="F547" s="4">
        <f>'Marktpreise EEX NCG 2017'!B903</f>
        <v>17.48</v>
      </c>
      <c r="G547" s="4">
        <f t="shared" si="117"/>
        <v>17.670000000000002</v>
      </c>
      <c r="H547" s="4">
        <f t="shared" si="114"/>
        <v>0</v>
      </c>
      <c r="I547" s="19">
        <f t="shared" si="115"/>
        <v>0</v>
      </c>
      <c r="J547" s="19">
        <f t="shared" si="125"/>
        <v>8646397.8048780486</v>
      </c>
      <c r="K547" s="7">
        <f t="shared" si="118"/>
        <v>520024.39024390274</v>
      </c>
      <c r="L547" s="18">
        <f t="shared" si="126"/>
        <v>84.146341463414686</v>
      </c>
      <c r="M547" s="4">
        <f t="shared" si="130"/>
        <v>16.626908212560377</v>
      </c>
      <c r="N547" s="4">
        <f t="shared" si="127"/>
        <v>18.815633152173909</v>
      </c>
      <c r="O547" s="4">
        <f t="shared" si="119"/>
        <v>6924.1529999999984</v>
      </c>
      <c r="P547">
        <f t="shared" si="116"/>
        <v>1</v>
      </c>
      <c r="Q547">
        <f t="shared" si="128"/>
        <v>368</v>
      </c>
    </row>
    <row r="548" spans="1:17" x14ac:dyDescent="0.2">
      <c r="A548">
        <v>1</v>
      </c>
      <c r="B548" s="3">
        <f>'Marktpreise EEX NCG 2017'!A904</f>
        <v>42542</v>
      </c>
      <c r="C548" s="7">
        <v>0</v>
      </c>
      <c r="D548" s="7">
        <f t="shared" si="112"/>
        <v>0</v>
      </c>
      <c r="E548" s="7">
        <f t="shared" si="113"/>
        <v>0</v>
      </c>
      <c r="F548" s="4">
        <f>'Marktpreise EEX NCG 2017'!B904</f>
        <v>17.12</v>
      </c>
      <c r="G548" s="4">
        <f t="shared" si="117"/>
        <v>17.310000000000002</v>
      </c>
      <c r="H548" s="4">
        <f t="shared" si="114"/>
        <v>0</v>
      </c>
      <c r="I548" s="19">
        <f t="shared" si="115"/>
        <v>0</v>
      </c>
      <c r="J548" s="19">
        <f t="shared" si="125"/>
        <v>8646397.8048780486</v>
      </c>
      <c r="K548" s="7">
        <f t="shared" si="118"/>
        <v>520024.39024390274</v>
      </c>
      <c r="L548" s="18">
        <f t="shared" si="126"/>
        <v>84.146341463414686</v>
      </c>
      <c r="M548" s="4">
        <f t="shared" si="130"/>
        <v>16.626908212560377</v>
      </c>
      <c r="N548" s="4">
        <f t="shared" si="127"/>
        <v>18.811552845528453</v>
      </c>
      <c r="O548" s="4">
        <f t="shared" si="119"/>
        <v>6941.4629999999988</v>
      </c>
      <c r="P548">
        <f t="shared" si="116"/>
        <v>1</v>
      </c>
      <c r="Q548">
        <f t="shared" si="128"/>
        <v>369</v>
      </c>
    </row>
    <row r="549" spans="1:17" x14ac:dyDescent="0.2">
      <c r="A549">
        <v>1</v>
      </c>
      <c r="B549" s="3">
        <f>'Marktpreise EEX NCG 2017'!A905</f>
        <v>42543</v>
      </c>
      <c r="C549" s="7">
        <v>0</v>
      </c>
      <c r="D549" s="7">
        <f t="shared" si="112"/>
        <v>0</v>
      </c>
      <c r="E549" s="7">
        <f t="shared" si="113"/>
        <v>0</v>
      </c>
      <c r="F549" s="4">
        <f>'Marktpreise EEX NCG 2017'!B905</f>
        <v>17.8</v>
      </c>
      <c r="G549" s="4">
        <f t="shared" si="117"/>
        <v>17.990000000000002</v>
      </c>
      <c r="H549" s="4">
        <f t="shared" si="114"/>
        <v>0</v>
      </c>
      <c r="I549" s="19">
        <f t="shared" si="115"/>
        <v>0</v>
      </c>
      <c r="J549" s="19">
        <f t="shared" si="125"/>
        <v>8646397.8048780486</v>
      </c>
      <c r="K549" s="7">
        <f t="shared" si="118"/>
        <v>520024.39024390274</v>
      </c>
      <c r="L549" s="18">
        <f t="shared" si="126"/>
        <v>84.146341463414686</v>
      </c>
      <c r="M549" s="4">
        <f t="shared" si="130"/>
        <v>16.626908212560377</v>
      </c>
      <c r="N549" s="4">
        <f t="shared" si="127"/>
        <v>18.809332432432427</v>
      </c>
      <c r="O549" s="4">
        <f t="shared" si="119"/>
        <v>6959.4529999999986</v>
      </c>
      <c r="P549">
        <f t="shared" si="116"/>
        <v>1</v>
      </c>
      <c r="Q549">
        <f t="shared" si="128"/>
        <v>370</v>
      </c>
    </row>
    <row r="550" spans="1:17" x14ac:dyDescent="0.2">
      <c r="A550">
        <v>1</v>
      </c>
      <c r="B550" s="3">
        <f>'Marktpreise EEX NCG 2017'!A906</f>
        <v>42544</v>
      </c>
      <c r="C550" s="7">
        <v>0</v>
      </c>
      <c r="D550" s="7">
        <f t="shared" si="112"/>
        <v>0</v>
      </c>
      <c r="E550" s="7">
        <f t="shared" si="113"/>
        <v>0</v>
      </c>
      <c r="F550" s="4">
        <f>'Marktpreise EEX NCG 2017'!B906</f>
        <v>17.420000000000002</v>
      </c>
      <c r="G550" s="4">
        <f t="shared" si="117"/>
        <v>17.610000000000003</v>
      </c>
      <c r="H550" s="4">
        <f t="shared" si="114"/>
        <v>0</v>
      </c>
      <c r="I550" s="19">
        <f t="shared" si="115"/>
        <v>0</v>
      </c>
      <c r="J550" s="19">
        <f t="shared" si="125"/>
        <v>8646397.8048780486</v>
      </c>
      <c r="K550" s="7">
        <f t="shared" si="118"/>
        <v>520024.39024390274</v>
      </c>
      <c r="L550" s="18">
        <f t="shared" si="126"/>
        <v>84.146341463414686</v>
      </c>
      <c r="M550" s="4">
        <f t="shared" si="130"/>
        <v>16.626908212560377</v>
      </c>
      <c r="N550" s="4">
        <f t="shared" si="127"/>
        <v>18.806099730458218</v>
      </c>
      <c r="O550" s="4">
        <f t="shared" si="119"/>
        <v>6977.0629999999983</v>
      </c>
      <c r="P550">
        <f t="shared" si="116"/>
        <v>1</v>
      </c>
      <c r="Q550">
        <f t="shared" si="128"/>
        <v>371</v>
      </c>
    </row>
    <row r="551" spans="1:17" x14ac:dyDescent="0.2">
      <c r="A551">
        <v>1</v>
      </c>
      <c r="B551" s="3">
        <f>'Marktpreise EEX NCG 2017'!A907</f>
        <v>42545</v>
      </c>
      <c r="C551" s="7">
        <v>0</v>
      </c>
      <c r="D551" s="7">
        <f t="shared" si="112"/>
        <v>0</v>
      </c>
      <c r="E551" s="7">
        <f t="shared" si="113"/>
        <v>0</v>
      </c>
      <c r="F551" s="4">
        <f>'Marktpreise EEX NCG 2017'!B907</f>
        <v>17.100000000000001</v>
      </c>
      <c r="G551" s="4">
        <f t="shared" si="117"/>
        <v>17.290000000000003</v>
      </c>
      <c r="H551" s="4">
        <f t="shared" si="114"/>
        <v>0</v>
      </c>
      <c r="I551" s="19">
        <f t="shared" si="115"/>
        <v>0</v>
      </c>
      <c r="J551" s="19">
        <f t="shared" si="125"/>
        <v>8646397.8048780486</v>
      </c>
      <c r="K551" s="7">
        <f t="shared" si="118"/>
        <v>520024.39024390274</v>
      </c>
      <c r="L551" s="18">
        <f t="shared" si="126"/>
        <v>84.146341463414686</v>
      </c>
      <c r="M551" s="4">
        <f t="shared" si="130"/>
        <v>16.626908212560377</v>
      </c>
      <c r="N551" s="4">
        <f t="shared" si="127"/>
        <v>18.802024193548384</v>
      </c>
      <c r="O551" s="4">
        <f t="shared" si="119"/>
        <v>6994.3529999999982</v>
      </c>
      <c r="P551">
        <f t="shared" si="116"/>
        <v>1</v>
      </c>
      <c r="Q551">
        <f t="shared" si="128"/>
        <v>372</v>
      </c>
    </row>
    <row r="552" spans="1:17" x14ac:dyDescent="0.2">
      <c r="B552" s="3">
        <f>'Marktpreise EEX NCG 2017'!A908</f>
        <v>42546</v>
      </c>
      <c r="C552" s="7">
        <v>0</v>
      </c>
      <c r="D552" s="7">
        <f t="shared" si="112"/>
        <v>0</v>
      </c>
      <c r="E552" s="7">
        <f t="shared" si="113"/>
        <v>0</v>
      </c>
      <c r="F552" s="4">
        <f>'Marktpreise EEX NCG 2017'!B908</f>
        <v>0</v>
      </c>
      <c r="G552" s="4">
        <f t="shared" si="117"/>
        <v>17.290000000000003</v>
      </c>
      <c r="H552" s="4">
        <f t="shared" si="114"/>
        <v>0</v>
      </c>
      <c r="I552" s="19">
        <f t="shared" si="115"/>
        <v>0</v>
      </c>
      <c r="J552" s="19">
        <f t="shared" si="125"/>
        <v>8646397.8048780486</v>
      </c>
      <c r="K552" s="7">
        <f t="shared" si="118"/>
        <v>520024.39024390274</v>
      </c>
      <c r="L552" s="18">
        <f t="shared" si="126"/>
        <v>84.146341463414686</v>
      </c>
      <c r="M552" s="4">
        <f t="shared" si="130"/>
        <v>16.626908212560377</v>
      </c>
      <c r="N552" s="4">
        <f t="shared" si="127"/>
        <v>18.802024193548384</v>
      </c>
      <c r="O552" s="4">
        <f t="shared" si="119"/>
        <v>6994.3529999999982</v>
      </c>
      <c r="P552">
        <f t="shared" si="116"/>
        <v>0</v>
      </c>
      <c r="Q552">
        <f t="shared" si="128"/>
        <v>372</v>
      </c>
    </row>
    <row r="553" spans="1:17" x14ac:dyDescent="0.2">
      <c r="B553" s="3">
        <f>'Marktpreise EEX NCG 2017'!A909</f>
        <v>42547</v>
      </c>
      <c r="C553" s="7">
        <v>0</v>
      </c>
      <c r="D553" s="7">
        <f t="shared" si="112"/>
        <v>0</v>
      </c>
      <c r="E553" s="7">
        <f t="shared" si="113"/>
        <v>0</v>
      </c>
      <c r="F553" s="4">
        <f>'Marktpreise EEX NCG 2017'!B909</f>
        <v>0</v>
      </c>
      <c r="G553" s="4">
        <f t="shared" si="117"/>
        <v>17.290000000000003</v>
      </c>
      <c r="H553" s="4">
        <f t="shared" si="114"/>
        <v>0</v>
      </c>
      <c r="I553" s="19">
        <f t="shared" si="115"/>
        <v>0</v>
      </c>
      <c r="J553" s="19">
        <f t="shared" si="125"/>
        <v>8646397.8048780486</v>
      </c>
      <c r="K553" s="7">
        <f t="shared" si="118"/>
        <v>520024.39024390274</v>
      </c>
      <c r="L553" s="18">
        <f t="shared" si="126"/>
        <v>84.146341463414686</v>
      </c>
      <c r="M553" s="4">
        <f t="shared" si="130"/>
        <v>16.626908212560377</v>
      </c>
      <c r="N553" s="4">
        <f t="shared" si="127"/>
        <v>18.802024193548384</v>
      </c>
      <c r="O553" s="4">
        <f t="shared" si="119"/>
        <v>6994.3529999999982</v>
      </c>
      <c r="P553">
        <f t="shared" si="116"/>
        <v>0</v>
      </c>
      <c r="Q553">
        <f t="shared" si="128"/>
        <v>372</v>
      </c>
    </row>
    <row r="554" spans="1:17" x14ac:dyDescent="0.2">
      <c r="A554">
        <v>1</v>
      </c>
      <c r="B554" s="3">
        <f>'Marktpreise EEX NCG 2017'!A910</f>
        <v>42548</v>
      </c>
      <c r="C554" s="7">
        <v>0</v>
      </c>
      <c r="D554" s="7">
        <f t="shared" si="112"/>
        <v>0</v>
      </c>
      <c r="E554" s="7">
        <f t="shared" si="113"/>
        <v>0</v>
      </c>
      <c r="F554" s="4">
        <f>'Marktpreise EEX NCG 2017'!B910</f>
        <v>16.54</v>
      </c>
      <c r="G554" s="4">
        <f t="shared" si="117"/>
        <v>16.73</v>
      </c>
      <c r="H554" s="4">
        <f t="shared" si="114"/>
        <v>0</v>
      </c>
      <c r="I554" s="19">
        <f t="shared" si="115"/>
        <v>0</v>
      </c>
      <c r="J554" s="19">
        <f t="shared" si="125"/>
        <v>8646397.8048780486</v>
      </c>
      <c r="K554" s="7">
        <f t="shared" si="118"/>
        <v>520024.39024390274</v>
      </c>
      <c r="L554" s="18">
        <f t="shared" si="126"/>
        <v>84.146341463414686</v>
      </c>
      <c r="M554" s="4">
        <f t="shared" si="130"/>
        <v>16.626908212560377</v>
      </c>
      <c r="N554" s="4">
        <f t="shared" si="127"/>
        <v>18.796469168900799</v>
      </c>
      <c r="O554" s="4">
        <f t="shared" si="119"/>
        <v>7011.0829999999978</v>
      </c>
      <c r="P554">
        <f t="shared" si="116"/>
        <v>1</v>
      </c>
      <c r="Q554">
        <f t="shared" si="128"/>
        <v>373</v>
      </c>
    </row>
    <row r="555" spans="1:17" x14ac:dyDescent="0.2">
      <c r="A555">
        <v>1</v>
      </c>
      <c r="B555" s="3">
        <f>'Marktpreise EEX NCG 2017'!A911</f>
        <v>42549</v>
      </c>
      <c r="C555" s="7">
        <v>0</v>
      </c>
      <c r="D555" s="7">
        <f t="shared" si="112"/>
        <v>0</v>
      </c>
      <c r="E555" s="7">
        <f t="shared" si="113"/>
        <v>0</v>
      </c>
      <c r="F555" s="4">
        <f>'Marktpreise EEX NCG 2017'!B911</f>
        <v>16.55</v>
      </c>
      <c r="G555" s="4">
        <f t="shared" si="117"/>
        <v>16.740000000000002</v>
      </c>
      <c r="H555" s="4">
        <f t="shared" si="114"/>
        <v>0</v>
      </c>
      <c r="I555" s="19">
        <f t="shared" si="115"/>
        <v>0</v>
      </c>
      <c r="J555" s="19">
        <f t="shared" si="125"/>
        <v>8646397.8048780486</v>
      </c>
      <c r="K555" s="7">
        <f t="shared" si="118"/>
        <v>520024.39024390274</v>
      </c>
      <c r="L555" s="18">
        <f t="shared" si="126"/>
        <v>84.146341463414686</v>
      </c>
      <c r="M555" s="4">
        <f t="shared" si="130"/>
        <v>16.626908212560377</v>
      </c>
      <c r="N555" s="4">
        <f t="shared" si="127"/>
        <v>18.790970588235286</v>
      </c>
      <c r="O555" s="4">
        <f t="shared" si="119"/>
        <v>7027.8229999999976</v>
      </c>
      <c r="P555">
        <f t="shared" si="116"/>
        <v>1</v>
      </c>
      <c r="Q555">
        <f t="shared" si="128"/>
        <v>374</v>
      </c>
    </row>
    <row r="556" spans="1:17" x14ac:dyDescent="0.2">
      <c r="A556">
        <v>1</v>
      </c>
      <c r="B556" s="3">
        <f>'Marktpreise EEX NCG 2017'!A912</f>
        <v>42550</v>
      </c>
      <c r="C556" s="7">
        <v>0</v>
      </c>
      <c r="D556" s="7">
        <f t="shared" si="112"/>
        <v>0</v>
      </c>
      <c r="E556" s="7">
        <f t="shared" si="113"/>
        <v>0</v>
      </c>
      <c r="F556" s="4">
        <f>'Marktpreise EEX NCG 2017'!B912</f>
        <v>16.940000000000001</v>
      </c>
      <c r="G556" s="4">
        <f t="shared" si="117"/>
        <v>17.130000000000003</v>
      </c>
      <c r="H556" s="4">
        <f t="shared" si="114"/>
        <v>0</v>
      </c>
      <c r="I556" s="19">
        <f t="shared" si="115"/>
        <v>0</v>
      </c>
      <c r="J556" s="19">
        <f t="shared" si="125"/>
        <v>8646397.8048780486</v>
      </c>
      <c r="K556" s="7">
        <f t="shared" si="118"/>
        <v>520024.39024390274</v>
      </c>
      <c r="L556" s="18">
        <f t="shared" si="126"/>
        <v>84.146341463414686</v>
      </c>
      <c r="M556" s="4">
        <f t="shared" si="130"/>
        <v>16.626908212560377</v>
      </c>
      <c r="N556" s="4">
        <f t="shared" si="127"/>
        <v>18.786541333333329</v>
      </c>
      <c r="O556" s="4">
        <f t="shared" si="119"/>
        <v>7044.9529999999977</v>
      </c>
      <c r="P556">
        <f t="shared" si="116"/>
        <v>1</v>
      </c>
      <c r="Q556">
        <f t="shared" si="128"/>
        <v>375</v>
      </c>
    </row>
    <row r="557" spans="1:17" x14ac:dyDescent="0.2">
      <c r="A557">
        <v>1</v>
      </c>
      <c r="B557" s="3">
        <f>'Marktpreise EEX NCG 2017'!A913</f>
        <v>42551</v>
      </c>
      <c r="C557" s="7">
        <v>0</v>
      </c>
      <c r="D557" s="7">
        <f t="shared" si="112"/>
        <v>0</v>
      </c>
      <c r="E557" s="7">
        <f t="shared" si="113"/>
        <v>0</v>
      </c>
      <c r="F557" s="4">
        <f>'Marktpreise EEX NCG 2017'!B913</f>
        <v>16.63</v>
      </c>
      <c r="G557" s="4">
        <f t="shared" si="117"/>
        <v>16.82</v>
      </c>
      <c r="H557" s="4">
        <f t="shared" si="114"/>
        <v>0</v>
      </c>
      <c r="I557" s="19">
        <f t="shared" si="115"/>
        <v>0</v>
      </c>
      <c r="J557" s="19">
        <f t="shared" si="125"/>
        <v>8646397.8048780486</v>
      </c>
      <c r="K557" s="7">
        <f t="shared" si="118"/>
        <v>520024.39024390274</v>
      </c>
      <c r="L557" s="18">
        <f t="shared" si="126"/>
        <v>84.146341463414686</v>
      </c>
      <c r="M557" s="4">
        <f t="shared" si="130"/>
        <v>16.626908212560377</v>
      </c>
      <c r="N557" s="4">
        <f t="shared" si="127"/>
        <v>18.78131117021276</v>
      </c>
      <c r="O557" s="4">
        <f t="shared" si="119"/>
        <v>7061.7729999999974</v>
      </c>
      <c r="P557">
        <f t="shared" si="116"/>
        <v>1</v>
      </c>
      <c r="Q557">
        <f t="shared" si="128"/>
        <v>376</v>
      </c>
    </row>
    <row r="558" spans="1:17" x14ac:dyDescent="0.2">
      <c r="A558">
        <v>1</v>
      </c>
      <c r="B558" s="3">
        <f>'Marktpreise EEX NCG 2017'!A914</f>
        <v>42552</v>
      </c>
      <c r="C558" s="7">
        <v>0</v>
      </c>
      <c r="D558" s="7">
        <f t="shared" si="112"/>
        <v>0</v>
      </c>
      <c r="E558" s="7">
        <f t="shared" si="113"/>
        <v>0</v>
      </c>
      <c r="F558" s="4">
        <f>'Marktpreise EEX NCG 2017'!B914</f>
        <v>16.87</v>
      </c>
      <c r="G558" s="4">
        <f t="shared" si="117"/>
        <v>17.060000000000002</v>
      </c>
      <c r="H558" s="4">
        <f t="shared" si="114"/>
        <v>0</v>
      </c>
      <c r="I558" s="19">
        <f t="shared" si="115"/>
        <v>0</v>
      </c>
      <c r="J558" s="19">
        <f t="shared" si="125"/>
        <v>8646397.8048780486</v>
      </c>
      <c r="K558" s="7">
        <f t="shared" si="118"/>
        <v>520024.39024390274</v>
      </c>
      <c r="L558" s="18">
        <f t="shared" si="126"/>
        <v>84.146341463414686</v>
      </c>
      <c r="M558" s="4">
        <f t="shared" si="130"/>
        <v>16.626908212560377</v>
      </c>
      <c r="N558" s="4">
        <f t="shared" si="127"/>
        <v>18.776745358090182</v>
      </c>
      <c r="O558" s="4">
        <f t="shared" si="119"/>
        <v>7078.8329999999978</v>
      </c>
      <c r="P558">
        <f t="shared" si="116"/>
        <v>1</v>
      </c>
      <c r="Q558">
        <f t="shared" si="128"/>
        <v>377</v>
      </c>
    </row>
    <row r="559" spans="1:17" x14ac:dyDescent="0.2">
      <c r="B559" s="3">
        <f>'Marktpreise EEX NCG 2017'!A915</f>
        <v>42553</v>
      </c>
      <c r="C559" s="7">
        <v>0</v>
      </c>
      <c r="D559" s="7">
        <f t="shared" si="112"/>
        <v>0</v>
      </c>
      <c r="E559" s="7">
        <f t="shared" si="113"/>
        <v>0</v>
      </c>
      <c r="F559" s="4">
        <f>'Marktpreise EEX NCG 2017'!B915</f>
        <v>0</v>
      </c>
      <c r="G559" s="4">
        <f t="shared" si="117"/>
        <v>17.060000000000002</v>
      </c>
      <c r="H559" s="4">
        <f t="shared" si="114"/>
        <v>0</v>
      </c>
      <c r="I559" s="19">
        <f t="shared" si="115"/>
        <v>0</v>
      </c>
      <c r="J559" s="19">
        <f t="shared" si="125"/>
        <v>8646397.8048780486</v>
      </c>
      <c r="K559" s="7">
        <f t="shared" si="118"/>
        <v>520024.39024390274</v>
      </c>
      <c r="L559" s="18">
        <f t="shared" si="126"/>
        <v>84.146341463414686</v>
      </c>
      <c r="M559" s="4">
        <f t="shared" si="130"/>
        <v>16.626908212560377</v>
      </c>
      <c r="N559" s="4">
        <f t="shared" si="127"/>
        <v>18.776745358090182</v>
      </c>
      <c r="O559" s="4">
        <f t="shared" si="119"/>
        <v>7078.8329999999978</v>
      </c>
      <c r="P559">
        <f t="shared" si="116"/>
        <v>0</v>
      </c>
      <c r="Q559">
        <f t="shared" si="128"/>
        <v>377</v>
      </c>
    </row>
    <row r="560" spans="1:17" x14ac:dyDescent="0.2">
      <c r="B560" s="3">
        <f>'Marktpreise EEX NCG 2017'!A916</f>
        <v>42554</v>
      </c>
      <c r="C560" s="7">
        <v>0</v>
      </c>
      <c r="D560" s="7">
        <f t="shared" ref="D560:D588" si="131">IF(G560&gt;=G559,IF(F560=0,C560+D559,0),C560+D559)</f>
        <v>0</v>
      </c>
      <c r="E560" s="7">
        <f t="shared" ref="E560:E588" si="132">IF(G560&gt;=G559,IF(F560=0,0,C560+D559),0)</f>
        <v>0</v>
      </c>
      <c r="F560" s="4">
        <f>'Marktpreise EEX NCG 2017'!B916</f>
        <v>0</v>
      </c>
      <c r="G560" s="4">
        <f t="shared" si="117"/>
        <v>17.060000000000002</v>
      </c>
      <c r="H560" s="4">
        <f t="shared" si="114"/>
        <v>0</v>
      </c>
      <c r="I560" s="19">
        <f t="shared" si="115"/>
        <v>0</v>
      </c>
      <c r="J560" s="19">
        <f t="shared" si="125"/>
        <v>8646397.8048780486</v>
      </c>
      <c r="K560" s="7">
        <f t="shared" si="118"/>
        <v>520024.39024390274</v>
      </c>
      <c r="L560" s="18">
        <f t="shared" si="126"/>
        <v>84.146341463414686</v>
      </c>
      <c r="M560" s="4">
        <f t="shared" si="130"/>
        <v>16.626908212560377</v>
      </c>
      <c r="N560" s="4">
        <f t="shared" si="127"/>
        <v>18.776745358090182</v>
      </c>
      <c r="O560" s="4">
        <f t="shared" si="119"/>
        <v>7078.8329999999978</v>
      </c>
      <c r="P560">
        <f t="shared" si="116"/>
        <v>0</v>
      </c>
      <c r="Q560">
        <f t="shared" si="128"/>
        <v>377</v>
      </c>
    </row>
    <row r="561" spans="1:17" x14ac:dyDescent="0.2">
      <c r="A561">
        <v>1</v>
      </c>
      <c r="B561" s="3">
        <f>'Marktpreise EEX NCG 2017'!A917</f>
        <v>42555</v>
      </c>
      <c r="C561" s="7">
        <v>0</v>
      </c>
      <c r="D561" s="7">
        <f t="shared" si="131"/>
        <v>0</v>
      </c>
      <c r="E561" s="7">
        <f t="shared" si="132"/>
        <v>0</v>
      </c>
      <c r="F561" s="4">
        <f>'Marktpreise EEX NCG 2017'!B917</f>
        <v>17.22</v>
      </c>
      <c r="G561" s="4">
        <f t="shared" si="117"/>
        <v>17.41</v>
      </c>
      <c r="H561" s="4">
        <f t="shared" si="114"/>
        <v>0</v>
      </c>
      <c r="I561" s="19">
        <f t="shared" si="115"/>
        <v>0</v>
      </c>
      <c r="J561" s="19">
        <f t="shared" si="125"/>
        <v>8646397.8048780486</v>
      </c>
      <c r="K561" s="7">
        <f t="shared" si="118"/>
        <v>520024.39024390274</v>
      </c>
      <c r="L561" s="18">
        <f t="shared" si="126"/>
        <v>84.146341463414686</v>
      </c>
      <c r="M561" s="4">
        <f t="shared" si="130"/>
        <v>16.626908212560377</v>
      </c>
      <c r="N561" s="4">
        <f t="shared" si="127"/>
        <v>18.773129629629622</v>
      </c>
      <c r="O561" s="4">
        <f t="shared" si="119"/>
        <v>7096.2429999999977</v>
      </c>
      <c r="P561">
        <f t="shared" si="116"/>
        <v>1</v>
      </c>
      <c r="Q561">
        <f t="shared" si="128"/>
        <v>378</v>
      </c>
    </row>
    <row r="562" spans="1:17" x14ac:dyDescent="0.2">
      <c r="A562">
        <v>1</v>
      </c>
      <c r="B562" s="3">
        <f>'Marktpreise EEX NCG 2017'!A918</f>
        <v>42556</v>
      </c>
      <c r="C562" s="7">
        <v>0</v>
      </c>
      <c r="D562" s="7">
        <f t="shared" si="131"/>
        <v>0</v>
      </c>
      <c r="E562" s="7">
        <f t="shared" si="132"/>
        <v>0</v>
      </c>
      <c r="F562" s="4">
        <f>'Marktpreise EEX NCG 2017'!B918</f>
        <v>16.850000000000001</v>
      </c>
      <c r="G562" s="4">
        <f t="shared" si="117"/>
        <v>17.040000000000003</v>
      </c>
      <c r="H562" s="4">
        <f t="shared" si="114"/>
        <v>0</v>
      </c>
      <c r="I562" s="19">
        <f t="shared" si="115"/>
        <v>0</v>
      </c>
      <c r="J562" s="19">
        <f t="shared" si="125"/>
        <v>8646397.8048780486</v>
      </c>
      <c r="K562" s="7">
        <f t="shared" si="118"/>
        <v>520024.39024390274</v>
      </c>
      <c r="L562" s="18">
        <f t="shared" si="126"/>
        <v>84.146341463414686</v>
      </c>
      <c r="M562" s="4">
        <f t="shared" si="130"/>
        <v>16.626908212560377</v>
      </c>
      <c r="N562" s="4">
        <f t="shared" si="127"/>
        <v>18.768556728232184</v>
      </c>
      <c r="O562" s="4">
        <f t="shared" si="119"/>
        <v>7113.2829999999976</v>
      </c>
      <c r="P562">
        <f t="shared" si="116"/>
        <v>1</v>
      </c>
      <c r="Q562">
        <f t="shared" si="128"/>
        <v>379</v>
      </c>
    </row>
    <row r="563" spans="1:17" x14ac:dyDescent="0.2">
      <c r="A563">
        <v>1</v>
      </c>
      <c r="B563" s="3">
        <f>'Marktpreise EEX NCG 2017'!A919</f>
        <v>42557</v>
      </c>
      <c r="C563" s="7">
        <v>0</v>
      </c>
      <c r="D563" s="7">
        <f t="shared" si="131"/>
        <v>0</v>
      </c>
      <c r="E563" s="7">
        <f t="shared" si="132"/>
        <v>0</v>
      </c>
      <c r="F563" s="4">
        <f>'Marktpreise EEX NCG 2017'!B919</f>
        <v>16.829999999999998</v>
      </c>
      <c r="G563" s="4">
        <f t="shared" si="117"/>
        <v>17.02</v>
      </c>
      <c r="H563" s="4">
        <f t="shared" si="114"/>
        <v>0</v>
      </c>
      <c r="I563" s="19">
        <f t="shared" si="115"/>
        <v>0</v>
      </c>
      <c r="J563" s="19">
        <f t="shared" si="125"/>
        <v>8646397.8048780486</v>
      </c>
      <c r="K563" s="7">
        <f t="shared" si="118"/>
        <v>520024.39024390274</v>
      </c>
      <c r="L563" s="18">
        <f t="shared" si="126"/>
        <v>84.146341463414686</v>
      </c>
      <c r="M563" s="4">
        <f t="shared" si="130"/>
        <v>16.626908212560377</v>
      </c>
      <c r="N563" s="4">
        <f t="shared" si="127"/>
        <v>18.763955263157889</v>
      </c>
      <c r="O563" s="4">
        <f t="shared" si="119"/>
        <v>7130.3029999999981</v>
      </c>
      <c r="P563">
        <f t="shared" si="116"/>
        <v>1</v>
      </c>
      <c r="Q563">
        <f t="shared" si="128"/>
        <v>380</v>
      </c>
    </row>
    <row r="564" spans="1:17" x14ac:dyDescent="0.2">
      <c r="A564">
        <v>1</v>
      </c>
      <c r="B564" s="3">
        <f>'Marktpreise EEX NCG 2017'!A920</f>
        <v>42558</v>
      </c>
      <c r="C564" s="7">
        <v>0</v>
      </c>
      <c r="D564" s="7">
        <f t="shared" si="131"/>
        <v>0</v>
      </c>
      <c r="E564" s="7">
        <f t="shared" si="132"/>
        <v>0</v>
      </c>
      <c r="F564" s="4">
        <f>'Marktpreise EEX NCG 2017'!B920</f>
        <v>17.03</v>
      </c>
      <c r="G564" s="4">
        <f t="shared" si="117"/>
        <v>17.220000000000002</v>
      </c>
      <c r="H564" s="4">
        <f t="shared" si="114"/>
        <v>0</v>
      </c>
      <c r="I564" s="19">
        <f t="shared" si="115"/>
        <v>0</v>
      </c>
      <c r="J564" s="19">
        <f t="shared" si="125"/>
        <v>8646397.8048780486</v>
      </c>
      <c r="K564" s="7">
        <f t="shared" si="118"/>
        <v>520024.39024390274</v>
      </c>
      <c r="L564" s="18">
        <f t="shared" si="126"/>
        <v>84.146341463414686</v>
      </c>
      <c r="M564" s="4">
        <f t="shared" si="130"/>
        <v>16.626908212560377</v>
      </c>
      <c r="N564" s="4">
        <f t="shared" si="127"/>
        <v>18.759902887139102</v>
      </c>
      <c r="O564" s="4">
        <f t="shared" si="119"/>
        <v>7147.5229999999983</v>
      </c>
      <c r="P564">
        <f t="shared" si="116"/>
        <v>1</v>
      </c>
      <c r="Q564">
        <f t="shared" si="128"/>
        <v>381</v>
      </c>
    </row>
    <row r="565" spans="1:17" x14ac:dyDescent="0.2">
      <c r="A565">
        <v>1</v>
      </c>
      <c r="B565" s="3">
        <f>'Marktpreise EEX NCG 2017'!A921</f>
        <v>42559</v>
      </c>
      <c r="C565" s="7">
        <v>0</v>
      </c>
      <c r="D565" s="7">
        <f t="shared" si="131"/>
        <v>0</v>
      </c>
      <c r="E565" s="7">
        <f t="shared" si="132"/>
        <v>0</v>
      </c>
      <c r="F565" s="4">
        <f>'Marktpreise EEX NCG 2017'!B921</f>
        <v>16.760000000000002</v>
      </c>
      <c r="G565" s="4">
        <f t="shared" si="117"/>
        <v>16.950000000000003</v>
      </c>
      <c r="H565" s="4">
        <f t="shared" si="114"/>
        <v>0</v>
      </c>
      <c r="I565" s="19">
        <f t="shared" si="115"/>
        <v>0</v>
      </c>
      <c r="J565" s="19">
        <f t="shared" si="125"/>
        <v>8646397.8048780486</v>
      </c>
      <c r="K565" s="7">
        <f t="shared" si="118"/>
        <v>520024.39024390274</v>
      </c>
      <c r="L565" s="18">
        <f t="shared" si="126"/>
        <v>84.146341463414686</v>
      </c>
      <c r="M565" s="4">
        <f t="shared" si="130"/>
        <v>16.626908212560377</v>
      </c>
      <c r="N565" s="4">
        <f t="shared" si="127"/>
        <v>18.755164921465965</v>
      </c>
      <c r="O565" s="4">
        <f t="shared" si="119"/>
        <v>7164.4729999999981</v>
      </c>
      <c r="P565">
        <f t="shared" si="116"/>
        <v>1</v>
      </c>
      <c r="Q565">
        <f t="shared" si="128"/>
        <v>382</v>
      </c>
    </row>
    <row r="566" spans="1:17" x14ac:dyDescent="0.2">
      <c r="B566" s="3">
        <f>'Marktpreise EEX NCG 2017'!A922</f>
        <v>42560</v>
      </c>
      <c r="C566" s="7">
        <v>0</v>
      </c>
      <c r="D566" s="7">
        <f t="shared" si="131"/>
        <v>0</v>
      </c>
      <c r="E566" s="7">
        <f t="shared" si="132"/>
        <v>0</v>
      </c>
      <c r="F566" s="4">
        <f>'Marktpreise EEX NCG 2017'!B922</f>
        <v>0</v>
      </c>
      <c r="G566" s="4">
        <f t="shared" si="117"/>
        <v>16.950000000000003</v>
      </c>
      <c r="H566" s="4">
        <f t="shared" si="114"/>
        <v>0</v>
      </c>
      <c r="I566" s="19">
        <f t="shared" si="115"/>
        <v>0</v>
      </c>
      <c r="J566" s="19">
        <f t="shared" si="125"/>
        <v>8646397.8048780486</v>
      </c>
      <c r="K566" s="7">
        <f t="shared" si="118"/>
        <v>520024.39024390274</v>
      </c>
      <c r="L566" s="18">
        <f t="shared" si="126"/>
        <v>84.146341463414686</v>
      </c>
      <c r="M566" s="4">
        <f t="shared" si="130"/>
        <v>16.626908212560377</v>
      </c>
      <c r="N566" s="4">
        <f t="shared" si="127"/>
        <v>18.755164921465965</v>
      </c>
      <c r="O566" s="4">
        <f t="shared" si="119"/>
        <v>7164.4729999999981</v>
      </c>
      <c r="P566">
        <f t="shared" si="116"/>
        <v>0</v>
      </c>
      <c r="Q566">
        <f t="shared" si="128"/>
        <v>382</v>
      </c>
    </row>
    <row r="567" spans="1:17" x14ac:dyDescent="0.2">
      <c r="B567" s="3">
        <f>'Marktpreise EEX NCG 2017'!A923</f>
        <v>42561</v>
      </c>
      <c r="C567" s="7">
        <v>0</v>
      </c>
      <c r="D567" s="7">
        <f t="shared" si="131"/>
        <v>0</v>
      </c>
      <c r="E567" s="7">
        <f t="shared" si="132"/>
        <v>0</v>
      </c>
      <c r="F567" s="4">
        <f>'Marktpreise EEX NCG 2017'!B923</f>
        <v>0</v>
      </c>
      <c r="G567" s="4">
        <f t="shared" si="117"/>
        <v>16.950000000000003</v>
      </c>
      <c r="H567" s="4">
        <f t="shared" si="114"/>
        <v>0</v>
      </c>
      <c r="I567" s="19">
        <f t="shared" si="115"/>
        <v>0</v>
      </c>
      <c r="J567" s="19">
        <f t="shared" si="125"/>
        <v>8646397.8048780486</v>
      </c>
      <c r="K567" s="7">
        <f t="shared" si="118"/>
        <v>520024.39024390274</v>
      </c>
      <c r="L567" s="18">
        <f t="shared" si="126"/>
        <v>84.146341463414686</v>
      </c>
      <c r="M567" s="4">
        <f t="shared" si="130"/>
        <v>16.626908212560377</v>
      </c>
      <c r="N567" s="4">
        <f t="shared" si="127"/>
        <v>18.755164921465965</v>
      </c>
      <c r="O567" s="4">
        <f t="shared" si="119"/>
        <v>7164.4729999999981</v>
      </c>
      <c r="P567">
        <f t="shared" si="116"/>
        <v>0</v>
      </c>
      <c r="Q567">
        <f t="shared" si="128"/>
        <v>382</v>
      </c>
    </row>
    <row r="568" spans="1:17" x14ac:dyDescent="0.2">
      <c r="A568">
        <v>1</v>
      </c>
      <c r="B568" s="3">
        <f>'Marktpreise EEX NCG 2017'!A924</f>
        <v>42562</v>
      </c>
      <c r="C568" s="7">
        <v>0</v>
      </c>
      <c r="D568" s="7">
        <f t="shared" si="131"/>
        <v>0</v>
      </c>
      <c r="E568" s="7">
        <f t="shared" si="132"/>
        <v>0</v>
      </c>
      <c r="F568" s="4">
        <f>'Marktpreise EEX NCG 2017'!B924</f>
        <v>16.73</v>
      </c>
      <c r="G568" s="4">
        <f t="shared" si="117"/>
        <v>16.920000000000002</v>
      </c>
      <c r="H568" s="4">
        <f t="shared" si="114"/>
        <v>0</v>
      </c>
      <c r="I568" s="19">
        <f t="shared" si="115"/>
        <v>0</v>
      </c>
      <c r="J568" s="19">
        <f t="shared" si="125"/>
        <v>8646397.8048780486</v>
      </c>
      <c r="K568" s="7">
        <f t="shared" si="118"/>
        <v>520024.39024390274</v>
      </c>
      <c r="L568" s="18">
        <f t="shared" si="126"/>
        <v>84.146341463414686</v>
      </c>
      <c r="M568" s="4">
        <f t="shared" si="130"/>
        <v>16.626908212560377</v>
      </c>
      <c r="N568" s="4">
        <f t="shared" si="127"/>
        <v>18.75037336814621</v>
      </c>
      <c r="O568" s="4">
        <f t="shared" si="119"/>
        <v>7181.3929999999982</v>
      </c>
      <c r="P568">
        <f t="shared" si="116"/>
        <v>1</v>
      </c>
      <c r="Q568">
        <f t="shared" si="128"/>
        <v>383</v>
      </c>
    </row>
    <row r="569" spans="1:17" x14ac:dyDescent="0.2">
      <c r="A569">
        <v>1</v>
      </c>
      <c r="B569" s="3">
        <f>'Marktpreise EEX NCG 2017'!A925</f>
        <v>42563</v>
      </c>
      <c r="C569" s="7">
        <v>0</v>
      </c>
      <c r="D569" s="7">
        <f t="shared" si="131"/>
        <v>0</v>
      </c>
      <c r="E569" s="7">
        <f t="shared" si="132"/>
        <v>0</v>
      </c>
      <c r="F569" s="4">
        <f>'Marktpreise EEX NCG 2017'!B925</f>
        <v>16.920000000000002</v>
      </c>
      <c r="G569" s="4">
        <f t="shared" si="117"/>
        <v>17.110000000000003</v>
      </c>
      <c r="H569" s="4">
        <f t="shared" si="114"/>
        <v>0</v>
      </c>
      <c r="I569" s="19">
        <f t="shared" si="115"/>
        <v>0</v>
      </c>
      <c r="J569" s="19">
        <f t="shared" si="125"/>
        <v>8646397.8048780486</v>
      </c>
      <c r="K569" s="7">
        <f t="shared" si="118"/>
        <v>520024.39024390274</v>
      </c>
      <c r="L569" s="18">
        <f t="shared" si="126"/>
        <v>84.146341463414686</v>
      </c>
      <c r="M569" s="4">
        <f t="shared" si="130"/>
        <v>16.626908212560377</v>
      </c>
      <c r="N569" s="4">
        <f t="shared" si="127"/>
        <v>18.746101562499994</v>
      </c>
      <c r="O569" s="4">
        <f t="shared" si="119"/>
        <v>7198.5029999999979</v>
      </c>
      <c r="P569">
        <f t="shared" si="116"/>
        <v>1</v>
      </c>
      <c r="Q569">
        <f t="shared" si="128"/>
        <v>384</v>
      </c>
    </row>
    <row r="570" spans="1:17" x14ac:dyDescent="0.2">
      <c r="A570">
        <v>1</v>
      </c>
      <c r="B570" s="3">
        <f>'Marktpreise EEX NCG 2017'!A926</f>
        <v>42564</v>
      </c>
      <c r="C570" s="7">
        <v>0</v>
      </c>
      <c r="D570" s="7">
        <f t="shared" si="131"/>
        <v>0</v>
      </c>
      <c r="E570" s="7">
        <f t="shared" si="132"/>
        <v>0</v>
      </c>
      <c r="F570" s="4">
        <f>'Marktpreise EEX NCG 2017'!B926</f>
        <v>16.739999999999998</v>
      </c>
      <c r="G570" s="4">
        <f t="shared" si="117"/>
        <v>16.93</v>
      </c>
      <c r="H570" s="4">
        <f t="shared" si="114"/>
        <v>0</v>
      </c>
      <c r="I570" s="19">
        <f t="shared" si="115"/>
        <v>0</v>
      </c>
      <c r="J570" s="19">
        <f t="shared" si="125"/>
        <v>8646397.8048780486</v>
      </c>
      <c r="K570" s="7">
        <f t="shared" si="118"/>
        <v>520024.39024390274</v>
      </c>
      <c r="L570" s="18">
        <f t="shared" si="126"/>
        <v>84.146341463414686</v>
      </c>
      <c r="M570" s="4">
        <f t="shared" si="130"/>
        <v>16.626908212560377</v>
      </c>
      <c r="N570" s="4">
        <f t="shared" si="127"/>
        <v>18.74138441558441</v>
      </c>
      <c r="O570" s="4">
        <f t="shared" si="119"/>
        <v>7215.4329999999982</v>
      </c>
      <c r="P570">
        <f t="shared" si="116"/>
        <v>1</v>
      </c>
      <c r="Q570">
        <f t="shared" si="128"/>
        <v>385</v>
      </c>
    </row>
    <row r="571" spans="1:17" x14ac:dyDescent="0.2">
      <c r="A571">
        <v>1</v>
      </c>
      <c r="B571" s="3">
        <f>'Marktpreise EEX NCG 2017'!A927</f>
        <v>42565</v>
      </c>
      <c r="C571" s="7">
        <v>0</v>
      </c>
      <c r="D571" s="7">
        <f t="shared" si="131"/>
        <v>0</v>
      </c>
      <c r="E571" s="7">
        <f t="shared" si="132"/>
        <v>0</v>
      </c>
      <c r="F571" s="4">
        <f>'Marktpreise EEX NCG 2017'!B927</f>
        <v>16.86</v>
      </c>
      <c r="G571" s="4">
        <f t="shared" si="117"/>
        <v>17.05</v>
      </c>
      <c r="H571" s="4">
        <f t="shared" si="114"/>
        <v>0</v>
      </c>
      <c r="I571" s="19">
        <f t="shared" si="115"/>
        <v>0</v>
      </c>
      <c r="J571" s="19">
        <f t="shared" si="125"/>
        <v>8646397.8048780486</v>
      </c>
      <c r="K571" s="7">
        <f t="shared" si="118"/>
        <v>520024.39024390274</v>
      </c>
      <c r="L571" s="18">
        <f t="shared" si="126"/>
        <v>84.146341463414686</v>
      </c>
      <c r="M571" s="4">
        <f t="shared" si="130"/>
        <v>16.626908212560377</v>
      </c>
      <c r="N571" s="4">
        <f t="shared" si="127"/>
        <v>18.737002590673569</v>
      </c>
      <c r="O571" s="4">
        <f t="shared" si="119"/>
        <v>7232.4829999999984</v>
      </c>
      <c r="P571">
        <f t="shared" si="116"/>
        <v>1</v>
      </c>
      <c r="Q571">
        <f t="shared" si="128"/>
        <v>386</v>
      </c>
    </row>
    <row r="572" spans="1:17" x14ac:dyDescent="0.2">
      <c r="A572">
        <v>1</v>
      </c>
      <c r="B572" s="3">
        <f>'Marktpreise EEX NCG 2017'!A928</f>
        <v>42566</v>
      </c>
      <c r="C572" s="7">
        <v>0</v>
      </c>
      <c r="D572" s="7">
        <f t="shared" si="131"/>
        <v>0</v>
      </c>
      <c r="E572" s="7">
        <f t="shared" si="132"/>
        <v>0</v>
      </c>
      <c r="F572" s="4">
        <f>'Marktpreise EEX NCG 2017'!B928</f>
        <v>17.48</v>
      </c>
      <c r="G572" s="4">
        <f t="shared" si="117"/>
        <v>17.670000000000002</v>
      </c>
      <c r="H572" s="4">
        <f t="shared" si="114"/>
        <v>0</v>
      </c>
      <c r="I572" s="19">
        <f t="shared" si="115"/>
        <v>0</v>
      </c>
      <c r="J572" s="19">
        <f t="shared" si="125"/>
        <v>8646397.8048780486</v>
      </c>
      <c r="K572" s="7">
        <f t="shared" si="118"/>
        <v>520024.39024390274</v>
      </c>
      <c r="L572" s="18">
        <f t="shared" si="126"/>
        <v>84.146341463414686</v>
      </c>
      <c r="M572" s="4">
        <f t="shared" si="130"/>
        <v>16.626908212560377</v>
      </c>
      <c r="N572" s="4">
        <f t="shared" si="127"/>
        <v>18.734245478036172</v>
      </c>
      <c r="O572" s="4">
        <f t="shared" si="119"/>
        <v>7250.1529999999984</v>
      </c>
      <c r="P572">
        <f t="shared" si="116"/>
        <v>1</v>
      </c>
      <c r="Q572">
        <f t="shared" si="128"/>
        <v>387</v>
      </c>
    </row>
    <row r="573" spans="1:17" x14ac:dyDescent="0.2">
      <c r="B573" s="3">
        <f>'Marktpreise EEX NCG 2017'!A929</f>
        <v>42567</v>
      </c>
      <c r="C573" s="7">
        <v>0</v>
      </c>
      <c r="D573" s="7">
        <f t="shared" si="131"/>
        <v>0</v>
      </c>
      <c r="E573" s="7">
        <f t="shared" si="132"/>
        <v>0</v>
      </c>
      <c r="F573" s="4">
        <f>'Marktpreise EEX NCG 2017'!B929</f>
        <v>0</v>
      </c>
      <c r="G573" s="4">
        <f t="shared" si="117"/>
        <v>17.670000000000002</v>
      </c>
      <c r="H573" s="4">
        <f t="shared" si="114"/>
        <v>0</v>
      </c>
      <c r="I573" s="19">
        <f t="shared" si="115"/>
        <v>0</v>
      </c>
      <c r="J573" s="19">
        <f t="shared" si="125"/>
        <v>8646397.8048780486</v>
      </c>
      <c r="K573" s="7">
        <f t="shared" si="118"/>
        <v>520024.39024390274</v>
      </c>
      <c r="L573" s="18">
        <f t="shared" si="126"/>
        <v>84.146341463414686</v>
      </c>
      <c r="M573" s="4">
        <f t="shared" si="130"/>
        <v>16.626908212560377</v>
      </c>
      <c r="N573" s="4">
        <f t="shared" si="127"/>
        <v>18.734245478036172</v>
      </c>
      <c r="O573" s="4">
        <f t="shared" si="119"/>
        <v>7250.1529999999984</v>
      </c>
      <c r="P573">
        <f t="shared" si="116"/>
        <v>0</v>
      </c>
      <c r="Q573">
        <f t="shared" si="128"/>
        <v>387</v>
      </c>
    </row>
    <row r="574" spans="1:17" x14ac:dyDescent="0.2">
      <c r="B574" s="3">
        <f>'Marktpreise EEX NCG 2017'!A930</f>
        <v>42568</v>
      </c>
      <c r="C574" s="7">
        <v>0</v>
      </c>
      <c r="D574" s="7">
        <f t="shared" si="131"/>
        <v>0</v>
      </c>
      <c r="E574" s="7">
        <f t="shared" si="132"/>
        <v>0</v>
      </c>
      <c r="F574" s="4">
        <f>'Marktpreise EEX NCG 2017'!B930</f>
        <v>0</v>
      </c>
      <c r="G574" s="4">
        <f t="shared" si="117"/>
        <v>17.670000000000002</v>
      </c>
      <c r="H574" s="4">
        <f t="shared" si="114"/>
        <v>0</v>
      </c>
      <c r="I574" s="19">
        <f t="shared" si="115"/>
        <v>0</v>
      </c>
      <c r="J574" s="19">
        <f t="shared" si="125"/>
        <v>8646397.8048780486</v>
      </c>
      <c r="K574" s="7">
        <f t="shared" si="118"/>
        <v>520024.39024390274</v>
      </c>
      <c r="L574" s="18">
        <f t="shared" si="126"/>
        <v>84.146341463414686</v>
      </c>
      <c r="M574" s="4">
        <f t="shared" si="130"/>
        <v>16.626908212560377</v>
      </c>
      <c r="N574" s="4">
        <f t="shared" si="127"/>
        <v>18.734245478036172</v>
      </c>
      <c r="O574" s="4">
        <f t="shared" si="119"/>
        <v>7250.1529999999984</v>
      </c>
      <c r="P574">
        <f t="shared" si="116"/>
        <v>0</v>
      </c>
      <c r="Q574">
        <f t="shared" si="128"/>
        <v>387</v>
      </c>
    </row>
    <row r="575" spans="1:17" x14ac:dyDescent="0.2">
      <c r="A575">
        <v>1</v>
      </c>
      <c r="B575" s="3">
        <f>'Marktpreise EEX NCG 2017'!A931</f>
        <v>42569</v>
      </c>
      <c r="C575" s="7">
        <v>0</v>
      </c>
      <c r="D575" s="7">
        <f t="shared" si="131"/>
        <v>0</v>
      </c>
      <c r="E575" s="7">
        <f t="shared" si="132"/>
        <v>0</v>
      </c>
      <c r="F575" s="4">
        <f>'Marktpreise EEX NCG 2017'!B931</f>
        <v>17.11</v>
      </c>
      <c r="G575" s="4">
        <f t="shared" si="117"/>
        <v>17.3</v>
      </c>
      <c r="H575" s="4">
        <f t="shared" si="114"/>
        <v>0</v>
      </c>
      <c r="I575" s="19">
        <f t="shared" si="115"/>
        <v>0</v>
      </c>
      <c r="J575" s="19">
        <f t="shared" si="125"/>
        <v>8646397.8048780486</v>
      </c>
      <c r="K575" s="7">
        <f t="shared" si="118"/>
        <v>520024.39024390274</v>
      </c>
      <c r="L575" s="18">
        <f t="shared" si="126"/>
        <v>84.146341463414686</v>
      </c>
      <c r="M575" s="4">
        <f t="shared" si="130"/>
        <v>16.626908212560377</v>
      </c>
      <c r="N575" s="4">
        <f t="shared" si="127"/>
        <v>18.73054896907216</v>
      </c>
      <c r="O575" s="4">
        <f t="shared" si="119"/>
        <v>7267.4529999999986</v>
      </c>
      <c r="P575">
        <f t="shared" si="116"/>
        <v>1</v>
      </c>
      <c r="Q575">
        <f t="shared" si="128"/>
        <v>388</v>
      </c>
    </row>
    <row r="576" spans="1:17" x14ac:dyDescent="0.2">
      <c r="A576">
        <v>1</v>
      </c>
      <c r="B576" s="3">
        <f>'Marktpreise EEX NCG 2017'!A932</f>
        <v>42570</v>
      </c>
      <c r="C576" s="7">
        <v>0</v>
      </c>
      <c r="D576" s="7">
        <f t="shared" si="131"/>
        <v>0</v>
      </c>
      <c r="E576" s="7">
        <f t="shared" si="132"/>
        <v>0</v>
      </c>
      <c r="F576" s="4">
        <f>'Marktpreise EEX NCG 2017'!B932</f>
        <v>17.12</v>
      </c>
      <c r="G576" s="4">
        <f t="shared" si="117"/>
        <v>17.310000000000002</v>
      </c>
      <c r="H576" s="4">
        <f t="shared" si="114"/>
        <v>0</v>
      </c>
      <c r="I576" s="19">
        <f t="shared" si="115"/>
        <v>0</v>
      </c>
      <c r="J576" s="19">
        <f t="shared" si="125"/>
        <v>8646397.8048780486</v>
      </c>
      <c r="K576" s="7">
        <f t="shared" si="118"/>
        <v>520024.39024390274</v>
      </c>
      <c r="L576" s="18">
        <f t="shared" si="126"/>
        <v>84.146341463414686</v>
      </c>
      <c r="M576" s="4">
        <f t="shared" si="130"/>
        <v>16.626908212560377</v>
      </c>
      <c r="N576" s="4">
        <f t="shared" si="127"/>
        <v>18.726897172236502</v>
      </c>
      <c r="O576" s="4">
        <f t="shared" si="119"/>
        <v>7284.762999999999</v>
      </c>
      <c r="P576">
        <f t="shared" si="116"/>
        <v>1</v>
      </c>
      <c r="Q576">
        <f t="shared" si="128"/>
        <v>389</v>
      </c>
    </row>
    <row r="577" spans="1:17" x14ac:dyDescent="0.2">
      <c r="A577">
        <v>1</v>
      </c>
      <c r="B577" s="3">
        <f>'Marktpreise EEX NCG 2017'!A933</f>
        <v>42571</v>
      </c>
      <c r="C577" s="7">
        <v>0</v>
      </c>
      <c r="D577" s="7">
        <f t="shared" si="131"/>
        <v>0</v>
      </c>
      <c r="E577" s="7">
        <f t="shared" si="132"/>
        <v>0</v>
      </c>
      <c r="F577" s="4">
        <f>'Marktpreise EEX NCG 2017'!B933</f>
        <v>17.2</v>
      </c>
      <c r="G577" s="4">
        <f t="shared" si="117"/>
        <v>17.39</v>
      </c>
      <c r="H577" s="4">
        <f t="shared" si="114"/>
        <v>0</v>
      </c>
      <c r="I577" s="19">
        <f t="shared" si="115"/>
        <v>0</v>
      </c>
      <c r="J577" s="19">
        <f t="shared" si="125"/>
        <v>8646397.8048780486</v>
      </c>
      <c r="K577" s="7">
        <f t="shared" si="118"/>
        <v>520024.39024390274</v>
      </c>
      <c r="L577" s="18">
        <f t="shared" si="126"/>
        <v>84.146341463414686</v>
      </c>
      <c r="M577" s="4">
        <f t="shared" si="130"/>
        <v>16.626908212560377</v>
      </c>
      <c r="N577" s="4">
        <f t="shared" si="127"/>
        <v>18.723469230769229</v>
      </c>
      <c r="O577" s="4">
        <f t="shared" si="119"/>
        <v>7302.1529999999993</v>
      </c>
      <c r="P577">
        <f t="shared" si="116"/>
        <v>1</v>
      </c>
      <c r="Q577">
        <f t="shared" si="128"/>
        <v>390</v>
      </c>
    </row>
    <row r="578" spans="1:17" x14ac:dyDescent="0.2">
      <c r="A578">
        <v>1</v>
      </c>
      <c r="B578" s="3">
        <f>'Marktpreise EEX NCG 2017'!A934</f>
        <v>42572</v>
      </c>
      <c r="C578" s="7">
        <v>0</v>
      </c>
      <c r="D578" s="7">
        <f t="shared" si="131"/>
        <v>0</v>
      </c>
      <c r="E578" s="7">
        <f t="shared" si="132"/>
        <v>0</v>
      </c>
      <c r="F578" s="4">
        <f>'Marktpreise EEX NCG 2017'!B934</f>
        <v>17.37</v>
      </c>
      <c r="G578" s="4">
        <f t="shared" si="117"/>
        <v>17.560000000000002</v>
      </c>
      <c r="H578" s="4">
        <f t="shared" si="114"/>
        <v>0</v>
      </c>
      <c r="I578" s="19">
        <f t="shared" si="115"/>
        <v>0</v>
      </c>
      <c r="J578" s="19">
        <f t="shared" si="125"/>
        <v>8646397.8048780486</v>
      </c>
      <c r="K578" s="7">
        <f t="shared" si="118"/>
        <v>520024.39024390274</v>
      </c>
      <c r="L578" s="18">
        <f t="shared" si="126"/>
        <v>84.146341463414686</v>
      </c>
      <c r="M578" s="4">
        <f t="shared" si="130"/>
        <v>16.626908212560377</v>
      </c>
      <c r="N578" s="4">
        <f t="shared" si="127"/>
        <v>18.720493606138106</v>
      </c>
      <c r="O578" s="4">
        <f t="shared" si="119"/>
        <v>7319.7129999999997</v>
      </c>
      <c r="P578">
        <f t="shared" si="116"/>
        <v>1</v>
      </c>
      <c r="Q578">
        <f t="shared" si="128"/>
        <v>391</v>
      </c>
    </row>
    <row r="579" spans="1:17" x14ac:dyDescent="0.2">
      <c r="A579">
        <v>1</v>
      </c>
      <c r="B579" s="3">
        <f>'Marktpreise EEX NCG 2017'!A935</f>
        <v>42573</v>
      </c>
      <c r="C579" s="7">
        <v>0</v>
      </c>
      <c r="D579" s="7">
        <f t="shared" si="131"/>
        <v>0</v>
      </c>
      <c r="E579" s="7">
        <f t="shared" si="132"/>
        <v>0</v>
      </c>
      <c r="F579" s="4">
        <f>'Marktpreise EEX NCG 2017'!B935</f>
        <v>17.260000000000002</v>
      </c>
      <c r="G579" s="4">
        <f t="shared" si="117"/>
        <v>17.450000000000003</v>
      </c>
      <c r="H579" s="4">
        <f t="shared" si="114"/>
        <v>0</v>
      </c>
      <c r="I579" s="19">
        <f t="shared" si="115"/>
        <v>0</v>
      </c>
      <c r="J579" s="19">
        <f t="shared" si="125"/>
        <v>8646397.8048780486</v>
      </c>
      <c r="K579" s="7">
        <f t="shared" si="118"/>
        <v>520024.39024390274</v>
      </c>
      <c r="L579" s="18">
        <f t="shared" si="126"/>
        <v>84.146341463414686</v>
      </c>
      <c r="M579" s="4">
        <f t="shared" si="130"/>
        <v>16.626908212560377</v>
      </c>
      <c r="N579" s="4">
        <f t="shared" si="127"/>
        <v>18.717252551020408</v>
      </c>
      <c r="O579" s="4">
        <f t="shared" si="119"/>
        <v>7337.1629999999996</v>
      </c>
      <c r="P579">
        <f t="shared" si="116"/>
        <v>1</v>
      </c>
      <c r="Q579">
        <f t="shared" si="128"/>
        <v>392</v>
      </c>
    </row>
    <row r="580" spans="1:17" x14ac:dyDescent="0.2">
      <c r="B580" s="3">
        <f>'Marktpreise EEX NCG 2017'!A936</f>
        <v>42574</v>
      </c>
      <c r="C580" s="7">
        <v>0</v>
      </c>
      <c r="D580" s="7">
        <f t="shared" si="131"/>
        <v>0</v>
      </c>
      <c r="E580" s="7">
        <f t="shared" si="132"/>
        <v>0</v>
      </c>
      <c r="F580" s="4">
        <f>'Marktpreise EEX NCG 2017'!B936</f>
        <v>0</v>
      </c>
      <c r="G580" s="4">
        <f t="shared" si="117"/>
        <v>17.450000000000003</v>
      </c>
      <c r="H580" s="4">
        <f t="shared" si="114"/>
        <v>0</v>
      </c>
      <c r="I580" s="19">
        <f t="shared" si="115"/>
        <v>0</v>
      </c>
      <c r="J580" s="19">
        <f t="shared" si="125"/>
        <v>8646397.8048780486</v>
      </c>
      <c r="K580" s="7">
        <f t="shared" si="118"/>
        <v>520024.39024390274</v>
      </c>
      <c r="L580" s="18">
        <f t="shared" si="126"/>
        <v>84.146341463414686</v>
      </c>
      <c r="M580" s="4">
        <f t="shared" si="130"/>
        <v>16.626908212560377</v>
      </c>
      <c r="N580" s="4">
        <f t="shared" si="127"/>
        <v>18.717252551020408</v>
      </c>
      <c r="O580" s="4">
        <f t="shared" si="119"/>
        <v>7337.1629999999996</v>
      </c>
      <c r="P580">
        <f t="shared" si="116"/>
        <v>0</v>
      </c>
      <c r="Q580">
        <f t="shared" si="128"/>
        <v>392</v>
      </c>
    </row>
    <row r="581" spans="1:17" x14ac:dyDescent="0.2">
      <c r="B581" s="3">
        <f>'Marktpreise EEX NCG 2017'!A937</f>
        <v>42575</v>
      </c>
      <c r="C581" s="7">
        <v>0</v>
      </c>
      <c r="D581" s="7">
        <f t="shared" si="131"/>
        <v>0</v>
      </c>
      <c r="E581" s="7">
        <f t="shared" si="132"/>
        <v>0</v>
      </c>
      <c r="F581" s="4">
        <f>'Marktpreise EEX NCG 2017'!B937</f>
        <v>0</v>
      </c>
      <c r="G581" s="4">
        <f t="shared" si="117"/>
        <v>17.450000000000003</v>
      </c>
      <c r="H581" s="4">
        <f t="shared" si="114"/>
        <v>0</v>
      </c>
      <c r="I581" s="19">
        <f t="shared" si="115"/>
        <v>0</v>
      </c>
      <c r="J581" s="19">
        <f t="shared" si="125"/>
        <v>8646397.8048780486</v>
      </c>
      <c r="K581" s="7">
        <f t="shared" si="118"/>
        <v>520024.39024390274</v>
      </c>
      <c r="L581" s="18">
        <f t="shared" si="126"/>
        <v>84.146341463414686</v>
      </c>
      <c r="M581" s="4">
        <f t="shared" si="130"/>
        <v>16.626908212560377</v>
      </c>
      <c r="N581" s="4">
        <f t="shared" si="127"/>
        <v>18.717252551020408</v>
      </c>
      <c r="O581" s="4">
        <f t="shared" si="119"/>
        <v>7337.1629999999996</v>
      </c>
      <c r="P581">
        <f t="shared" si="116"/>
        <v>0</v>
      </c>
      <c r="Q581">
        <f t="shared" si="128"/>
        <v>392</v>
      </c>
    </row>
    <row r="582" spans="1:17" x14ac:dyDescent="0.2">
      <c r="A582">
        <v>1</v>
      </c>
      <c r="B582" s="3">
        <f>'Marktpreise EEX NCG 2017'!A938</f>
        <v>42576</v>
      </c>
      <c r="C582" s="7">
        <v>0</v>
      </c>
      <c r="D582" s="7">
        <f t="shared" si="131"/>
        <v>0</v>
      </c>
      <c r="E582" s="7">
        <f t="shared" si="132"/>
        <v>0</v>
      </c>
      <c r="F582" s="4">
        <f>'Marktpreise EEX NCG 2017'!B938</f>
        <v>17.03</v>
      </c>
      <c r="G582" s="4">
        <f t="shared" si="117"/>
        <v>17.220000000000002</v>
      </c>
      <c r="H582" s="4">
        <f t="shared" si="114"/>
        <v>0</v>
      </c>
      <c r="I582" s="19">
        <f t="shared" si="115"/>
        <v>0</v>
      </c>
      <c r="J582" s="19">
        <f t="shared" si="125"/>
        <v>8646397.8048780486</v>
      </c>
      <c r="K582" s="7">
        <f t="shared" si="118"/>
        <v>520024.39024390274</v>
      </c>
      <c r="L582" s="18">
        <f t="shared" si="126"/>
        <v>84.146341463414686</v>
      </c>
      <c r="M582" s="4">
        <f t="shared" si="130"/>
        <v>16.626908212560377</v>
      </c>
      <c r="N582" s="4">
        <f t="shared" si="127"/>
        <v>18.713442748091602</v>
      </c>
      <c r="O582" s="4">
        <f t="shared" si="119"/>
        <v>7354.3829999999998</v>
      </c>
      <c r="P582">
        <f t="shared" si="116"/>
        <v>1</v>
      </c>
      <c r="Q582">
        <f t="shared" si="128"/>
        <v>393</v>
      </c>
    </row>
    <row r="583" spans="1:17" x14ac:dyDescent="0.2">
      <c r="A583">
        <v>1</v>
      </c>
      <c r="B583" s="3">
        <f>'Marktpreise EEX NCG 2017'!A939</f>
        <v>42577</v>
      </c>
      <c r="C583" s="7">
        <v>0</v>
      </c>
      <c r="D583" s="7">
        <f t="shared" si="131"/>
        <v>0</v>
      </c>
      <c r="E583" s="7">
        <f t="shared" si="132"/>
        <v>0</v>
      </c>
      <c r="F583" s="4">
        <f>'Marktpreise EEX NCG 2017'!B939</f>
        <v>16.93</v>
      </c>
      <c r="G583" s="4">
        <f t="shared" si="117"/>
        <v>17.12</v>
      </c>
      <c r="H583" s="4">
        <f t="shared" si="114"/>
        <v>0</v>
      </c>
      <c r="I583" s="19">
        <f t="shared" si="115"/>
        <v>0</v>
      </c>
      <c r="J583" s="19">
        <f t="shared" si="125"/>
        <v>8646397.8048780486</v>
      </c>
      <c r="K583" s="7">
        <f t="shared" si="118"/>
        <v>520024.39024390274</v>
      </c>
      <c r="L583" s="18">
        <f t="shared" si="126"/>
        <v>84.146341463414686</v>
      </c>
      <c r="M583" s="4">
        <f t="shared" si="130"/>
        <v>16.626908212560377</v>
      </c>
      <c r="N583" s="4">
        <f t="shared" si="127"/>
        <v>18.709398477157361</v>
      </c>
      <c r="O583" s="4">
        <f t="shared" si="119"/>
        <v>7371.5029999999997</v>
      </c>
      <c r="P583">
        <f t="shared" si="116"/>
        <v>1</v>
      </c>
      <c r="Q583">
        <f t="shared" si="128"/>
        <v>394</v>
      </c>
    </row>
    <row r="584" spans="1:17" x14ac:dyDescent="0.2">
      <c r="A584">
        <v>1</v>
      </c>
      <c r="B584" s="3">
        <f>'Marktpreise EEX NCG 2017'!A940</f>
        <v>42578</v>
      </c>
      <c r="C584" s="7">
        <v>0</v>
      </c>
      <c r="D584" s="7">
        <f t="shared" si="131"/>
        <v>0</v>
      </c>
      <c r="E584" s="7">
        <f t="shared" si="132"/>
        <v>0</v>
      </c>
      <c r="F584" s="4">
        <f>'Marktpreise EEX NCG 2017'!B940</f>
        <v>16.88</v>
      </c>
      <c r="G584" s="4">
        <f t="shared" si="117"/>
        <v>17.07</v>
      </c>
      <c r="H584" s="4">
        <f t="shared" si="114"/>
        <v>0</v>
      </c>
      <c r="I584" s="19">
        <f t="shared" si="115"/>
        <v>0</v>
      </c>
      <c r="J584" s="19">
        <f t="shared" si="125"/>
        <v>8646397.8048780486</v>
      </c>
      <c r="K584" s="7">
        <f t="shared" si="118"/>
        <v>520024.39024390274</v>
      </c>
      <c r="L584" s="18">
        <f t="shared" si="126"/>
        <v>84.146341463414686</v>
      </c>
      <c r="M584" s="4">
        <f t="shared" si="130"/>
        <v>16.626908212560377</v>
      </c>
      <c r="N584" s="4">
        <f t="shared" si="127"/>
        <v>18.70524810126582</v>
      </c>
      <c r="O584" s="4">
        <f t="shared" si="119"/>
        <v>7388.5729999999994</v>
      </c>
      <c r="P584">
        <f t="shared" si="116"/>
        <v>1</v>
      </c>
      <c r="Q584">
        <f t="shared" si="128"/>
        <v>395</v>
      </c>
    </row>
    <row r="585" spans="1:17" x14ac:dyDescent="0.2">
      <c r="A585">
        <v>1</v>
      </c>
      <c r="B585" s="3">
        <f>'Marktpreise EEX NCG 2017'!A941</f>
        <v>42579</v>
      </c>
      <c r="C585" s="7">
        <v>0</v>
      </c>
      <c r="D585" s="7">
        <f t="shared" si="131"/>
        <v>0</v>
      </c>
      <c r="E585" s="7">
        <f t="shared" si="132"/>
        <v>0</v>
      </c>
      <c r="F585" s="4">
        <f>'Marktpreise EEX NCG 2017'!B941</f>
        <v>16.64</v>
      </c>
      <c r="G585" s="4">
        <f t="shared" si="117"/>
        <v>16.830000000000002</v>
      </c>
      <c r="H585" s="4">
        <f t="shared" si="114"/>
        <v>0</v>
      </c>
      <c r="I585" s="19">
        <f t="shared" si="115"/>
        <v>0</v>
      </c>
      <c r="J585" s="19">
        <f t="shared" si="125"/>
        <v>8646397.8048780486</v>
      </c>
      <c r="K585" s="7">
        <f t="shared" si="118"/>
        <v>520024.39024390274</v>
      </c>
      <c r="L585" s="18">
        <f t="shared" si="126"/>
        <v>84.146341463414686</v>
      </c>
      <c r="M585" s="4">
        <f t="shared" si="130"/>
        <v>16.626908212560377</v>
      </c>
      <c r="N585" s="4">
        <f t="shared" si="127"/>
        <v>18.700512626262626</v>
      </c>
      <c r="O585" s="4">
        <f t="shared" si="119"/>
        <v>7405.4029999999993</v>
      </c>
      <c r="P585">
        <f t="shared" si="116"/>
        <v>1</v>
      </c>
      <c r="Q585">
        <f t="shared" si="128"/>
        <v>396</v>
      </c>
    </row>
    <row r="586" spans="1:17" x14ac:dyDescent="0.2">
      <c r="A586">
        <v>1</v>
      </c>
      <c r="B586" s="3">
        <f>'Marktpreise EEX NCG 2017'!A942</f>
        <v>42580</v>
      </c>
      <c r="C586" s="7">
        <v>0</v>
      </c>
      <c r="D586" s="7">
        <f t="shared" si="131"/>
        <v>0</v>
      </c>
      <c r="E586" s="7">
        <f t="shared" si="132"/>
        <v>0</v>
      </c>
      <c r="F586" s="4">
        <f>'Marktpreise EEX NCG 2017'!B942</f>
        <v>16.55</v>
      </c>
      <c r="G586" s="4">
        <f t="shared" si="117"/>
        <v>16.740000000000002</v>
      </c>
      <c r="H586" s="4">
        <f t="shared" si="114"/>
        <v>0</v>
      </c>
      <c r="I586" s="19">
        <f t="shared" si="115"/>
        <v>0</v>
      </c>
      <c r="J586" s="19">
        <f t="shared" si="125"/>
        <v>8646397.8048780486</v>
      </c>
      <c r="K586" s="7">
        <f t="shared" si="118"/>
        <v>520024.39024390274</v>
      </c>
      <c r="L586" s="18">
        <f t="shared" si="126"/>
        <v>84.146341463414686</v>
      </c>
      <c r="M586" s="4">
        <f t="shared" si="130"/>
        <v>16.626908212560377</v>
      </c>
      <c r="N586" s="4">
        <f t="shared" si="127"/>
        <v>18.695574307304785</v>
      </c>
      <c r="O586" s="4">
        <f t="shared" si="119"/>
        <v>7422.1429999999991</v>
      </c>
      <c r="P586">
        <f t="shared" si="116"/>
        <v>1</v>
      </c>
      <c r="Q586">
        <f t="shared" si="128"/>
        <v>397</v>
      </c>
    </row>
    <row r="587" spans="1:17" x14ac:dyDescent="0.2">
      <c r="B587" s="3">
        <f>'Marktpreise EEX NCG 2017'!A943</f>
        <v>42581</v>
      </c>
      <c r="C587" s="7">
        <v>0</v>
      </c>
      <c r="D587" s="7">
        <f t="shared" si="131"/>
        <v>0</v>
      </c>
      <c r="E587" s="7">
        <f t="shared" si="132"/>
        <v>0</v>
      </c>
      <c r="F587" s="4">
        <f>'Marktpreise EEX NCG 2017'!B943</f>
        <v>0</v>
      </c>
      <c r="G587" s="4">
        <f t="shared" si="117"/>
        <v>16.740000000000002</v>
      </c>
      <c r="H587" s="4">
        <f t="shared" ref="H587:H650" si="133">IF(E587&gt;0,G587,0)</f>
        <v>0</v>
      </c>
      <c r="I587" s="19">
        <f t="shared" ref="I587:I650" si="134">E587*G587</f>
        <v>0</v>
      </c>
      <c r="J587" s="19">
        <f t="shared" si="125"/>
        <v>8646397.8048780486</v>
      </c>
      <c r="K587" s="7">
        <f t="shared" si="118"/>
        <v>520024.39024390274</v>
      </c>
      <c r="L587" s="18">
        <f t="shared" si="126"/>
        <v>84.146341463414686</v>
      </c>
      <c r="M587" s="4">
        <f t="shared" si="130"/>
        <v>16.626908212560377</v>
      </c>
      <c r="N587" s="4">
        <f t="shared" si="127"/>
        <v>18.695574307304785</v>
      </c>
      <c r="O587" s="4">
        <f t="shared" si="119"/>
        <v>7422.1429999999991</v>
      </c>
      <c r="P587">
        <f t="shared" ref="P587:P650" si="135">IF(F587&gt;0,1,0)</f>
        <v>0</v>
      </c>
      <c r="Q587">
        <f t="shared" si="128"/>
        <v>397</v>
      </c>
    </row>
    <row r="588" spans="1:17" x14ac:dyDescent="0.2">
      <c r="B588" s="3">
        <f>'Marktpreise EEX NCG 2017'!A944</f>
        <v>42582</v>
      </c>
      <c r="C588" s="7">
        <v>0</v>
      </c>
      <c r="D588" s="7">
        <f t="shared" si="131"/>
        <v>0</v>
      </c>
      <c r="E588" s="7">
        <f t="shared" si="132"/>
        <v>0</v>
      </c>
      <c r="F588" s="4">
        <f>'Marktpreise EEX NCG 2017'!B944</f>
        <v>0</v>
      </c>
      <c r="G588" s="4">
        <f t="shared" ref="G588:G651" si="136">IF(F588&gt;0,F588+$E$7,G587)</f>
        <v>16.740000000000002</v>
      </c>
      <c r="H588" s="4">
        <f t="shared" si="133"/>
        <v>0</v>
      </c>
      <c r="I588" s="19">
        <f t="shared" si="134"/>
        <v>0</v>
      </c>
      <c r="J588" s="19">
        <f t="shared" si="125"/>
        <v>8646397.8048780486</v>
      </c>
      <c r="K588" s="7">
        <f t="shared" ref="K588:K651" si="137">E588+K587</f>
        <v>520024.39024390274</v>
      </c>
      <c r="L588" s="18">
        <f t="shared" si="126"/>
        <v>84.146341463414686</v>
      </c>
      <c r="M588" s="4">
        <f t="shared" si="130"/>
        <v>16.626908212560377</v>
      </c>
      <c r="N588" s="4">
        <f t="shared" si="127"/>
        <v>18.695574307304785</v>
      </c>
      <c r="O588" s="4">
        <f t="shared" ref="O588:O651" si="138">IF(F588&gt;0,G588+O587,O587)</f>
        <v>7422.1429999999991</v>
      </c>
      <c r="P588">
        <f t="shared" si="135"/>
        <v>0</v>
      </c>
      <c r="Q588">
        <f t="shared" si="128"/>
        <v>397</v>
      </c>
    </row>
    <row r="589" spans="1:17" x14ac:dyDescent="0.2">
      <c r="A589">
        <v>1</v>
      </c>
      <c r="B589" s="3">
        <f>'Marktpreise EEX NCG 2017'!A945</f>
        <v>42583</v>
      </c>
      <c r="C589" s="7"/>
      <c r="D589" s="7">
        <f t="shared" ref="D589:D598" si="139">IF(F589&gt;=F588,IF(F589=0,C589+D588,0),C589+D588)</f>
        <v>0</v>
      </c>
      <c r="E589" s="7">
        <f t="shared" ref="E589:E598" si="140">IF(F589&gt;=F588,IF(F589=0,0,C589+D588),0)</f>
        <v>0</v>
      </c>
      <c r="F589" s="4">
        <f>'Marktpreise EEX NCG 2017'!B945</f>
        <v>16.25</v>
      </c>
      <c r="G589" s="4">
        <f t="shared" si="136"/>
        <v>16.440000000000001</v>
      </c>
      <c r="H589" s="4">
        <f t="shared" si="133"/>
        <v>0</v>
      </c>
      <c r="I589" s="19">
        <f t="shared" si="134"/>
        <v>0</v>
      </c>
      <c r="J589" s="19">
        <f t="shared" si="125"/>
        <v>8646397.8048780486</v>
      </c>
      <c r="K589" s="7">
        <f t="shared" si="137"/>
        <v>520024.39024390274</v>
      </c>
      <c r="L589" s="18">
        <f t="shared" si="126"/>
        <v>84.146341463414686</v>
      </c>
      <c r="M589" s="4">
        <f t="shared" si="130"/>
        <v>16.626908212560377</v>
      </c>
      <c r="N589" s="4">
        <f t="shared" si="127"/>
        <v>18.689907035175874</v>
      </c>
      <c r="O589" s="4">
        <f t="shared" si="138"/>
        <v>7438.5829999999987</v>
      </c>
      <c r="P589">
        <f t="shared" si="135"/>
        <v>1</v>
      </c>
      <c r="Q589">
        <f t="shared" si="128"/>
        <v>398</v>
      </c>
    </row>
    <row r="590" spans="1:17" x14ac:dyDescent="0.2">
      <c r="A590">
        <v>1</v>
      </c>
      <c r="B590" s="3">
        <f>'Marktpreise EEX NCG 2017'!A946</f>
        <v>42584</v>
      </c>
      <c r="C590" s="7"/>
      <c r="D590" s="7">
        <f t="shared" si="139"/>
        <v>0</v>
      </c>
      <c r="E590" s="7">
        <f t="shared" si="140"/>
        <v>0</v>
      </c>
      <c r="F590" s="4">
        <f>'Marktpreise EEX NCG 2017'!B946</f>
        <v>16.09</v>
      </c>
      <c r="G590" s="4">
        <f t="shared" si="136"/>
        <v>16.28</v>
      </c>
      <c r="H590" s="4">
        <f t="shared" si="133"/>
        <v>0</v>
      </c>
      <c r="I590" s="19">
        <f t="shared" si="134"/>
        <v>0</v>
      </c>
      <c r="J590" s="19">
        <f t="shared" si="125"/>
        <v>8646397.8048780486</v>
      </c>
      <c r="K590" s="7">
        <f t="shared" si="137"/>
        <v>520024.39024390274</v>
      </c>
      <c r="L590" s="18">
        <f t="shared" si="126"/>
        <v>84.146341463414686</v>
      </c>
      <c r="M590" s="4">
        <f t="shared" si="130"/>
        <v>16.626908212560377</v>
      </c>
      <c r="N590" s="4">
        <f t="shared" si="127"/>
        <v>18.683867167919797</v>
      </c>
      <c r="O590" s="4">
        <f t="shared" si="138"/>
        <v>7454.8629999999985</v>
      </c>
      <c r="P590">
        <f t="shared" si="135"/>
        <v>1</v>
      </c>
      <c r="Q590">
        <f t="shared" si="128"/>
        <v>399</v>
      </c>
    </row>
    <row r="591" spans="1:17" x14ac:dyDescent="0.2">
      <c r="A591">
        <v>1</v>
      </c>
      <c r="B591" s="3">
        <f>'Marktpreise EEX NCG 2017'!A947</f>
        <v>42585</v>
      </c>
      <c r="C591" s="7"/>
      <c r="D591" s="7">
        <f t="shared" si="139"/>
        <v>0</v>
      </c>
      <c r="E591" s="7">
        <f t="shared" si="140"/>
        <v>0</v>
      </c>
      <c r="F591" s="4">
        <f>'Marktpreise EEX NCG 2017'!B947</f>
        <v>16.010000000000002</v>
      </c>
      <c r="G591" s="4">
        <f t="shared" si="136"/>
        <v>16.200000000000003</v>
      </c>
      <c r="H591" s="4">
        <f t="shared" si="133"/>
        <v>0</v>
      </c>
      <c r="I591" s="19">
        <f t="shared" si="134"/>
        <v>0</v>
      </c>
      <c r="J591" s="19">
        <f t="shared" si="125"/>
        <v>8646397.8048780486</v>
      </c>
      <c r="K591" s="7">
        <f t="shared" si="137"/>
        <v>520024.39024390274</v>
      </c>
      <c r="L591" s="18">
        <f t="shared" si="126"/>
        <v>84.146341463414686</v>
      </c>
      <c r="M591" s="4">
        <f t="shared" si="130"/>
        <v>16.626908212560377</v>
      </c>
      <c r="N591" s="4">
        <f t="shared" si="127"/>
        <v>18.677657499999995</v>
      </c>
      <c r="O591" s="4">
        <f t="shared" si="138"/>
        <v>7471.0629999999983</v>
      </c>
      <c r="P591">
        <f t="shared" si="135"/>
        <v>1</v>
      </c>
      <c r="Q591">
        <f t="shared" si="128"/>
        <v>400</v>
      </c>
    </row>
    <row r="592" spans="1:17" x14ac:dyDescent="0.2">
      <c r="A592">
        <v>1</v>
      </c>
      <c r="B592" s="3">
        <f>'Marktpreise EEX NCG 2017'!A948</f>
        <v>42586</v>
      </c>
      <c r="C592" s="7"/>
      <c r="D592" s="7">
        <f t="shared" si="139"/>
        <v>0</v>
      </c>
      <c r="E592" s="7">
        <f t="shared" si="140"/>
        <v>0</v>
      </c>
      <c r="F592" s="4">
        <f>'Marktpreise EEX NCG 2017'!B948</f>
        <v>15.97</v>
      </c>
      <c r="G592" s="4">
        <f t="shared" si="136"/>
        <v>16.16</v>
      </c>
      <c r="H592" s="4">
        <f t="shared" si="133"/>
        <v>0</v>
      </c>
      <c r="I592" s="19">
        <f t="shared" si="134"/>
        <v>0</v>
      </c>
      <c r="J592" s="19">
        <f t="shared" si="125"/>
        <v>8646397.8048780486</v>
      </c>
      <c r="K592" s="7">
        <f t="shared" si="137"/>
        <v>520024.39024390274</v>
      </c>
      <c r="L592" s="18">
        <f t="shared" si="126"/>
        <v>84.146341463414686</v>
      </c>
      <c r="M592" s="4">
        <f t="shared" si="130"/>
        <v>16.626908212560377</v>
      </c>
      <c r="N592" s="4">
        <f t="shared" si="127"/>
        <v>18.671379052369073</v>
      </c>
      <c r="O592" s="4">
        <f t="shared" si="138"/>
        <v>7487.2229999999981</v>
      </c>
      <c r="P592">
        <f t="shared" si="135"/>
        <v>1</v>
      </c>
      <c r="Q592">
        <f t="shared" si="128"/>
        <v>401</v>
      </c>
    </row>
    <row r="593" spans="1:17" x14ac:dyDescent="0.2">
      <c r="A593">
        <v>1</v>
      </c>
      <c r="B593" s="3">
        <f>'Marktpreise EEX NCG 2017'!A949</f>
        <v>42587</v>
      </c>
      <c r="C593" s="7"/>
      <c r="D593" s="7">
        <f t="shared" si="139"/>
        <v>0</v>
      </c>
      <c r="E593" s="7">
        <f t="shared" si="140"/>
        <v>0</v>
      </c>
      <c r="F593" s="4">
        <f>'Marktpreise EEX NCG 2017'!B949</f>
        <v>15.76</v>
      </c>
      <c r="G593" s="4">
        <f t="shared" si="136"/>
        <v>15.95</v>
      </c>
      <c r="H593" s="4">
        <f t="shared" si="133"/>
        <v>0</v>
      </c>
      <c r="I593" s="19">
        <f t="shared" si="134"/>
        <v>0</v>
      </c>
      <c r="J593" s="19">
        <f t="shared" si="125"/>
        <v>8646397.8048780486</v>
      </c>
      <c r="K593" s="7">
        <f t="shared" si="137"/>
        <v>520024.39024390274</v>
      </c>
      <c r="L593" s="18">
        <f t="shared" si="126"/>
        <v>84.146341463414686</v>
      </c>
      <c r="M593" s="4">
        <f t="shared" si="130"/>
        <v>16.626908212560377</v>
      </c>
      <c r="N593" s="4">
        <f t="shared" si="127"/>
        <v>18.664609452736315</v>
      </c>
      <c r="O593" s="4">
        <f t="shared" si="138"/>
        <v>7503.172999999998</v>
      </c>
      <c r="P593">
        <f t="shared" si="135"/>
        <v>1</v>
      </c>
      <c r="Q593">
        <f t="shared" si="128"/>
        <v>402</v>
      </c>
    </row>
    <row r="594" spans="1:17" x14ac:dyDescent="0.2">
      <c r="B594" s="3">
        <f>'Marktpreise EEX NCG 2017'!A950</f>
        <v>42588</v>
      </c>
      <c r="C594" s="7"/>
      <c r="D594" s="7">
        <f t="shared" si="139"/>
        <v>0</v>
      </c>
      <c r="E594" s="7">
        <f t="shared" si="140"/>
        <v>0</v>
      </c>
      <c r="F594" s="4">
        <f>'Marktpreise EEX NCG 2017'!B950</f>
        <v>0</v>
      </c>
      <c r="G594" s="4">
        <f t="shared" si="136"/>
        <v>15.95</v>
      </c>
      <c r="H594" s="4">
        <f t="shared" si="133"/>
        <v>0</v>
      </c>
      <c r="I594" s="19">
        <f t="shared" si="134"/>
        <v>0</v>
      </c>
      <c r="J594" s="19">
        <f t="shared" si="125"/>
        <v>8646397.8048780486</v>
      </c>
      <c r="K594" s="7">
        <f t="shared" si="137"/>
        <v>520024.39024390274</v>
      </c>
      <c r="L594" s="18">
        <f t="shared" si="126"/>
        <v>84.146341463414686</v>
      </c>
      <c r="M594" s="4">
        <f t="shared" si="130"/>
        <v>16.626908212560377</v>
      </c>
      <c r="N594" s="4">
        <f t="shared" si="127"/>
        <v>18.664609452736315</v>
      </c>
      <c r="O594" s="4">
        <f t="shared" si="138"/>
        <v>7503.172999999998</v>
      </c>
      <c r="P594">
        <f t="shared" si="135"/>
        <v>0</v>
      </c>
      <c r="Q594">
        <f t="shared" si="128"/>
        <v>402</v>
      </c>
    </row>
    <row r="595" spans="1:17" x14ac:dyDescent="0.2">
      <c r="B595" s="3">
        <f>'Marktpreise EEX NCG 2017'!A951</f>
        <v>42589</v>
      </c>
      <c r="C595" s="7"/>
      <c r="D595" s="7">
        <f t="shared" si="139"/>
        <v>0</v>
      </c>
      <c r="E595" s="7">
        <f t="shared" si="140"/>
        <v>0</v>
      </c>
      <c r="F595" s="4">
        <f>'Marktpreise EEX NCG 2017'!B951</f>
        <v>0</v>
      </c>
      <c r="G595" s="4">
        <f t="shared" si="136"/>
        <v>15.95</v>
      </c>
      <c r="H595" s="4">
        <f t="shared" si="133"/>
        <v>0</v>
      </c>
      <c r="I595" s="19">
        <f t="shared" si="134"/>
        <v>0</v>
      </c>
      <c r="J595" s="19">
        <f t="shared" si="125"/>
        <v>8646397.8048780486</v>
      </c>
      <c r="K595" s="7">
        <f t="shared" si="137"/>
        <v>520024.39024390274</v>
      </c>
      <c r="L595" s="18">
        <f t="shared" si="126"/>
        <v>84.146341463414686</v>
      </c>
      <c r="M595" s="4">
        <f t="shared" si="130"/>
        <v>16.626908212560377</v>
      </c>
      <c r="N595" s="4">
        <f t="shared" si="127"/>
        <v>18.664609452736315</v>
      </c>
      <c r="O595" s="4">
        <f t="shared" si="138"/>
        <v>7503.172999999998</v>
      </c>
      <c r="P595">
        <f t="shared" si="135"/>
        <v>0</v>
      </c>
      <c r="Q595">
        <f t="shared" si="128"/>
        <v>402</v>
      </c>
    </row>
    <row r="596" spans="1:17" x14ac:dyDescent="0.2">
      <c r="A596">
        <v>1</v>
      </c>
      <c r="B596" s="3">
        <f>'Marktpreise EEX NCG 2017'!A952</f>
        <v>42590</v>
      </c>
      <c r="C596" s="7"/>
      <c r="D596" s="7">
        <f t="shared" si="139"/>
        <v>0</v>
      </c>
      <c r="E596" s="7">
        <f t="shared" si="140"/>
        <v>0</v>
      </c>
      <c r="F596" s="4">
        <f>'Marktpreise EEX NCG 2017'!B952</f>
        <v>15.82</v>
      </c>
      <c r="G596" s="4">
        <f t="shared" si="136"/>
        <v>16.010000000000002</v>
      </c>
      <c r="H596" s="4">
        <f t="shared" si="133"/>
        <v>0</v>
      </c>
      <c r="I596" s="19">
        <f t="shared" si="134"/>
        <v>0</v>
      </c>
      <c r="J596" s="19">
        <f t="shared" si="125"/>
        <v>8646397.8048780486</v>
      </c>
      <c r="K596" s="7">
        <f t="shared" si="137"/>
        <v>520024.39024390274</v>
      </c>
      <c r="L596" s="18">
        <f t="shared" si="126"/>
        <v>84.146341463414686</v>
      </c>
      <c r="M596" s="4">
        <f t="shared" si="130"/>
        <v>16.626908212560377</v>
      </c>
      <c r="N596" s="4">
        <f t="shared" si="127"/>
        <v>18.658022332506199</v>
      </c>
      <c r="O596" s="4">
        <f t="shared" si="138"/>
        <v>7519.1829999999982</v>
      </c>
      <c r="P596">
        <f t="shared" si="135"/>
        <v>1</v>
      </c>
      <c r="Q596">
        <f t="shared" si="128"/>
        <v>403</v>
      </c>
    </row>
    <row r="597" spans="1:17" x14ac:dyDescent="0.2">
      <c r="A597">
        <v>1</v>
      </c>
      <c r="B597" s="3">
        <f>'Marktpreise EEX NCG 2017'!A953</f>
        <v>42591</v>
      </c>
      <c r="C597" s="7"/>
      <c r="D597" s="7">
        <f t="shared" si="139"/>
        <v>0</v>
      </c>
      <c r="E597" s="7">
        <f t="shared" si="140"/>
        <v>0</v>
      </c>
      <c r="F597" s="4">
        <f>'Marktpreise EEX NCG 2017'!B953</f>
        <v>15.85</v>
      </c>
      <c r="G597" s="4">
        <f t="shared" si="136"/>
        <v>16.04</v>
      </c>
      <c r="H597" s="4">
        <f t="shared" si="133"/>
        <v>0</v>
      </c>
      <c r="I597" s="19">
        <f t="shared" si="134"/>
        <v>0</v>
      </c>
      <c r="J597" s="19">
        <f t="shared" si="125"/>
        <v>8646397.8048780486</v>
      </c>
      <c r="K597" s="7">
        <f t="shared" si="137"/>
        <v>520024.39024390274</v>
      </c>
      <c r="L597" s="18">
        <f t="shared" si="126"/>
        <v>84.146341463414686</v>
      </c>
      <c r="M597" s="4">
        <f t="shared" si="130"/>
        <v>16.626908212560377</v>
      </c>
      <c r="N597" s="4">
        <f t="shared" si="127"/>
        <v>18.651542079207918</v>
      </c>
      <c r="O597" s="4">
        <f t="shared" si="138"/>
        <v>7535.2229999999981</v>
      </c>
      <c r="P597">
        <f t="shared" si="135"/>
        <v>1</v>
      </c>
      <c r="Q597">
        <f t="shared" si="128"/>
        <v>404</v>
      </c>
    </row>
    <row r="598" spans="1:17" x14ac:dyDescent="0.2">
      <c r="A598">
        <v>1</v>
      </c>
      <c r="B598" s="3">
        <f>'Marktpreise EEX NCG 2017'!A954</f>
        <v>42592</v>
      </c>
      <c r="C598" s="7"/>
      <c r="D598" s="7">
        <f t="shared" si="139"/>
        <v>0</v>
      </c>
      <c r="E598" s="7">
        <f t="shared" si="140"/>
        <v>0</v>
      </c>
      <c r="F598" s="4">
        <f>'Marktpreise EEX NCG 2017'!B954</f>
        <v>15.8</v>
      </c>
      <c r="G598" s="4">
        <f t="shared" si="136"/>
        <v>15.99</v>
      </c>
      <c r="H598" s="4">
        <f t="shared" si="133"/>
        <v>0</v>
      </c>
      <c r="I598" s="19">
        <f t="shared" si="134"/>
        <v>0</v>
      </c>
      <c r="J598" s="19">
        <f t="shared" si="125"/>
        <v>8646397.8048780486</v>
      </c>
      <c r="K598" s="7">
        <f t="shared" si="137"/>
        <v>520024.39024390274</v>
      </c>
      <c r="L598" s="18">
        <f t="shared" si="126"/>
        <v>84.146341463414686</v>
      </c>
      <c r="M598" s="4">
        <f t="shared" si="130"/>
        <v>16.626908212560377</v>
      </c>
      <c r="N598" s="4">
        <f t="shared" si="127"/>
        <v>18.644970370370366</v>
      </c>
      <c r="O598" s="4">
        <f t="shared" si="138"/>
        <v>7551.2129999999979</v>
      </c>
      <c r="P598">
        <f t="shared" si="135"/>
        <v>1</v>
      </c>
      <c r="Q598">
        <f t="shared" si="128"/>
        <v>405</v>
      </c>
    </row>
    <row r="599" spans="1:17" x14ac:dyDescent="0.2">
      <c r="A599">
        <v>1</v>
      </c>
      <c r="B599" s="3">
        <f>'Marktpreise EEX NCG 2017'!A955</f>
        <v>42593</v>
      </c>
      <c r="C599" s="7"/>
      <c r="D599" s="7">
        <f t="shared" ref="D599:D662" si="141">IF(F599&gt;=F598,IF(F599=0,C599+D598,0),C599+D598)</f>
        <v>0</v>
      </c>
      <c r="E599" s="7">
        <f t="shared" ref="E599:E662" si="142">IF(F599&gt;=F598,IF(F599=0,0,C599+D598),0)</f>
        <v>0</v>
      </c>
      <c r="F599" s="4">
        <f>'Marktpreise EEX NCG 2017'!B955</f>
        <v>15.78</v>
      </c>
      <c r="G599" s="4">
        <f t="shared" si="136"/>
        <v>15.969999999999999</v>
      </c>
      <c r="H599" s="4">
        <f t="shared" si="133"/>
        <v>0</v>
      </c>
      <c r="I599" s="19">
        <f t="shared" si="134"/>
        <v>0</v>
      </c>
      <c r="J599" s="19">
        <f t="shared" ref="J599:J662" si="143">I599+J598</f>
        <v>8646397.8048780486</v>
      </c>
      <c r="K599" s="7">
        <f t="shared" si="137"/>
        <v>520024.39024390274</v>
      </c>
      <c r="L599" s="18">
        <f t="shared" ref="L599:L662" si="144">K599*100/$C$6</f>
        <v>84.146341463414686</v>
      </c>
      <c r="M599" s="4">
        <f t="shared" si="130"/>
        <v>16.626908212560377</v>
      </c>
      <c r="N599" s="4">
        <f t="shared" ref="N599:N662" si="145">O599/Q599</f>
        <v>18.638381773399011</v>
      </c>
      <c r="O599" s="4">
        <f t="shared" si="138"/>
        <v>7567.1829999999982</v>
      </c>
      <c r="P599">
        <f t="shared" si="135"/>
        <v>1</v>
      </c>
      <c r="Q599">
        <f t="shared" ref="Q599:Q662" si="146">P599+Q598</f>
        <v>406</v>
      </c>
    </row>
    <row r="600" spans="1:17" x14ac:dyDescent="0.2">
      <c r="A600">
        <v>1</v>
      </c>
      <c r="B600" s="3">
        <f>'Marktpreise EEX NCG 2017'!A956</f>
        <v>42594</v>
      </c>
      <c r="C600" s="7"/>
      <c r="D600" s="7">
        <f t="shared" si="141"/>
        <v>0</v>
      </c>
      <c r="E600" s="7">
        <f t="shared" si="142"/>
        <v>0</v>
      </c>
      <c r="F600" s="4">
        <f>'Marktpreise EEX NCG 2017'!B956</f>
        <v>15.73</v>
      </c>
      <c r="G600" s="4">
        <f t="shared" si="136"/>
        <v>15.92</v>
      </c>
      <c r="H600" s="4">
        <f t="shared" si="133"/>
        <v>0</v>
      </c>
      <c r="I600" s="19">
        <f t="shared" si="134"/>
        <v>0</v>
      </c>
      <c r="J600" s="19">
        <f t="shared" si="143"/>
        <v>8646397.8048780486</v>
      </c>
      <c r="K600" s="7">
        <f t="shared" si="137"/>
        <v>520024.39024390274</v>
      </c>
      <c r="L600" s="18">
        <f t="shared" si="144"/>
        <v>84.146341463414686</v>
      </c>
      <c r="M600" s="4">
        <f t="shared" si="130"/>
        <v>16.626908212560377</v>
      </c>
      <c r="N600" s="4">
        <f t="shared" si="145"/>
        <v>18.631702702702697</v>
      </c>
      <c r="O600" s="4">
        <f t="shared" si="138"/>
        <v>7583.1029999999982</v>
      </c>
      <c r="P600">
        <f t="shared" si="135"/>
        <v>1</v>
      </c>
      <c r="Q600">
        <f t="shared" si="146"/>
        <v>407</v>
      </c>
    </row>
    <row r="601" spans="1:17" x14ac:dyDescent="0.2">
      <c r="B601" s="3">
        <f>'Marktpreise EEX NCG 2017'!A957</f>
        <v>42595</v>
      </c>
      <c r="C601" s="7"/>
      <c r="D601" s="7">
        <f t="shared" si="141"/>
        <v>0</v>
      </c>
      <c r="E601" s="7">
        <f t="shared" si="142"/>
        <v>0</v>
      </c>
      <c r="F601" s="4">
        <f>'Marktpreise EEX NCG 2017'!B957</f>
        <v>0</v>
      </c>
      <c r="G601" s="4">
        <f t="shared" si="136"/>
        <v>15.92</v>
      </c>
      <c r="H601" s="4">
        <f t="shared" si="133"/>
        <v>0</v>
      </c>
      <c r="I601" s="19">
        <f t="shared" si="134"/>
        <v>0</v>
      </c>
      <c r="J601" s="19">
        <f t="shared" si="143"/>
        <v>8646397.8048780486</v>
      </c>
      <c r="K601" s="7">
        <f t="shared" si="137"/>
        <v>520024.39024390274</v>
      </c>
      <c r="L601" s="18">
        <f t="shared" si="144"/>
        <v>84.146341463414686</v>
      </c>
      <c r="M601" s="4">
        <f t="shared" si="130"/>
        <v>16.626908212560377</v>
      </c>
      <c r="N601" s="4">
        <f t="shared" si="145"/>
        <v>18.631702702702697</v>
      </c>
      <c r="O601" s="4">
        <f t="shared" si="138"/>
        <v>7583.1029999999982</v>
      </c>
      <c r="P601">
        <f t="shared" si="135"/>
        <v>0</v>
      </c>
      <c r="Q601">
        <f t="shared" si="146"/>
        <v>407</v>
      </c>
    </row>
    <row r="602" spans="1:17" x14ac:dyDescent="0.2">
      <c r="B602" s="3">
        <f>'Marktpreise EEX NCG 2017'!A958</f>
        <v>42596</v>
      </c>
      <c r="C602" s="7"/>
      <c r="D602" s="7">
        <f t="shared" si="141"/>
        <v>0</v>
      </c>
      <c r="E602" s="7">
        <f t="shared" si="142"/>
        <v>0</v>
      </c>
      <c r="F602" s="4">
        <f>'Marktpreise EEX NCG 2017'!B958</f>
        <v>0</v>
      </c>
      <c r="G602" s="4">
        <f t="shared" si="136"/>
        <v>15.92</v>
      </c>
      <c r="H602" s="4">
        <f t="shared" si="133"/>
        <v>0</v>
      </c>
      <c r="I602" s="19">
        <f t="shared" si="134"/>
        <v>0</v>
      </c>
      <c r="J602" s="19">
        <f t="shared" si="143"/>
        <v>8646397.8048780486</v>
      </c>
      <c r="K602" s="7">
        <f t="shared" si="137"/>
        <v>520024.39024390274</v>
      </c>
      <c r="L602" s="18">
        <f t="shared" si="144"/>
        <v>84.146341463414686</v>
      </c>
      <c r="M602" s="4">
        <f t="shared" si="130"/>
        <v>16.626908212560377</v>
      </c>
      <c r="N602" s="4">
        <f t="shared" si="145"/>
        <v>18.631702702702697</v>
      </c>
      <c r="O602" s="4">
        <f t="shared" si="138"/>
        <v>7583.1029999999982</v>
      </c>
      <c r="P602">
        <f t="shared" si="135"/>
        <v>0</v>
      </c>
      <c r="Q602">
        <f t="shared" si="146"/>
        <v>407</v>
      </c>
    </row>
    <row r="603" spans="1:17" x14ac:dyDescent="0.2">
      <c r="A603">
        <v>1</v>
      </c>
      <c r="B603" s="3">
        <f>'Marktpreise EEX NCG 2017'!A959</f>
        <v>42597</v>
      </c>
      <c r="C603" s="7"/>
      <c r="D603" s="7">
        <f t="shared" si="141"/>
        <v>0</v>
      </c>
      <c r="E603" s="7">
        <f t="shared" si="142"/>
        <v>0</v>
      </c>
      <c r="F603" s="4">
        <f>'Marktpreise EEX NCG 2017'!B959</f>
        <v>15.67</v>
      </c>
      <c r="G603" s="4">
        <f t="shared" si="136"/>
        <v>15.86</v>
      </c>
      <c r="H603" s="4">
        <f t="shared" si="133"/>
        <v>0</v>
      </c>
      <c r="I603" s="19">
        <f t="shared" si="134"/>
        <v>0</v>
      </c>
      <c r="J603" s="19">
        <f t="shared" si="143"/>
        <v>8646397.8048780486</v>
      </c>
      <c r="K603" s="7">
        <f t="shared" si="137"/>
        <v>520024.39024390274</v>
      </c>
      <c r="L603" s="18">
        <f t="shared" si="144"/>
        <v>84.146341463414686</v>
      </c>
      <c r="M603" s="4">
        <f t="shared" si="130"/>
        <v>16.626908212560377</v>
      </c>
      <c r="N603" s="4">
        <f t="shared" si="145"/>
        <v>18.624909313725485</v>
      </c>
      <c r="O603" s="4">
        <f t="shared" si="138"/>
        <v>7598.9629999999979</v>
      </c>
      <c r="P603">
        <f t="shared" si="135"/>
        <v>1</v>
      </c>
      <c r="Q603">
        <f t="shared" si="146"/>
        <v>408</v>
      </c>
    </row>
    <row r="604" spans="1:17" x14ac:dyDescent="0.2">
      <c r="A604">
        <v>1</v>
      </c>
      <c r="B604" s="3">
        <f>'Marktpreise EEX NCG 2017'!A960</f>
        <v>42598</v>
      </c>
      <c r="C604" s="7"/>
      <c r="D604" s="7">
        <f t="shared" si="141"/>
        <v>0</v>
      </c>
      <c r="E604" s="7">
        <f t="shared" si="142"/>
        <v>0</v>
      </c>
      <c r="F604" s="4">
        <f>'Marktpreise EEX NCG 2017'!B960</f>
        <v>15.9</v>
      </c>
      <c r="G604" s="4">
        <f t="shared" si="136"/>
        <v>16.09</v>
      </c>
      <c r="H604" s="4">
        <f t="shared" si="133"/>
        <v>0</v>
      </c>
      <c r="I604" s="19">
        <f t="shared" si="134"/>
        <v>0</v>
      </c>
      <c r="J604" s="19">
        <f t="shared" si="143"/>
        <v>8646397.8048780486</v>
      </c>
      <c r="K604" s="7">
        <f t="shared" si="137"/>
        <v>520024.39024390274</v>
      </c>
      <c r="L604" s="18">
        <f t="shared" si="144"/>
        <v>84.146341463414686</v>
      </c>
      <c r="M604" s="4">
        <f t="shared" si="130"/>
        <v>16.626908212560377</v>
      </c>
      <c r="N604" s="4">
        <f t="shared" si="145"/>
        <v>18.618711491442539</v>
      </c>
      <c r="O604" s="4">
        <f t="shared" si="138"/>
        <v>7615.0529999999981</v>
      </c>
      <c r="P604">
        <f t="shared" si="135"/>
        <v>1</v>
      </c>
      <c r="Q604">
        <f t="shared" si="146"/>
        <v>409</v>
      </c>
    </row>
    <row r="605" spans="1:17" x14ac:dyDescent="0.2">
      <c r="A605">
        <v>1</v>
      </c>
      <c r="B605" s="3">
        <f>'Marktpreise EEX NCG 2017'!A961</f>
        <v>42599</v>
      </c>
      <c r="C605" s="7"/>
      <c r="D605" s="7">
        <f t="shared" si="141"/>
        <v>0</v>
      </c>
      <c r="E605" s="7">
        <f t="shared" si="142"/>
        <v>0</v>
      </c>
      <c r="F605" s="4">
        <f>'Marktpreise EEX NCG 2017'!B961</f>
        <v>16.03</v>
      </c>
      <c r="G605" s="4">
        <f t="shared" si="136"/>
        <v>16.220000000000002</v>
      </c>
      <c r="H605" s="4">
        <f t="shared" si="133"/>
        <v>0</v>
      </c>
      <c r="I605" s="19">
        <f t="shared" si="134"/>
        <v>0</v>
      </c>
      <c r="J605" s="19">
        <f t="shared" si="143"/>
        <v>8646397.8048780486</v>
      </c>
      <c r="K605" s="7">
        <f t="shared" si="137"/>
        <v>520024.39024390274</v>
      </c>
      <c r="L605" s="18">
        <f t="shared" si="144"/>
        <v>84.146341463414686</v>
      </c>
      <c r="M605" s="4">
        <f t="shared" ref="M605:M668" si="147">J605/K605</f>
        <v>16.626908212560377</v>
      </c>
      <c r="N605" s="4">
        <f t="shared" si="145"/>
        <v>18.612860975609753</v>
      </c>
      <c r="O605" s="4">
        <f t="shared" si="138"/>
        <v>7631.2729999999983</v>
      </c>
      <c r="P605">
        <f t="shared" si="135"/>
        <v>1</v>
      </c>
      <c r="Q605">
        <f t="shared" si="146"/>
        <v>410</v>
      </c>
    </row>
    <row r="606" spans="1:17" x14ac:dyDescent="0.2">
      <c r="A606">
        <v>1</v>
      </c>
      <c r="B606" s="3">
        <f>'Marktpreise EEX NCG 2017'!A962</f>
        <v>42600</v>
      </c>
      <c r="C606" s="7"/>
      <c r="D606" s="7">
        <f t="shared" si="141"/>
        <v>0</v>
      </c>
      <c r="E606" s="7">
        <f t="shared" si="142"/>
        <v>0</v>
      </c>
      <c r="F606" s="4">
        <f>'Marktpreise EEX NCG 2017'!B962</f>
        <v>15.95</v>
      </c>
      <c r="G606" s="4">
        <f t="shared" si="136"/>
        <v>16.14</v>
      </c>
      <c r="H606" s="4">
        <f t="shared" si="133"/>
        <v>0</v>
      </c>
      <c r="I606" s="19">
        <f t="shared" si="134"/>
        <v>0</v>
      </c>
      <c r="J606" s="19">
        <f t="shared" si="143"/>
        <v>8646397.8048780486</v>
      </c>
      <c r="K606" s="7">
        <f t="shared" si="137"/>
        <v>520024.39024390274</v>
      </c>
      <c r="L606" s="18">
        <f t="shared" si="144"/>
        <v>84.146341463414686</v>
      </c>
      <c r="M606" s="4">
        <f t="shared" si="147"/>
        <v>16.626908212560377</v>
      </c>
      <c r="N606" s="4">
        <f t="shared" si="145"/>
        <v>18.606844282238441</v>
      </c>
      <c r="O606" s="4">
        <f t="shared" si="138"/>
        <v>7647.4129999999986</v>
      </c>
      <c r="P606">
        <f t="shared" si="135"/>
        <v>1</v>
      </c>
      <c r="Q606">
        <f t="shared" si="146"/>
        <v>411</v>
      </c>
    </row>
    <row r="607" spans="1:17" x14ac:dyDescent="0.2">
      <c r="A607">
        <v>1</v>
      </c>
      <c r="B607" s="3">
        <f>'Marktpreise EEX NCG 2017'!A963</f>
        <v>42601</v>
      </c>
      <c r="C607" s="7"/>
      <c r="D607" s="7">
        <f t="shared" si="141"/>
        <v>0</v>
      </c>
      <c r="E607" s="7">
        <f t="shared" si="142"/>
        <v>0</v>
      </c>
      <c r="F607" s="4">
        <f>'Marktpreise EEX NCG 2017'!B963</f>
        <v>15.74</v>
      </c>
      <c r="G607" s="4">
        <f t="shared" si="136"/>
        <v>15.93</v>
      </c>
      <c r="H607" s="4">
        <f t="shared" si="133"/>
        <v>0</v>
      </c>
      <c r="I607" s="19">
        <f t="shared" si="134"/>
        <v>0</v>
      </c>
      <c r="J607" s="19">
        <f t="shared" si="143"/>
        <v>8646397.8048780486</v>
      </c>
      <c r="K607" s="7">
        <f t="shared" si="137"/>
        <v>520024.39024390274</v>
      </c>
      <c r="L607" s="18">
        <f t="shared" si="144"/>
        <v>84.146341463414686</v>
      </c>
      <c r="M607" s="4">
        <f t="shared" si="147"/>
        <v>16.626908212560377</v>
      </c>
      <c r="N607" s="4">
        <f t="shared" si="145"/>
        <v>18.600347087378637</v>
      </c>
      <c r="O607" s="4">
        <f t="shared" si="138"/>
        <v>7663.3429999999989</v>
      </c>
      <c r="P607">
        <f t="shared" si="135"/>
        <v>1</v>
      </c>
      <c r="Q607">
        <f t="shared" si="146"/>
        <v>412</v>
      </c>
    </row>
    <row r="608" spans="1:17" x14ac:dyDescent="0.2">
      <c r="B608" s="3">
        <f>'Marktpreise EEX NCG 2017'!A964</f>
        <v>42602</v>
      </c>
      <c r="C608" s="7"/>
      <c r="D608" s="7">
        <f t="shared" si="141"/>
        <v>0</v>
      </c>
      <c r="E608" s="7">
        <f t="shared" si="142"/>
        <v>0</v>
      </c>
      <c r="F608" s="4">
        <f>'Marktpreise EEX NCG 2017'!B964</f>
        <v>0</v>
      </c>
      <c r="G608" s="4">
        <f t="shared" si="136"/>
        <v>15.93</v>
      </c>
      <c r="H608" s="4">
        <f t="shared" si="133"/>
        <v>0</v>
      </c>
      <c r="I608" s="19">
        <f t="shared" si="134"/>
        <v>0</v>
      </c>
      <c r="J608" s="19">
        <f t="shared" si="143"/>
        <v>8646397.8048780486</v>
      </c>
      <c r="K608" s="7">
        <f t="shared" si="137"/>
        <v>520024.39024390274</v>
      </c>
      <c r="L608" s="18">
        <f t="shared" si="144"/>
        <v>84.146341463414686</v>
      </c>
      <c r="M608" s="4">
        <f t="shared" si="147"/>
        <v>16.626908212560377</v>
      </c>
      <c r="N608" s="4">
        <f t="shared" si="145"/>
        <v>18.600347087378637</v>
      </c>
      <c r="O608" s="4">
        <f t="shared" si="138"/>
        <v>7663.3429999999989</v>
      </c>
      <c r="P608">
        <f t="shared" si="135"/>
        <v>0</v>
      </c>
      <c r="Q608">
        <f t="shared" si="146"/>
        <v>412</v>
      </c>
    </row>
    <row r="609" spans="1:17" x14ac:dyDescent="0.2">
      <c r="B609" s="3">
        <f>'Marktpreise EEX NCG 2017'!A965</f>
        <v>42603</v>
      </c>
      <c r="C609" s="7"/>
      <c r="D609" s="7">
        <f t="shared" si="141"/>
        <v>0</v>
      </c>
      <c r="E609" s="7">
        <f t="shared" si="142"/>
        <v>0</v>
      </c>
      <c r="F609" s="4">
        <f>'Marktpreise EEX NCG 2017'!B965</f>
        <v>0</v>
      </c>
      <c r="G609" s="4">
        <f t="shared" si="136"/>
        <v>15.93</v>
      </c>
      <c r="H609" s="4">
        <f t="shared" si="133"/>
        <v>0</v>
      </c>
      <c r="I609" s="19">
        <f t="shared" si="134"/>
        <v>0</v>
      </c>
      <c r="J609" s="19">
        <f t="shared" si="143"/>
        <v>8646397.8048780486</v>
      </c>
      <c r="K609" s="7">
        <f t="shared" si="137"/>
        <v>520024.39024390274</v>
      </c>
      <c r="L609" s="18">
        <f t="shared" si="144"/>
        <v>84.146341463414686</v>
      </c>
      <c r="M609" s="4">
        <f t="shared" si="147"/>
        <v>16.626908212560377</v>
      </c>
      <c r="N609" s="4">
        <f t="shared" si="145"/>
        <v>18.600347087378637</v>
      </c>
      <c r="O609" s="4">
        <f t="shared" si="138"/>
        <v>7663.3429999999989</v>
      </c>
      <c r="P609">
        <f t="shared" si="135"/>
        <v>0</v>
      </c>
      <c r="Q609">
        <f t="shared" si="146"/>
        <v>412</v>
      </c>
    </row>
    <row r="610" spans="1:17" x14ac:dyDescent="0.2">
      <c r="A610">
        <v>1</v>
      </c>
      <c r="B610" s="3">
        <f>'Marktpreise EEX NCG 2017'!A966</f>
        <v>42604</v>
      </c>
      <c r="C610" s="7"/>
      <c r="D610" s="7">
        <f t="shared" si="141"/>
        <v>0</v>
      </c>
      <c r="E610" s="7">
        <f t="shared" si="142"/>
        <v>0</v>
      </c>
      <c r="F610" s="4">
        <f>'Marktpreise EEX NCG 2017'!B966</f>
        <v>15.42</v>
      </c>
      <c r="G610" s="4">
        <f t="shared" si="136"/>
        <v>15.61</v>
      </c>
      <c r="H610" s="4">
        <f t="shared" si="133"/>
        <v>0</v>
      </c>
      <c r="I610" s="19">
        <f t="shared" si="134"/>
        <v>0</v>
      </c>
      <c r="J610" s="19">
        <f t="shared" si="143"/>
        <v>8646397.8048780486</v>
      </c>
      <c r="K610" s="7">
        <f t="shared" si="137"/>
        <v>520024.39024390274</v>
      </c>
      <c r="L610" s="18">
        <f t="shared" si="144"/>
        <v>84.146341463414686</v>
      </c>
      <c r="M610" s="4">
        <f t="shared" si="147"/>
        <v>16.626908212560377</v>
      </c>
      <c r="N610" s="4">
        <f t="shared" si="145"/>
        <v>18.593106537530264</v>
      </c>
      <c r="O610" s="4">
        <f t="shared" si="138"/>
        <v>7678.9529999999986</v>
      </c>
      <c r="P610">
        <f t="shared" si="135"/>
        <v>1</v>
      </c>
      <c r="Q610">
        <f t="shared" si="146"/>
        <v>413</v>
      </c>
    </row>
    <row r="611" spans="1:17" x14ac:dyDescent="0.2">
      <c r="A611">
        <v>1</v>
      </c>
      <c r="B611" s="3">
        <f>'Marktpreise EEX NCG 2017'!A967</f>
        <v>42605</v>
      </c>
      <c r="C611" s="7"/>
      <c r="D611" s="7">
        <f t="shared" si="141"/>
        <v>0</v>
      </c>
      <c r="E611" s="7">
        <f t="shared" si="142"/>
        <v>0</v>
      </c>
      <c r="F611" s="4">
        <f>'Marktpreise EEX NCG 2017'!B967</f>
        <v>15.54</v>
      </c>
      <c r="G611" s="4">
        <f t="shared" si="136"/>
        <v>15.729999999999999</v>
      </c>
      <c r="H611" s="4">
        <f t="shared" si="133"/>
        <v>0</v>
      </c>
      <c r="I611" s="19">
        <f t="shared" si="134"/>
        <v>0</v>
      </c>
      <c r="J611" s="19">
        <f t="shared" si="143"/>
        <v>8646397.8048780486</v>
      </c>
      <c r="K611" s="7">
        <f t="shared" si="137"/>
        <v>520024.39024390274</v>
      </c>
      <c r="L611" s="18">
        <f t="shared" si="144"/>
        <v>84.146341463414686</v>
      </c>
      <c r="M611" s="4">
        <f t="shared" si="147"/>
        <v>16.626908212560377</v>
      </c>
      <c r="N611" s="4">
        <f t="shared" si="145"/>
        <v>18.586190821256036</v>
      </c>
      <c r="O611" s="4">
        <f t="shared" si="138"/>
        <v>7694.6829999999982</v>
      </c>
      <c r="P611">
        <f t="shared" si="135"/>
        <v>1</v>
      </c>
      <c r="Q611">
        <f t="shared" si="146"/>
        <v>414</v>
      </c>
    </row>
    <row r="612" spans="1:17" x14ac:dyDescent="0.2">
      <c r="A612">
        <v>1</v>
      </c>
      <c r="B612" s="3">
        <f>'Marktpreise EEX NCG 2017'!A968</f>
        <v>42606</v>
      </c>
      <c r="C612" s="7"/>
      <c r="D612" s="7">
        <f t="shared" si="141"/>
        <v>0</v>
      </c>
      <c r="E612" s="7">
        <f t="shared" si="142"/>
        <v>0</v>
      </c>
      <c r="F612" s="4">
        <f>'Marktpreise EEX NCG 2017'!B968</f>
        <v>15.34</v>
      </c>
      <c r="G612" s="4">
        <f t="shared" si="136"/>
        <v>15.53</v>
      </c>
      <c r="H612" s="4">
        <f t="shared" si="133"/>
        <v>0</v>
      </c>
      <c r="I612" s="19">
        <f t="shared" si="134"/>
        <v>0</v>
      </c>
      <c r="J612" s="19">
        <f t="shared" si="143"/>
        <v>8646397.8048780486</v>
      </c>
      <c r="K612" s="7">
        <f t="shared" si="137"/>
        <v>520024.39024390274</v>
      </c>
      <c r="L612" s="18">
        <f t="shared" si="144"/>
        <v>84.146341463414686</v>
      </c>
      <c r="M612" s="4">
        <f t="shared" si="147"/>
        <v>16.626908212560377</v>
      </c>
      <c r="N612" s="4">
        <f t="shared" si="145"/>
        <v>18.578826506024093</v>
      </c>
      <c r="O612" s="4">
        <f t="shared" si="138"/>
        <v>7710.2129999999979</v>
      </c>
      <c r="P612">
        <f t="shared" si="135"/>
        <v>1</v>
      </c>
      <c r="Q612">
        <f t="shared" si="146"/>
        <v>415</v>
      </c>
    </row>
    <row r="613" spans="1:17" x14ac:dyDescent="0.2">
      <c r="A613">
        <v>1</v>
      </c>
      <c r="B613" s="3">
        <f>'Marktpreise EEX NCG 2017'!A969</f>
        <v>42607</v>
      </c>
      <c r="C613" s="7"/>
      <c r="D613" s="7">
        <f t="shared" si="141"/>
        <v>0</v>
      </c>
      <c r="E613" s="7">
        <f t="shared" si="142"/>
        <v>0</v>
      </c>
      <c r="F613" s="4">
        <f>'Marktpreise EEX NCG 2017'!B969</f>
        <v>15.33</v>
      </c>
      <c r="G613" s="4">
        <f t="shared" si="136"/>
        <v>15.52</v>
      </c>
      <c r="H613" s="4">
        <f t="shared" si="133"/>
        <v>0</v>
      </c>
      <c r="I613" s="19">
        <f t="shared" si="134"/>
        <v>0</v>
      </c>
      <c r="J613" s="19">
        <f t="shared" si="143"/>
        <v>8646397.8048780486</v>
      </c>
      <c r="K613" s="7">
        <f t="shared" si="137"/>
        <v>520024.39024390274</v>
      </c>
      <c r="L613" s="18">
        <f t="shared" si="144"/>
        <v>84.146341463414686</v>
      </c>
      <c r="M613" s="4">
        <f t="shared" si="147"/>
        <v>16.626908212560377</v>
      </c>
      <c r="N613" s="4">
        <f>O613/Q613</f>
        <v>18.571473557692304</v>
      </c>
      <c r="O613" s="4">
        <f t="shared" si="138"/>
        <v>7725.7329999999984</v>
      </c>
      <c r="P613">
        <f t="shared" si="135"/>
        <v>1</v>
      </c>
      <c r="Q613">
        <f t="shared" si="146"/>
        <v>416</v>
      </c>
    </row>
    <row r="614" spans="1:17" x14ac:dyDescent="0.2">
      <c r="A614">
        <v>1</v>
      </c>
      <c r="B614" s="3">
        <f>'Marktpreise EEX NCG 2017'!A970</f>
        <v>42608</v>
      </c>
      <c r="C614" s="7"/>
      <c r="D614" s="7">
        <f t="shared" si="141"/>
        <v>0</v>
      </c>
      <c r="E614" s="7">
        <f t="shared" si="142"/>
        <v>0</v>
      </c>
      <c r="F614" s="4">
        <f>'Marktpreise EEX NCG 2017'!B970</f>
        <v>15.67</v>
      </c>
      <c r="G614" s="4">
        <f t="shared" si="136"/>
        <v>15.86</v>
      </c>
      <c r="H614" s="4">
        <f t="shared" si="133"/>
        <v>0</v>
      </c>
      <c r="I614" s="19">
        <f t="shared" si="134"/>
        <v>0</v>
      </c>
      <c r="J614" s="19">
        <f t="shared" si="143"/>
        <v>8646397.8048780486</v>
      </c>
      <c r="K614" s="7">
        <f t="shared" si="137"/>
        <v>520024.39024390274</v>
      </c>
      <c r="L614" s="18">
        <f t="shared" si="144"/>
        <v>84.146341463414686</v>
      </c>
      <c r="M614" s="4">
        <f t="shared" si="147"/>
        <v>16.626908212560377</v>
      </c>
      <c r="N614" s="4">
        <f t="shared" si="145"/>
        <v>18.56497122302158</v>
      </c>
      <c r="O614" s="4">
        <f t="shared" si="138"/>
        <v>7741.592999999998</v>
      </c>
      <c r="P614">
        <f t="shared" si="135"/>
        <v>1</v>
      </c>
      <c r="Q614">
        <f t="shared" si="146"/>
        <v>417</v>
      </c>
    </row>
    <row r="615" spans="1:17" x14ac:dyDescent="0.2">
      <c r="B615" s="3">
        <f>'Marktpreise EEX NCG 2017'!A971</f>
        <v>42609</v>
      </c>
      <c r="C615" s="7"/>
      <c r="D615" s="7">
        <f t="shared" si="141"/>
        <v>0</v>
      </c>
      <c r="E615" s="7">
        <f t="shared" si="142"/>
        <v>0</v>
      </c>
      <c r="F615" s="4">
        <f>'Marktpreise EEX NCG 2017'!B971</f>
        <v>0</v>
      </c>
      <c r="G615" s="4">
        <f t="shared" si="136"/>
        <v>15.86</v>
      </c>
      <c r="H615" s="4">
        <f t="shared" si="133"/>
        <v>0</v>
      </c>
      <c r="I615" s="19">
        <f t="shared" si="134"/>
        <v>0</v>
      </c>
      <c r="J615" s="19">
        <f t="shared" si="143"/>
        <v>8646397.8048780486</v>
      </c>
      <c r="K615" s="7">
        <f t="shared" si="137"/>
        <v>520024.39024390274</v>
      </c>
      <c r="L615" s="18">
        <f t="shared" si="144"/>
        <v>84.146341463414686</v>
      </c>
      <c r="M615" s="4">
        <f t="shared" si="147"/>
        <v>16.626908212560377</v>
      </c>
      <c r="N615" s="4">
        <f t="shared" si="145"/>
        <v>18.56497122302158</v>
      </c>
      <c r="O615" s="4">
        <f t="shared" si="138"/>
        <v>7741.592999999998</v>
      </c>
      <c r="P615">
        <f t="shared" si="135"/>
        <v>0</v>
      </c>
      <c r="Q615">
        <f t="shared" si="146"/>
        <v>417</v>
      </c>
    </row>
    <row r="616" spans="1:17" x14ac:dyDescent="0.2">
      <c r="B616" s="3">
        <f>'Marktpreise EEX NCG 2017'!A972</f>
        <v>42610</v>
      </c>
      <c r="C616" s="7"/>
      <c r="D616" s="7">
        <f t="shared" si="141"/>
        <v>0</v>
      </c>
      <c r="E616" s="7">
        <f t="shared" si="142"/>
        <v>0</v>
      </c>
      <c r="F616" s="4">
        <f>'Marktpreise EEX NCG 2017'!B972</f>
        <v>0</v>
      </c>
      <c r="G616" s="4">
        <f t="shared" si="136"/>
        <v>15.86</v>
      </c>
      <c r="H616" s="4">
        <f t="shared" si="133"/>
        <v>0</v>
      </c>
      <c r="I616" s="19">
        <f t="shared" si="134"/>
        <v>0</v>
      </c>
      <c r="J616" s="19">
        <f t="shared" si="143"/>
        <v>8646397.8048780486</v>
      </c>
      <c r="K616" s="7">
        <f t="shared" si="137"/>
        <v>520024.39024390274</v>
      </c>
      <c r="L616" s="18">
        <f t="shared" si="144"/>
        <v>84.146341463414686</v>
      </c>
      <c r="M616" s="4">
        <f t="shared" si="147"/>
        <v>16.626908212560377</v>
      </c>
      <c r="N616" s="4">
        <f t="shared" si="145"/>
        <v>18.56497122302158</v>
      </c>
      <c r="O616" s="4">
        <f t="shared" si="138"/>
        <v>7741.592999999998</v>
      </c>
      <c r="P616">
        <f t="shared" si="135"/>
        <v>0</v>
      </c>
      <c r="Q616">
        <f t="shared" si="146"/>
        <v>417</v>
      </c>
    </row>
    <row r="617" spans="1:17" x14ac:dyDescent="0.2">
      <c r="A617">
        <v>1</v>
      </c>
      <c r="B617" s="3">
        <f>'Marktpreise EEX NCG 2017'!A973</f>
        <v>42611</v>
      </c>
      <c r="C617" s="7"/>
      <c r="D617" s="7">
        <f t="shared" si="141"/>
        <v>0</v>
      </c>
      <c r="E617" s="7">
        <f t="shared" si="142"/>
        <v>0</v>
      </c>
      <c r="F617" s="4">
        <f>'Marktpreise EEX NCG 2017'!B973</f>
        <v>0</v>
      </c>
      <c r="G617" s="4">
        <f t="shared" si="136"/>
        <v>15.86</v>
      </c>
      <c r="H617" s="4">
        <f t="shared" si="133"/>
        <v>0</v>
      </c>
      <c r="I617" s="19">
        <f t="shared" si="134"/>
        <v>0</v>
      </c>
      <c r="J617" s="19">
        <f t="shared" si="143"/>
        <v>8646397.8048780486</v>
      </c>
      <c r="K617" s="7">
        <f t="shared" si="137"/>
        <v>520024.39024390274</v>
      </c>
      <c r="L617" s="18">
        <f t="shared" si="144"/>
        <v>84.146341463414686</v>
      </c>
      <c r="M617" s="4">
        <f t="shared" si="147"/>
        <v>16.626908212560377</v>
      </c>
      <c r="N617" s="4">
        <f t="shared" si="145"/>
        <v>18.56497122302158</v>
      </c>
      <c r="O617" s="4">
        <f t="shared" si="138"/>
        <v>7741.592999999998</v>
      </c>
      <c r="P617">
        <f t="shared" si="135"/>
        <v>0</v>
      </c>
      <c r="Q617">
        <f t="shared" si="146"/>
        <v>417</v>
      </c>
    </row>
    <row r="618" spans="1:17" x14ac:dyDescent="0.2">
      <c r="A618">
        <v>1</v>
      </c>
      <c r="B618" s="3">
        <f>'Marktpreise EEX NCG 2017'!A974</f>
        <v>42612</v>
      </c>
      <c r="C618" s="7"/>
      <c r="D618" s="7">
        <f t="shared" si="141"/>
        <v>0</v>
      </c>
      <c r="E618" s="7">
        <f t="shared" si="142"/>
        <v>0</v>
      </c>
      <c r="F618" s="4">
        <f>'Marktpreise EEX NCG 2017'!B974</f>
        <v>15.59</v>
      </c>
      <c r="G618" s="4">
        <f t="shared" si="136"/>
        <v>15.78</v>
      </c>
      <c r="H618" s="4">
        <f t="shared" si="133"/>
        <v>0</v>
      </c>
      <c r="I618" s="19">
        <f t="shared" si="134"/>
        <v>0</v>
      </c>
      <c r="J618" s="19">
        <f t="shared" si="143"/>
        <v>8646397.8048780486</v>
      </c>
      <c r="K618" s="7">
        <f t="shared" si="137"/>
        <v>520024.39024390274</v>
      </c>
      <c r="L618" s="18">
        <f t="shared" si="144"/>
        <v>84.146341463414686</v>
      </c>
      <c r="M618" s="4">
        <f t="shared" si="147"/>
        <v>16.626908212560377</v>
      </c>
      <c r="N618" s="4">
        <f t="shared" si="145"/>
        <v>18.558308612440186</v>
      </c>
      <c r="O618" s="4">
        <f t="shared" si="138"/>
        <v>7757.3729999999978</v>
      </c>
      <c r="P618">
        <f t="shared" si="135"/>
        <v>1</v>
      </c>
      <c r="Q618">
        <f t="shared" si="146"/>
        <v>418</v>
      </c>
    </row>
    <row r="619" spans="1:17" x14ac:dyDescent="0.2">
      <c r="A619">
        <v>1</v>
      </c>
      <c r="B619" s="3">
        <f>'Marktpreise EEX NCG 2017'!A975</f>
        <v>42613</v>
      </c>
      <c r="C619" s="7"/>
      <c r="D619" s="7">
        <f t="shared" si="141"/>
        <v>0</v>
      </c>
      <c r="E619" s="7">
        <f t="shared" si="142"/>
        <v>0</v>
      </c>
      <c r="F619" s="4">
        <f>'Marktpreise EEX NCG 2017'!B975</f>
        <v>15.35</v>
      </c>
      <c r="G619" s="4">
        <f t="shared" si="136"/>
        <v>15.54</v>
      </c>
      <c r="H619" s="4">
        <f t="shared" si="133"/>
        <v>0</v>
      </c>
      <c r="I619" s="19">
        <f t="shared" si="134"/>
        <v>0</v>
      </c>
      <c r="J619" s="19">
        <f t="shared" si="143"/>
        <v>8646397.8048780486</v>
      </c>
      <c r="K619" s="7">
        <f t="shared" si="137"/>
        <v>520024.39024390274</v>
      </c>
      <c r="L619" s="18">
        <f t="shared" si="144"/>
        <v>84.146341463414686</v>
      </c>
      <c r="M619" s="4">
        <f t="shared" si="147"/>
        <v>16.626908212560377</v>
      </c>
      <c r="N619" s="4">
        <f t="shared" si="145"/>
        <v>18.551105011933167</v>
      </c>
      <c r="O619" s="4">
        <f t="shared" si="138"/>
        <v>7772.9129999999977</v>
      </c>
      <c r="P619">
        <f t="shared" si="135"/>
        <v>1</v>
      </c>
      <c r="Q619">
        <f t="shared" si="146"/>
        <v>419</v>
      </c>
    </row>
    <row r="620" spans="1:17" x14ac:dyDescent="0.2">
      <c r="A620">
        <v>1</v>
      </c>
      <c r="B620" s="3">
        <f>'Marktpreise EEX NCG 2017'!A976</f>
        <v>42614</v>
      </c>
      <c r="C620" s="7"/>
      <c r="D620" s="7">
        <f t="shared" si="141"/>
        <v>0</v>
      </c>
      <c r="E620" s="7">
        <f t="shared" si="142"/>
        <v>0</v>
      </c>
      <c r="F620" s="4">
        <f>'Marktpreise EEX NCG 2017'!B976</f>
        <v>15.15</v>
      </c>
      <c r="G620" s="4">
        <f t="shared" si="136"/>
        <v>15.34</v>
      </c>
      <c r="H620" s="4">
        <f t="shared" si="133"/>
        <v>0</v>
      </c>
      <c r="I620" s="19">
        <f t="shared" si="134"/>
        <v>0</v>
      </c>
      <c r="J620" s="19">
        <f t="shared" si="143"/>
        <v>8646397.8048780486</v>
      </c>
      <c r="K620" s="7">
        <f t="shared" si="137"/>
        <v>520024.39024390274</v>
      </c>
      <c r="L620" s="18">
        <f t="shared" si="144"/>
        <v>84.146341463414686</v>
      </c>
      <c r="M620" s="4">
        <f t="shared" si="147"/>
        <v>16.626908212560377</v>
      </c>
      <c r="N620" s="4">
        <f t="shared" si="145"/>
        <v>18.543459523809517</v>
      </c>
      <c r="O620" s="4">
        <f t="shared" si="138"/>
        <v>7788.2529999999979</v>
      </c>
      <c r="P620">
        <f t="shared" si="135"/>
        <v>1</v>
      </c>
      <c r="Q620">
        <f t="shared" si="146"/>
        <v>420</v>
      </c>
    </row>
    <row r="621" spans="1:17" x14ac:dyDescent="0.2">
      <c r="A621">
        <v>1</v>
      </c>
      <c r="B621" s="3">
        <f>'Marktpreise EEX NCG 2017'!A977</f>
        <v>42615</v>
      </c>
      <c r="C621" s="7"/>
      <c r="D621" s="7">
        <f t="shared" si="141"/>
        <v>0</v>
      </c>
      <c r="E621" s="7">
        <f t="shared" si="142"/>
        <v>0</v>
      </c>
      <c r="F621" s="4">
        <f>'Marktpreise EEX NCG 2017'!B977</f>
        <v>15.23</v>
      </c>
      <c r="G621" s="4">
        <f t="shared" si="136"/>
        <v>15.42</v>
      </c>
      <c r="H621" s="4">
        <f t="shared" si="133"/>
        <v>0</v>
      </c>
      <c r="I621" s="19">
        <f t="shared" si="134"/>
        <v>0</v>
      </c>
      <c r="J621" s="19">
        <f t="shared" si="143"/>
        <v>8646397.8048780486</v>
      </c>
      <c r="K621" s="7">
        <f t="shared" si="137"/>
        <v>520024.39024390274</v>
      </c>
      <c r="L621" s="18">
        <f t="shared" si="144"/>
        <v>84.146341463414686</v>
      </c>
      <c r="M621" s="4">
        <f t="shared" si="147"/>
        <v>16.626908212560377</v>
      </c>
      <c r="N621" s="4">
        <f t="shared" si="145"/>
        <v>18.536040380047503</v>
      </c>
      <c r="O621" s="4">
        <f t="shared" si="138"/>
        <v>7803.672999999998</v>
      </c>
      <c r="P621">
        <f t="shared" si="135"/>
        <v>1</v>
      </c>
      <c r="Q621">
        <f t="shared" si="146"/>
        <v>421</v>
      </c>
    </row>
    <row r="622" spans="1:17" x14ac:dyDescent="0.2">
      <c r="B622" s="3">
        <f>'Marktpreise EEX NCG 2017'!A978</f>
        <v>42616</v>
      </c>
      <c r="C622" s="7"/>
      <c r="D622" s="7">
        <f t="shared" si="141"/>
        <v>0</v>
      </c>
      <c r="E622" s="7">
        <f t="shared" si="142"/>
        <v>0</v>
      </c>
      <c r="F622" s="4">
        <f>'Marktpreise EEX NCG 2017'!B978</f>
        <v>0</v>
      </c>
      <c r="G622" s="4">
        <f t="shared" si="136"/>
        <v>15.42</v>
      </c>
      <c r="H622" s="4">
        <f t="shared" si="133"/>
        <v>0</v>
      </c>
      <c r="I622" s="19">
        <f t="shared" si="134"/>
        <v>0</v>
      </c>
      <c r="J622" s="19">
        <f t="shared" si="143"/>
        <v>8646397.8048780486</v>
      </c>
      <c r="K622" s="7">
        <f t="shared" si="137"/>
        <v>520024.39024390274</v>
      </c>
      <c r="L622" s="18">
        <f t="shared" si="144"/>
        <v>84.146341463414686</v>
      </c>
      <c r="M622" s="4">
        <f t="shared" si="147"/>
        <v>16.626908212560377</v>
      </c>
      <c r="N622" s="4">
        <f t="shared" si="145"/>
        <v>18.536040380047503</v>
      </c>
      <c r="O622" s="4">
        <f t="shared" si="138"/>
        <v>7803.672999999998</v>
      </c>
      <c r="P622">
        <f t="shared" si="135"/>
        <v>0</v>
      </c>
      <c r="Q622">
        <f t="shared" si="146"/>
        <v>421</v>
      </c>
    </row>
    <row r="623" spans="1:17" x14ac:dyDescent="0.2">
      <c r="B623" s="3">
        <f>'Marktpreise EEX NCG 2017'!A979</f>
        <v>42617</v>
      </c>
      <c r="C623" s="7"/>
      <c r="D623" s="7">
        <f t="shared" si="141"/>
        <v>0</v>
      </c>
      <c r="E623" s="7">
        <f t="shared" si="142"/>
        <v>0</v>
      </c>
      <c r="F623" s="4">
        <f>'Marktpreise EEX NCG 2017'!B979</f>
        <v>0</v>
      </c>
      <c r="G623" s="4">
        <f t="shared" si="136"/>
        <v>15.42</v>
      </c>
      <c r="H623" s="4">
        <f t="shared" si="133"/>
        <v>0</v>
      </c>
      <c r="I623" s="19">
        <f t="shared" si="134"/>
        <v>0</v>
      </c>
      <c r="J623" s="19">
        <f t="shared" si="143"/>
        <v>8646397.8048780486</v>
      </c>
      <c r="K623" s="7">
        <f t="shared" si="137"/>
        <v>520024.39024390274</v>
      </c>
      <c r="L623" s="18">
        <f t="shared" si="144"/>
        <v>84.146341463414686</v>
      </c>
      <c r="M623" s="4">
        <f t="shared" si="147"/>
        <v>16.626908212560377</v>
      </c>
      <c r="N623" s="4">
        <f t="shared" si="145"/>
        <v>18.536040380047503</v>
      </c>
      <c r="O623" s="4">
        <f t="shared" si="138"/>
        <v>7803.672999999998</v>
      </c>
      <c r="P623">
        <f t="shared" si="135"/>
        <v>0</v>
      </c>
      <c r="Q623">
        <f t="shared" si="146"/>
        <v>421</v>
      </c>
    </row>
    <row r="624" spans="1:17" x14ac:dyDescent="0.2">
      <c r="A624">
        <v>1</v>
      </c>
      <c r="B624" s="3">
        <f>'Marktpreise EEX NCG 2017'!A980</f>
        <v>42618</v>
      </c>
      <c r="C624" s="7"/>
      <c r="D624" s="7">
        <f t="shared" si="141"/>
        <v>0</v>
      </c>
      <c r="E624" s="7">
        <f t="shared" si="142"/>
        <v>0</v>
      </c>
      <c r="F624" s="4">
        <f>'Marktpreise EEX NCG 2017'!B980</f>
        <v>15.2</v>
      </c>
      <c r="G624" s="4">
        <f t="shared" si="136"/>
        <v>15.389999999999999</v>
      </c>
      <c r="H624" s="4">
        <f t="shared" si="133"/>
        <v>0</v>
      </c>
      <c r="I624" s="19">
        <f t="shared" si="134"/>
        <v>0</v>
      </c>
      <c r="J624" s="19">
        <f t="shared" si="143"/>
        <v>8646397.8048780486</v>
      </c>
      <c r="K624" s="7">
        <f t="shared" si="137"/>
        <v>520024.39024390274</v>
      </c>
      <c r="L624" s="18">
        <f t="shared" si="144"/>
        <v>84.146341463414686</v>
      </c>
      <c r="M624" s="4">
        <f t="shared" si="147"/>
        <v>16.626908212560377</v>
      </c>
      <c r="N624" s="4">
        <f t="shared" si="145"/>
        <v>18.528585308056869</v>
      </c>
      <c r="O624" s="4">
        <f t="shared" si="138"/>
        <v>7819.0629999999983</v>
      </c>
      <c r="P624">
        <f t="shared" si="135"/>
        <v>1</v>
      </c>
      <c r="Q624">
        <f t="shared" si="146"/>
        <v>422</v>
      </c>
    </row>
    <row r="625" spans="1:17" x14ac:dyDescent="0.2">
      <c r="A625">
        <v>1</v>
      </c>
      <c r="B625" s="3">
        <f>'Marktpreise EEX NCG 2017'!A981</f>
        <v>42619</v>
      </c>
      <c r="C625" s="7"/>
      <c r="D625" s="7">
        <f t="shared" si="141"/>
        <v>0</v>
      </c>
      <c r="E625" s="7">
        <f t="shared" si="142"/>
        <v>0</v>
      </c>
      <c r="F625" s="4">
        <f>'Marktpreise EEX NCG 2017'!B981</f>
        <v>15.16</v>
      </c>
      <c r="G625" s="4">
        <f t="shared" si="136"/>
        <v>15.35</v>
      </c>
      <c r="H625" s="4">
        <f t="shared" si="133"/>
        <v>0</v>
      </c>
      <c r="I625" s="19">
        <f t="shared" si="134"/>
        <v>0</v>
      </c>
      <c r="J625" s="19">
        <f t="shared" si="143"/>
        <v>8646397.8048780486</v>
      </c>
      <c r="K625" s="7">
        <f t="shared" si="137"/>
        <v>520024.39024390274</v>
      </c>
      <c r="L625" s="18">
        <f t="shared" si="144"/>
        <v>84.146341463414686</v>
      </c>
      <c r="M625" s="4">
        <f t="shared" si="147"/>
        <v>16.626908212560377</v>
      </c>
      <c r="N625" s="4">
        <f t="shared" si="145"/>
        <v>18.521070921985814</v>
      </c>
      <c r="O625" s="4">
        <f t="shared" si="138"/>
        <v>7834.4129999999986</v>
      </c>
      <c r="P625">
        <f t="shared" si="135"/>
        <v>1</v>
      </c>
      <c r="Q625">
        <f t="shared" si="146"/>
        <v>423</v>
      </c>
    </row>
    <row r="626" spans="1:17" x14ac:dyDescent="0.2">
      <c r="A626">
        <v>1</v>
      </c>
      <c r="B626" s="3">
        <f>'Marktpreise EEX NCG 2017'!A982</f>
        <v>42620</v>
      </c>
      <c r="C626" s="7"/>
      <c r="D626" s="7">
        <f t="shared" si="141"/>
        <v>0</v>
      </c>
      <c r="E626" s="7">
        <f t="shared" si="142"/>
        <v>0</v>
      </c>
      <c r="F626" s="4">
        <f>'Marktpreise EEX NCG 2017'!B982</f>
        <v>15.01</v>
      </c>
      <c r="G626" s="4">
        <f t="shared" si="136"/>
        <v>15.2</v>
      </c>
      <c r="H626" s="4">
        <f t="shared" si="133"/>
        <v>0</v>
      </c>
      <c r="I626" s="19">
        <f t="shared" si="134"/>
        <v>0</v>
      </c>
      <c r="J626" s="19">
        <f t="shared" si="143"/>
        <v>8646397.8048780486</v>
      </c>
      <c r="K626" s="7">
        <f t="shared" si="137"/>
        <v>520024.39024390274</v>
      </c>
      <c r="L626" s="18">
        <f t="shared" si="144"/>
        <v>84.146341463414686</v>
      </c>
      <c r="M626" s="4">
        <f t="shared" si="147"/>
        <v>16.626908212560377</v>
      </c>
      <c r="N626" s="4">
        <f t="shared" si="145"/>
        <v>18.513238207547165</v>
      </c>
      <c r="O626" s="4">
        <f t="shared" si="138"/>
        <v>7849.6129999999985</v>
      </c>
      <c r="P626">
        <f t="shared" si="135"/>
        <v>1</v>
      </c>
      <c r="Q626">
        <f t="shared" si="146"/>
        <v>424</v>
      </c>
    </row>
    <row r="627" spans="1:17" x14ac:dyDescent="0.2">
      <c r="A627">
        <v>1</v>
      </c>
      <c r="B627" s="3">
        <f>'Marktpreise EEX NCG 2017'!A983</f>
        <v>42621</v>
      </c>
      <c r="C627" s="7"/>
      <c r="D627" s="7">
        <f t="shared" si="141"/>
        <v>0</v>
      </c>
      <c r="E627" s="7">
        <f t="shared" si="142"/>
        <v>0</v>
      </c>
      <c r="F627" s="4">
        <f>'Marktpreise EEX NCG 2017'!B983</f>
        <v>14.98</v>
      </c>
      <c r="G627" s="4">
        <f t="shared" si="136"/>
        <v>15.17</v>
      </c>
      <c r="H627" s="4">
        <f t="shared" si="133"/>
        <v>0</v>
      </c>
      <c r="I627" s="19">
        <f t="shared" si="134"/>
        <v>0</v>
      </c>
      <c r="J627" s="19">
        <f t="shared" si="143"/>
        <v>8646397.8048780486</v>
      </c>
      <c r="K627" s="7">
        <f t="shared" si="137"/>
        <v>520024.39024390274</v>
      </c>
      <c r="L627" s="18">
        <f t="shared" si="144"/>
        <v>84.146341463414686</v>
      </c>
      <c r="M627" s="4">
        <f t="shared" si="147"/>
        <v>16.626908212560377</v>
      </c>
      <c r="N627" s="4">
        <f t="shared" si="145"/>
        <v>18.505371764705878</v>
      </c>
      <c r="O627" s="4">
        <f t="shared" si="138"/>
        <v>7864.7829999999985</v>
      </c>
      <c r="P627">
        <f t="shared" si="135"/>
        <v>1</v>
      </c>
      <c r="Q627">
        <f t="shared" si="146"/>
        <v>425</v>
      </c>
    </row>
    <row r="628" spans="1:17" x14ac:dyDescent="0.2">
      <c r="A628">
        <v>1</v>
      </c>
      <c r="B628" s="3">
        <f>'Marktpreise EEX NCG 2017'!A984</f>
        <v>42622</v>
      </c>
      <c r="C628" s="7"/>
      <c r="D628" s="7">
        <f t="shared" si="141"/>
        <v>0</v>
      </c>
      <c r="E628" s="7">
        <f t="shared" si="142"/>
        <v>0</v>
      </c>
      <c r="F628" s="4">
        <f>'Marktpreise EEX NCG 2017'!B984</f>
        <v>14.94</v>
      </c>
      <c r="G628" s="4">
        <f t="shared" si="136"/>
        <v>15.129999999999999</v>
      </c>
      <c r="H628" s="4">
        <f t="shared" si="133"/>
        <v>0</v>
      </c>
      <c r="I628" s="19">
        <f t="shared" si="134"/>
        <v>0</v>
      </c>
      <c r="J628" s="19">
        <f t="shared" si="143"/>
        <v>8646397.8048780486</v>
      </c>
      <c r="K628" s="7">
        <f t="shared" si="137"/>
        <v>520024.39024390274</v>
      </c>
      <c r="L628" s="18">
        <f t="shared" si="144"/>
        <v>84.146341463414686</v>
      </c>
      <c r="M628" s="4">
        <f t="shared" si="147"/>
        <v>16.626908212560377</v>
      </c>
      <c r="N628" s="4">
        <f t="shared" si="145"/>
        <v>18.49744835680751</v>
      </c>
      <c r="O628" s="4">
        <f t="shared" si="138"/>
        <v>7879.9129999999986</v>
      </c>
      <c r="P628">
        <f t="shared" si="135"/>
        <v>1</v>
      </c>
      <c r="Q628">
        <f t="shared" si="146"/>
        <v>426</v>
      </c>
    </row>
    <row r="629" spans="1:17" x14ac:dyDescent="0.2">
      <c r="B629" s="3">
        <f>'Marktpreise EEX NCG 2017'!A985</f>
        <v>42623</v>
      </c>
      <c r="C629" s="7"/>
      <c r="D629" s="7">
        <f t="shared" si="141"/>
        <v>0</v>
      </c>
      <c r="E629" s="7">
        <f t="shared" si="142"/>
        <v>0</v>
      </c>
      <c r="F629" s="4">
        <f>'Marktpreise EEX NCG 2017'!B985</f>
        <v>0</v>
      </c>
      <c r="G629" s="4">
        <f t="shared" si="136"/>
        <v>15.129999999999999</v>
      </c>
      <c r="H629" s="4">
        <f t="shared" si="133"/>
        <v>0</v>
      </c>
      <c r="I629" s="19">
        <f t="shared" si="134"/>
        <v>0</v>
      </c>
      <c r="J629" s="19">
        <f t="shared" si="143"/>
        <v>8646397.8048780486</v>
      </c>
      <c r="K629" s="7">
        <f t="shared" si="137"/>
        <v>520024.39024390274</v>
      </c>
      <c r="L629" s="18">
        <f t="shared" si="144"/>
        <v>84.146341463414686</v>
      </c>
      <c r="M629" s="4">
        <f t="shared" si="147"/>
        <v>16.626908212560377</v>
      </c>
      <c r="N629" s="4">
        <f t="shared" si="145"/>
        <v>18.49744835680751</v>
      </c>
      <c r="O629" s="4">
        <f t="shared" si="138"/>
        <v>7879.9129999999986</v>
      </c>
      <c r="P629">
        <f t="shared" si="135"/>
        <v>0</v>
      </c>
      <c r="Q629">
        <f t="shared" si="146"/>
        <v>426</v>
      </c>
    </row>
    <row r="630" spans="1:17" x14ac:dyDescent="0.2">
      <c r="B630" s="3">
        <f>'Marktpreise EEX NCG 2017'!A986</f>
        <v>42624</v>
      </c>
      <c r="C630" s="7"/>
      <c r="D630" s="7">
        <f t="shared" si="141"/>
        <v>0</v>
      </c>
      <c r="E630" s="7">
        <f t="shared" si="142"/>
        <v>0</v>
      </c>
      <c r="F630" s="4">
        <f>'Marktpreise EEX NCG 2017'!B986</f>
        <v>0</v>
      </c>
      <c r="G630" s="4">
        <f t="shared" si="136"/>
        <v>15.129999999999999</v>
      </c>
      <c r="H630" s="4">
        <f t="shared" si="133"/>
        <v>0</v>
      </c>
      <c r="I630" s="19">
        <f t="shared" si="134"/>
        <v>0</v>
      </c>
      <c r="J630" s="19">
        <f t="shared" si="143"/>
        <v>8646397.8048780486</v>
      </c>
      <c r="K630" s="7">
        <f t="shared" si="137"/>
        <v>520024.39024390274</v>
      </c>
      <c r="L630" s="18">
        <f t="shared" si="144"/>
        <v>84.146341463414686</v>
      </c>
      <c r="M630" s="4">
        <f t="shared" si="147"/>
        <v>16.626908212560377</v>
      </c>
      <c r="N630" s="4">
        <f t="shared" si="145"/>
        <v>18.49744835680751</v>
      </c>
      <c r="O630" s="4">
        <f t="shared" si="138"/>
        <v>7879.9129999999986</v>
      </c>
      <c r="P630">
        <f t="shared" si="135"/>
        <v>0</v>
      </c>
      <c r="Q630">
        <f t="shared" si="146"/>
        <v>426</v>
      </c>
    </row>
    <row r="631" spans="1:17" x14ac:dyDescent="0.2">
      <c r="A631">
        <v>1</v>
      </c>
      <c r="B631" s="3">
        <f>'Marktpreise EEX NCG 2017'!A987</f>
        <v>42625</v>
      </c>
      <c r="C631" s="7"/>
      <c r="D631" s="7">
        <f t="shared" si="141"/>
        <v>0</v>
      </c>
      <c r="E631" s="7">
        <f t="shared" si="142"/>
        <v>0</v>
      </c>
      <c r="F631" s="4">
        <f>'Marktpreise EEX NCG 2017'!B987</f>
        <v>14.85</v>
      </c>
      <c r="G631" s="4">
        <f t="shared" si="136"/>
        <v>15.04</v>
      </c>
      <c r="H631" s="4">
        <f t="shared" si="133"/>
        <v>0</v>
      </c>
      <c r="I631" s="19">
        <f t="shared" si="134"/>
        <v>0</v>
      </c>
      <c r="J631" s="19">
        <f t="shared" si="143"/>
        <v>8646397.8048780486</v>
      </c>
      <c r="K631" s="7">
        <f t="shared" si="137"/>
        <v>520024.39024390274</v>
      </c>
      <c r="L631" s="18">
        <f t="shared" si="144"/>
        <v>84.146341463414686</v>
      </c>
      <c r="M631" s="4">
        <f t="shared" si="147"/>
        <v>16.626908212560377</v>
      </c>
      <c r="N631" s="4">
        <f t="shared" si="145"/>
        <v>18.489351288056202</v>
      </c>
      <c r="O631" s="4">
        <f t="shared" si="138"/>
        <v>7894.9529999999986</v>
      </c>
      <c r="P631">
        <f t="shared" si="135"/>
        <v>1</v>
      </c>
      <c r="Q631">
        <f t="shared" si="146"/>
        <v>427</v>
      </c>
    </row>
    <row r="632" spans="1:17" x14ac:dyDescent="0.2">
      <c r="A632">
        <v>1</v>
      </c>
      <c r="B632" s="3">
        <f>'Marktpreise EEX NCG 2017'!A988</f>
        <v>42626</v>
      </c>
      <c r="C632" s="7"/>
      <c r="D632" s="7">
        <f t="shared" si="141"/>
        <v>0</v>
      </c>
      <c r="E632" s="7">
        <f t="shared" si="142"/>
        <v>0</v>
      </c>
      <c r="F632" s="4">
        <f>'Marktpreise EEX NCG 2017'!B988</f>
        <v>14.9</v>
      </c>
      <c r="G632" s="4">
        <f t="shared" si="136"/>
        <v>15.09</v>
      </c>
      <c r="H632" s="4">
        <f t="shared" si="133"/>
        <v>0</v>
      </c>
      <c r="I632" s="19">
        <f t="shared" si="134"/>
        <v>0</v>
      </c>
      <c r="J632" s="19">
        <f t="shared" si="143"/>
        <v>8646397.8048780486</v>
      </c>
      <c r="K632" s="7">
        <f t="shared" si="137"/>
        <v>520024.39024390274</v>
      </c>
      <c r="L632" s="18">
        <f t="shared" si="144"/>
        <v>84.146341463414686</v>
      </c>
      <c r="M632" s="4">
        <f t="shared" si="147"/>
        <v>16.626908212560377</v>
      </c>
      <c r="N632" s="4">
        <f t="shared" si="145"/>
        <v>18.48140887850467</v>
      </c>
      <c r="O632" s="4">
        <f t="shared" si="138"/>
        <v>7910.0429999999988</v>
      </c>
      <c r="P632">
        <f t="shared" si="135"/>
        <v>1</v>
      </c>
      <c r="Q632">
        <f t="shared" si="146"/>
        <v>428</v>
      </c>
    </row>
    <row r="633" spans="1:17" x14ac:dyDescent="0.2">
      <c r="A633">
        <v>1</v>
      </c>
      <c r="B633" s="3">
        <f>'Marktpreise EEX NCG 2017'!A989</f>
        <v>42627</v>
      </c>
      <c r="C633" s="7"/>
      <c r="D633" s="7">
        <f t="shared" si="141"/>
        <v>0</v>
      </c>
      <c r="E633" s="7">
        <f t="shared" si="142"/>
        <v>0</v>
      </c>
      <c r="F633" s="4">
        <f>'Marktpreise EEX NCG 2017'!B989</f>
        <v>14.71</v>
      </c>
      <c r="G633" s="4">
        <f t="shared" si="136"/>
        <v>14.9</v>
      </c>
      <c r="H633" s="4">
        <f t="shared" si="133"/>
        <v>0</v>
      </c>
      <c r="I633" s="19">
        <f t="shared" si="134"/>
        <v>0</v>
      </c>
      <c r="J633" s="19">
        <f t="shared" si="143"/>
        <v>8646397.8048780486</v>
      </c>
      <c r="K633" s="7">
        <f t="shared" si="137"/>
        <v>520024.39024390274</v>
      </c>
      <c r="L633" s="18">
        <f t="shared" si="144"/>
        <v>84.146341463414686</v>
      </c>
      <c r="M633" s="4">
        <f t="shared" si="147"/>
        <v>16.626908212560377</v>
      </c>
      <c r="N633" s="4">
        <f t="shared" si="145"/>
        <v>18.473060606060603</v>
      </c>
      <c r="O633" s="4">
        <f t="shared" si="138"/>
        <v>7924.9429999999984</v>
      </c>
      <c r="P633">
        <f t="shared" si="135"/>
        <v>1</v>
      </c>
      <c r="Q633">
        <f t="shared" si="146"/>
        <v>429</v>
      </c>
    </row>
    <row r="634" spans="1:17" x14ac:dyDescent="0.2">
      <c r="A634">
        <v>1</v>
      </c>
      <c r="B634" s="3">
        <f>'Marktpreise EEX NCG 2017'!A990</f>
        <v>42628</v>
      </c>
      <c r="C634" s="7"/>
      <c r="D634" s="7">
        <f t="shared" si="141"/>
        <v>0</v>
      </c>
      <c r="E634" s="7">
        <f t="shared" si="142"/>
        <v>0</v>
      </c>
      <c r="F634" s="4">
        <f>'Marktpreise EEX NCG 2017'!B990</f>
        <v>15.05</v>
      </c>
      <c r="G634" s="4">
        <f t="shared" si="136"/>
        <v>15.24</v>
      </c>
      <c r="H634" s="4">
        <f t="shared" si="133"/>
        <v>0</v>
      </c>
      <c r="I634" s="19">
        <f t="shared" si="134"/>
        <v>0</v>
      </c>
      <c r="J634" s="19">
        <f t="shared" si="143"/>
        <v>8646397.8048780486</v>
      </c>
      <c r="K634" s="7">
        <f t="shared" si="137"/>
        <v>520024.39024390274</v>
      </c>
      <c r="L634" s="18">
        <f t="shared" si="144"/>
        <v>84.146341463414686</v>
      </c>
      <c r="M634" s="4">
        <f t="shared" si="147"/>
        <v>16.626908212560377</v>
      </c>
      <c r="N634" s="4">
        <f t="shared" si="145"/>
        <v>18.465541860465112</v>
      </c>
      <c r="O634" s="4">
        <f t="shared" si="138"/>
        <v>7940.1829999999982</v>
      </c>
      <c r="P634">
        <f t="shared" si="135"/>
        <v>1</v>
      </c>
      <c r="Q634">
        <f t="shared" si="146"/>
        <v>430</v>
      </c>
    </row>
    <row r="635" spans="1:17" x14ac:dyDescent="0.2">
      <c r="A635">
        <v>1</v>
      </c>
      <c r="B635" s="3">
        <f>'Marktpreise EEX NCG 2017'!A991</f>
        <v>42629</v>
      </c>
      <c r="C635" s="7"/>
      <c r="D635" s="7">
        <f t="shared" si="141"/>
        <v>0</v>
      </c>
      <c r="E635" s="7">
        <f t="shared" si="142"/>
        <v>0</v>
      </c>
      <c r="F635" s="4">
        <f>'Marktpreise EEX NCG 2017'!B991</f>
        <v>15.07</v>
      </c>
      <c r="G635" s="4">
        <f t="shared" si="136"/>
        <v>15.26</v>
      </c>
      <c r="H635" s="4">
        <f t="shared" si="133"/>
        <v>0</v>
      </c>
      <c r="I635" s="19">
        <f t="shared" si="134"/>
        <v>0</v>
      </c>
      <c r="J635" s="19">
        <f t="shared" si="143"/>
        <v>8646397.8048780486</v>
      </c>
      <c r="K635" s="7">
        <f t="shared" si="137"/>
        <v>520024.39024390274</v>
      </c>
      <c r="L635" s="18">
        <f t="shared" si="144"/>
        <v>84.146341463414686</v>
      </c>
      <c r="M635" s="4">
        <f t="shared" si="147"/>
        <v>16.626908212560377</v>
      </c>
      <c r="N635" s="4">
        <f t="shared" si="145"/>
        <v>18.458104408352664</v>
      </c>
      <c r="O635" s="4">
        <f t="shared" si="138"/>
        <v>7955.4429999999984</v>
      </c>
      <c r="P635">
        <f t="shared" si="135"/>
        <v>1</v>
      </c>
      <c r="Q635">
        <f t="shared" si="146"/>
        <v>431</v>
      </c>
    </row>
    <row r="636" spans="1:17" x14ac:dyDescent="0.2">
      <c r="B636" s="3">
        <f>'Marktpreise EEX NCG 2017'!A992</f>
        <v>42630</v>
      </c>
      <c r="C636" s="7"/>
      <c r="D636" s="7">
        <f t="shared" si="141"/>
        <v>0</v>
      </c>
      <c r="E636" s="7">
        <f t="shared" si="142"/>
        <v>0</v>
      </c>
      <c r="F636" s="4">
        <f>'Marktpreise EEX NCG 2017'!B992</f>
        <v>0</v>
      </c>
      <c r="G636" s="4">
        <f t="shared" si="136"/>
        <v>15.26</v>
      </c>
      <c r="H636" s="4">
        <f t="shared" si="133"/>
        <v>0</v>
      </c>
      <c r="I636" s="19">
        <f t="shared" si="134"/>
        <v>0</v>
      </c>
      <c r="J636" s="19">
        <f t="shared" si="143"/>
        <v>8646397.8048780486</v>
      </c>
      <c r="K636" s="7">
        <f t="shared" si="137"/>
        <v>520024.39024390274</v>
      </c>
      <c r="L636" s="18">
        <f t="shared" si="144"/>
        <v>84.146341463414686</v>
      </c>
      <c r="M636" s="4">
        <f t="shared" si="147"/>
        <v>16.626908212560377</v>
      </c>
      <c r="N636" s="4">
        <f t="shared" si="145"/>
        <v>18.458104408352664</v>
      </c>
      <c r="O636" s="4">
        <f t="shared" si="138"/>
        <v>7955.4429999999984</v>
      </c>
      <c r="P636">
        <f t="shared" si="135"/>
        <v>0</v>
      </c>
      <c r="Q636">
        <f t="shared" si="146"/>
        <v>431</v>
      </c>
    </row>
    <row r="637" spans="1:17" x14ac:dyDescent="0.2">
      <c r="B637" s="3">
        <f>'Marktpreise EEX NCG 2017'!A993</f>
        <v>42631</v>
      </c>
      <c r="C637" s="7"/>
      <c r="D637" s="7">
        <f t="shared" si="141"/>
        <v>0</v>
      </c>
      <c r="E637" s="7">
        <f t="shared" si="142"/>
        <v>0</v>
      </c>
      <c r="F637" s="4">
        <f>'Marktpreise EEX NCG 2017'!B993</f>
        <v>0</v>
      </c>
      <c r="G637" s="4">
        <f t="shared" si="136"/>
        <v>15.26</v>
      </c>
      <c r="H637" s="4">
        <f t="shared" si="133"/>
        <v>0</v>
      </c>
      <c r="I637" s="19">
        <f t="shared" si="134"/>
        <v>0</v>
      </c>
      <c r="J637" s="19">
        <f t="shared" si="143"/>
        <v>8646397.8048780486</v>
      </c>
      <c r="K637" s="7">
        <f t="shared" si="137"/>
        <v>520024.39024390274</v>
      </c>
      <c r="L637" s="18">
        <f t="shared" si="144"/>
        <v>84.146341463414686</v>
      </c>
      <c r="M637" s="4">
        <f t="shared" si="147"/>
        <v>16.626908212560377</v>
      </c>
      <c r="N637" s="4">
        <f t="shared" si="145"/>
        <v>18.458104408352664</v>
      </c>
      <c r="O637" s="4">
        <f t="shared" si="138"/>
        <v>7955.4429999999984</v>
      </c>
      <c r="P637">
        <f t="shared" si="135"/>
        <v>0</v>
      </c>
      <c r="Q637">
        <f t="shared" si="146"/>
        <v>431</v>
      </c>
    </row>
    <row r="638" spans="1:17" x14ac:dyDescent="0.2">
      <c r="A638">
        <v>1</v>
      </c>
      <c r="B638" s="3">
        <f>'Marktpreise EEX NCG 2017'!A994</f>
        <v>42632</v>
      </c>
      <c r="C638" s="7"/>
      <c r="D638" s="7">
        <f t="shared" si="141"/>
        <v>0</v>
      </c>
      <c r="E638" s="7">
        <f t="shared" si="142"/>
        <v>0</v>
      </c>
      <c r="F638" s="4">
        <f>'Marktpreise EEX NCG 2017'!B994</f>
        <v>15.44</v>
      </c>
      <c r="G638" s="4">
        <f t="shared" si="136"/>
        <v>15.629999999999999</v>
      </c>
      <c r="H638" s="4">
        <f t="shared" si="133"/>
        <v>0</v>
      </c>
      <c r="I638" s="19">
        <f t="shared" si="134"/>
        <v>0</v>
      </c>
      <c r="J638" s="19">
        <f t="shared" si="143"/>
        <v>8646397.8048780486</v>
      </c>
      <c r="K638" s="7">
        <f t="shared" si="137"/>
        <v>520024.39024390274</v>
      </c>
      <c r="L638" s="18">
        <f t="shared" si="144"/>
        <v>84.146341463414686</v>
      </c>
      <c r="M638" s="4">
        <f t="shared" si="147"/>
        <v>16.626908212560377</v>
      </c>
      <c r="N638" s="4">
        <f t="shared" si="145"/>
        <v>18.451557870370365</v>
      </c>
      <c r="O638" s="4">
        <f t="shared" si="138"/>
        <v>7971.0729999999985</v>
      </c>
      <c r="P638">
        <f t="shared" si="135"/>
        <v>1</v>
      </c>
      <c r="Q638">
        <f t="shared" si="146"/>
        <v>432</v>
      </c>
    </row>
    <row r="639" spans="1:17" x14ac:dyDescent="0.2">
      <c r="A639">
        <v>1</v>
      </c>
      <c r="B639" s="3">
        <f>'Marktpreise EEX NCG 2017'!A995</f>
        <v>42633</v>
      </c>
      <c r="C639" s="7"/>
      <c r="D639" s="7">
        <f t="shared" si="141"/>
        <v>0</v>
      </c>
      <c r="E639" s="7">
        <f t="shared" si="142"/>
        <v>0</v>
      </c>
      <c r="F639" s="4">
        <f>'Marktpreise EEX NCG 2017'!B995</f>
        <v>15.18</v>
      </c>
      <c r="G639" s="4">
        <f t="shared" si="136"/>
        <v>15.37</v>
      </c>
      <c r="H639" s="4">
        <f t="shared" si="133"/>
        <v>0</v>
      </c>
      <c r="I639" s="19">
        <f t="shared" si="134"/>
        <v>0</v>
      </c>
      <c r="J639" s="19">
        <f t="shared" si="143"/>
        <v>8646397.8048780486</v>
      </c>
      <c r="K639" s="7">
        <f t="shared" si="137"/>
        <v>520024.39024390274</v>
      </c>
      <c r="L639" s="18">
        <f t="shared" si="144"/>
        <v>84.146341463414686</v>
      </c>
      <c r="M639" s="4">
        <f t="shared" si="147"/>
        <v>16.626908212560377</v>
      </c>
      <c r="N639" s="4">
        <f t="shared" si="145"/>
        <v>18.444441108545032</v>
      </c>
      <c r="O639" s="4">
        <f t="shared" si="138"/>
        <v>7986.4429999999984</v>
      </c>
      <c r="P639">
        <f t="shared" si="135"/>
        <v>1</v>
      </c>
      <c r="Q639">
        <f t="shared" si="146"/>
        <v>433</v>
      </c>
    </row>
    <row r="640" spans="1:17" x14ac:dyDescent="0.2">
      <c r="A640">
        <v>1</v>
      </c>
      <c r="B640" s="3">
        <f>'Marktpreise EEX NCG 2017'!A996</f>
        <v>42634</v>
      </c>
      <c r="C640" s="7"/>
      <c r="D640" s="7">
        <f t="shared" si="141"/>
        <v>0</v>
      </c>
      <c r="E640" s="7">
        <f t="shared" si="142"/>
        <v>0</v>
      </c>
      <c r="F640" s="4">
        <f>'Marktpreise EEX NCG 2017'!B996</f>
        <v>15.43</v>
      </c>
      <c r="G640" s="4">
        <f t="shared" si="136"/>
        <v>15.62</v>
      </c>
      <c r="H640" s="4">
        <f t="shared" si="133"/>
        <v>0</v>
      </c>
      <c r="I640" s="19">
        <f t="shared" si="134"/>
        <v>0</v>
      </c>
      <c r="J640" s="19">
        <f t="shared" si="143"/>
        <v>8646397.8048780486</v>
      </c>
      <c r="K640" s="7">
        <f t="shared" si="137"/>
        <v>520024.39024390274</v>
      </c>
      <c r="L640" s="18">
        <f t="shared" si="144"/>
        <v>84.146341463414686</v>
      </c>
      <c r="M640" s="4">
        <f t="shared" si="147"/>
        <v>16.626908212560377</v>
      </c>
      <c r="N640" s="4">
        <f t="shared" si="145"/>
        <v>18.437933179723498</v>
      </c>
      <c r="O640" s="4">
        <f t="shared" si="138"/>
        <v>8002.0629999999983</v>
      </c>
      <c r="P640">
        <f t="shared" si="135"/>
        <v>1</v>
      </c>
      <c r="Q640">
        <f t="shared" si="146"/>
        <v>434</v>
      </c>
    </row>
    <row r="641" spans="1:17" x14ac:dyDescent="0.2">
      <c r="A641">
        <v>1</v>
      </c>
      <c r="B641" s="3">
        <f>'Marktpreise EEX NCG 2017'!A997</f>
        <v>42635</v>
      </c>
      <c r="C641" s="7"/>
      <c r="D641" s="7">
        <f t="shared" si="141"/>
        <v>0</v>
      </c>
      <c r="E641" s="7">
        <f t="shared" si="142"/>
        <v>0</v>
      </c>
      <c r="F641" s="4">
        <f>'Marktpreise EEX NCG 2017'!B997</f>
        <v>15.62</v>
      </c>
      <c r="G641" s="4">
        <f t="shared" si="136"/>
        <v>15.809999999999999</v>
      </c>
      <c r="H641" s="4">
        <f t="shared" si="133"/>
        <v>0</v>
      </c>
      <c r="I641" s="19">
        <f t="shared" si="134"/>
        <v>0</v>
      </c>
      <c r="J641" s="19">
        <f t="shared" si="143"/>
        <v>8646397.8048780486</v>
      </c>
      <c r="K641" s="7">
        <f t="shared" si="137"/>
        <v>520024.39024390274</v>
      </c>
      <c r="L641" s="18">
        <f t="shared" si="144"/>
        <v>84.146341463414686</v>
      </c>
      <c r="M641" s="4">
        <f t="shared" si="147"/>
        <v>16.626908212560377</v>
      </c>
      <c r="N641" s="4">
        <f t="shared" si="145"/>
        <v>18.431891954022987</v>
      </c>
      <c r="O641" s="4">
        <f t="shared" si="138"/>
        <v>8017.8729999999987</v>
      </c>
      <c r="P641">
        <f t="shared" si="135"/>
        <v>1</v>
      </c>
      <c r="Q641">
        <f t="shared" si="146"/>
        <v>435</v>
      </c>
    </row>
    <row r="642" spans="1:17" x14ac:dyDescent="0.2">
      <c r="A642">
        <v>1</v>
      </c>
      <c r="B642" s="3">
        <f>'Marktpreise EEX NCG 2017'!A998</f>
        <v>42636</v>
      </c>
      <c r="C642" s="7"/>
      <c r="D642" s="7">
        <f t="shared" si="141"/>
        <v>0</v>
      </c>
      <c r="E642" s="7">
        <f t="shared" si="142"/>
        <v>0</v>
      </c>
      <c r="F642" s="4">
        <f>'Marktpreise EEX NCG 2017'!B998</f>
        <v>15.95</v>
      </c>
      <c r="G642" s="4">
        <f t="shared" si="136"/>
        <v>16.14</v>
      </c>
      <c r="H642" s="4">
        <f t="shared" si="133"/>
        <v>0</v>
      </c>
      <c r="I642" s="19">
        <f t="shared" si="134"/>
        <v>0</v>
      </c>
      <c r="J642" s="19">
        <f t="shared" si="143"/>
        <v>8646397.8048780486</v>
      </c>
      <c r="K642" s="7">
        <f t="shared" si="137"/>
        <v>520024.39024390274</v>
      </c>
      <c r="L642" s="18">
        <f t="shared" si="144"/>
        <v>84.146341463414686</v>
      </c>
      <c r="M642" s="4">
        <f t="shared" si="147"/>
        <v>16.626908212560377</v>
      </c>
      <c r="N642" s="4">
        <f t="shared" si="145"/>
        <v>18.426635321100914</v>
      </c>
      <c r="O642" s="4">
        <f t="shared" si="138"/>
        <v>8034.012999999999</v>
      </c>
      <c r="P642">
        <f t="shared" si="135"/>
        <v>1</v>
      </c>
      <c r="Q642">
        <f t="shared" si="146"/>
        <v>436</v>
      </c>
    </row>
    <row r="643" spans="1:17" x14ac:dyDescent="0.2">
      <c r="B643" s="3">
        <f>'Marktpreise EEX NCG 2017'!A999</f>
        <v>42637</v>
      </c>
      <c r="C643" s="7"/>
      <c r="D643" s="7">
        <f t="shared" si="141"/>
        <v>0</v>
      </c>
      <c r="E643" s="7">
        <f t="shared" si="142"/>
        <v>0</v>
      </c>
      <c r="F643" s="4">
        <f>'Marktpreise EEX NCG 2017'!B999</f>
        <v>0</v>
      </c>
      <c r="G643" s="4">
        <f t="shared" si="136"/>
        <v>16.14</v>
      </c>
      <c r="H643" s="4">
        <f t="shared" si="133"/>
        <v>0</v>
      </c>
      <c r="I643" s="19">
        <f t="shared" si="134"/>
        <v>0</v>
      </c>
      <c r="J643" s="19">
        <f t="shared" si="143"/>
        <v>8646397.8048780486</v>
      </c>
      <c r="K643" s="7">
        <f t="shared" si="137"/>
        <v>520024.39024390274</v>
      </c>
      <c r="L643" s="18">
        <f t="shared" si="144"/>
        <v>84.146341463414686</v>
      </c>
      <c r="M643" s="4">
        <f t="shared" si="147"/>
        <v>16.626908212560377</v>
      </c>
      <c r="N643" s="4">
        <f t="shared" si="145"/>
        <v>18.426635321100914</v>
      </c>
      <c r="O643" s="4">
        <f t="shared" si="138"/>
        <v>8034.012999999999</v>
      </c>
      <c r="P643">
        <f t="shared" si="135"/>
        <v>0</v>
      </c>
      <c r="Q643">
        <f t="shared" si="146"/>
        <v>436</v>
      </c>
    </row>
    <row r="644" spans="1:17" x14ac:dyDescent="0.2">
      <c r="B644" s="3">
        <f>'Marktpreise EEX NCG 2017'!A1000</f>
        <v>42638</v>
      </c>
      <c r="C644" s="7"/>
      <c r="D644" s="7">
        <f t="shared" si="141"/>
        <v>0</v>
      </c>
      <c r="E644" s="7">
        <f t="shared" si="142"/>
        <v>0</v>
      </c>
      <c r="F644" s="4">
        <f>'Marktpreise EEX NCG 2017'!B1000</f>
        <v>0</v>
      </c>
      <c r="G644" s="4">
        <f t="shared" si="136"/>
        <v>16.14</v>
      </c>
      <c r="H644" s="4">
        <f t="shared" si="133"/>
        <v>0</v>
      </c>
      <c r="I644" s="19">
        <f t="shared" si="134"/>
        <v>0</v>
      </c>
      <c r="J644" s="19">
        <f t="shared" si="143"/>
        <v>8646397.8048780486</v>
      </c>
      <c r="K644" s="7">
        <f t="shared" si="137"/>
        <v>520024.39024390274</v>
      </c>
      <c r="L644" s="18">
        <f t="shared" si="144"/>
        <v>84.146341463414686</v>
      </c>
      <c r="M644" s="4">
        <f t="shared" si="147"/>
        <v>16.626908212560377</v>
      </c>
      <c r="N644" s="4">
        <f t="shared" si="145"/>
        <v>18.426635321100914</v>
      </c>
      <c r="O644" s="4">
        <f t="shared" si="138"/>
        <v>8034.012999999999</v>
      </c>
      <c r="P644">
        <f t="shared" si="135"/>
        <v>0</v>
      </c>
      <c r="Q644">
        <f t="shared" si="146"/>
        <v>436</v>
      </c>
    </row>
    <row r="645" spans="1:17" x14ac:dyDescent="0.2">
      <c r="A645">
        <v>1</v>
      </c>
      <c r="B645" s="3">
        <f>'Marktpreise EEX NCG 2017'!A1001</f>
        <v>42639</v>
      </c>
      <c r="C645" s="7"/>
      <c r="D645" s="7">
        <f t="shared" si="141"/>
        <v>0</v>
      </c>
      <c r="E645" s="7">
        <f t="shared" si="142"/>
        <v>0</v>
      </c>
      <c r="F645" s="4">
        <f>'Marktpreise EEX NCG 2017'!B1001</f>
        <v>15.8</v>
      </c>
      <c r="G645" s="4">
        <f t="shared" si="136"/>
        <v>15.99</v>
      </c>
      <c r="H645" s="4">
        <f t="shared" si="133"/>
        <v>0</v>
      </c>
      <c r="I645" s="19">
        <f t="shared" si="134"/>
        <v>0</v>
      </c>
      <c r="J645" s="19">
        <f t="shared" si="143"/>
        <v>8646397.8048780486</v>
      </c>
      <c r="K645" s="7">
        <f t="shared" si="137"/>
        <v>520024.39024390274</v>
      </c>
      <c r="L645" s="18">
        <f t="shared" si="144"/>
        <v>84.146341463414686</v>
      </c>
      <c r="M645" s="4">
        <f t="shared" si="147"/>
        <v>16.626908212560377</v>
      </c>
      <c r="N645" s="4">
        <f t="shared" si="145"/>
        <v>18.421059496567501</v>
      </c>
      <c r="O645" s="4">
        <f t="shared" si="138"/>
        <v>8050.0029999999988</v>
      </c>
      <c r="P645">
        <f t="shared" si="135"/>
        <v>1</v>
      </c>
      <c r="Q645">
        <f t="shared" si="146"/>
        <v>437</v>
      </c>
    </row>
    <row r="646" spans="1:17" x14ac:dyDescent="0.2">
      <c r="A646">
        <v>1</v>
      </c>
      <c r="B646" s="3">
        <f>'Marktpreise EEX NCG 2017'!A1002</f>
        <v>42640</v>
      </c>
      <c r="C646" s="7"/>
      <c r="D646" s="7">
        <f t="shared" si="141"/>
        <v>0</v>
      </c>
      <c r="E646" s="7">
        <f t="shared" si="142"/>
        <v>0</v>
      </c>
      <c r="F646" s="4">
        <f>'Marktpreise EEX NCG 2017'!B1002</f>
        <v>15.32</v>
      </c>
      <c r="G646" s="4">
        <f t="shared" si="136"/>
        <v>15.51</v>
      </c>
      <c r="H646" s="4">
        <f t="shared" si="133"/>
        <v>0</v>
      </c>
      <c r="I646" s="19">
        <f t="shared" si="134"/>
        <v>0</v>
      </c>
      <c r="J646" s="19">
        <f t="shared" si="143"/>
        <v>8646397.8048780486</v>
      </c>
      <c r="K646" s="7">
        <f t="shared" si="137"/>
        <v>520024.39024390274</v>
      </c>
      <c r="L646" s="18">
        <f t="shared" si="144"/>
        <v>84.146341463414686</v>
      </c>
      <c r="M646" s="4">
        <f t="shared" si="147"/>
        <v>16.626908212560377</v>
      </c>
      <c r="N646" s="4">
        <f t="shared" si="145"/>
        <v>18.414413242009129</v>
      </c>
      <c r="O646" s="4">
        <f t="shared" si="138"/>
        <v>8065.512999999999</v>
      </c>
      <c r="P646">
        <f t="shared" si="135"/>
        <v>1</v>
      </c>
      <c r="Q646">
        <f t="shared" si="146"/>
        <v>438</v>
      </c>
    </row>
    <row r="647" spans="1:17" x14ac:dyDescent="0.2">
      <c r="A647">
        <v>1</v>
      </c>
      <c r="B647" s="3">
        <f>'Marktpreise EEX NCG 2017'!A1003</f>
        <v>42641</v>
      </c>
      <c r="C647" s="7"/>
      <c r="D647" s="7">
        <f t="shared" si="141"/>
        <v>0</v>
      </c>
      <c r="E647" s="7">
        <f t="shared" si="142"/>
        <v>0</v>
      </c>
      <c r="F647" s="4">
        <f>'Marktpreise EEX NCG 2017'!B1003</f>
        <v>15.83</v>
      </c>
      <c r="G647" s="4">
        <f t="shared" si="136"/>
        <v>16.02</v>
      </c>
      <c r="H647" s="4">
        <f t="shared" si="133"/>
        <v>0</v>
      </c>
      <c r="I647" s="19">
        <f t="shared" si="134"/>
        <v>0</v>
      </c>
      <c r="J647" s="19">
        <f t="shared" si="143"/>
        <v>8646397.8048780486</v>
      </c>
      <c r="K647" s="7">
        <f t="shared" si="137"/>
        <v>520024.39024390274</v>
      </c>
      <c r="L647" s="18">
        <f t="shared" si="144"/>
        <v>84.146341463414686</v>
      </c>
      <c r="M647" s="4">
        <f t="shared" si="147"/>
        <v>16.626908212560377</v>
      </c>
      <c r="N647" s="4">
        <f t="shared" si="145"/>
        <v>18.408958997722095</v>
      </c>
      <c r="O647" s="4">
        <f t="shared" si="138"/>
        <v>8081.5329999999994</v>
      </c>
      <c r="P647">
        <f t="shared" si="135"/>
        <v>1</v>
      </c>
      <c r="Q647">
        <f t="shared" si="146"/>
        <v>439</v>
      </c>
    </row>
    <row r="648" spans="1:17" x14ac:dyDescent="0.2">
      <c r="A648">
        <v>1</v>
      </c>
      <c r="B648" s="3">
        <f>'Marktpreise EEX NCG 2017'!A1004</f>
        <v>42642</v>
      </c>
      <c r="C648" s="7"/>
      <c r="D648" s="7">
        <f t="shared" si="141"/>
        <v>0</v>
      </c>
      <c r="E648" s="7">
        <f t="shared" si="142"/>
        <v>0</v>
      </c>
      <c r="F648" s="4">
        <f>'Marktpreise EEX NCG 2017'!B1004</f>
        <v>15.93</v>
      </c>
      <c r="G648" s="4">
        <f t="shared" si="136"/>
        <v>16.12</v>
      </c>
      <c r="H648" s="4">
        <f t="shared" si="133"/>
        <v>0</v>
      </c>
      <c r="I648" s="19">
        <f t="shared" si="134"/>
        <v>0</v>
      </c>
      <c r="J648" s="19">
        <f t="shared" si="143"/>
        <v>8646397.8048780486</v>
      </c>
      <c r="K648" s="7">
        <f t="shared" si="137"/>
        <v>520024.39024390274</v>
      </c>
      <c r="L648" s="18">
        <f t="shared" si="144"/>
        <v>84.146341463414686</v>
      </c>
      <c r="M648" s="4">
        <f t="shared" si="147"/>
        <v>16.626908212560377</v>
      </c>
      <c r="N648" s="4">
        <f t="shared" si="145"/>
        <v>18.403756818181815</v>
      </c>
      <c r="O648" s="4">
        <f t="shared" si="138"/>
        <v>8097.6529999999993</v>
      </c>
      <c r="P648">
        <f t="shared" si="135"/>
        <v>1</v>
      </c>
      <c r="Q648">
        <f t="shared" si="146"/>
        <v>440</v>
      </c>
    </row>
    <row r="649" spans="1:17" x14ac:dyDescent="0.2">
      <c r="A649">
        <v>1</v>
      </c>
      <c r="B649" s="3">
        <f>'Marktpreise EEX NCG 2017'!A1005</f>
        <v>42643</v>
      </c>
      <c r="C649" s="7"/>
      <c r="D649" s="7">
        <f t="shared" si="141"/>
        <v>0</v>
      </c>
      <c r="E649" s="7">
        <f t="shared" si="142"/>
        <v>0</v>
      </c>
      <c r="F649" s="4">
        <f>'Marktpreise EEX NCG 2017'!B1005</f>
        <v>15.67</v>
      </c>
      <c r="G649" s="4">
        <f t="shared" si="136"/>
        <v>15.86</v>
      </c>
      <c r="H649" s="4">
        <f t="shared" si="133"/>
        <v>0</v>
      </c>
      <c r="I649" s="19">
        <f t="shared" si="134"/>
        <v>0</v>
      </c>
      <c r="J649" s="19">
        <f t="shared" si="143"/>
        <v>8646397.8048780486</v>
      </c>
      <c r="K649" s="7">
        <f t="shared" si="137"/>
        <v>520024.39024390274</v>
      </c>
      <c r="L649" s="18">
        <f t="shared" si="144"/>
        <v>84.146341463414686</v>
      </c>
      <c r="M649" s="4">
        <f t="shared" si="147"/>
        <v>16.626908212560377</v>
      </c>
      <c r="N649" s="4">
        <f t="shared" si="145"/>
        <v>18.397988662131517</v>
      </c>
      <c r="O649" s="4">
        <f t="shared" si="138"/>
        <v>8113.512999999999</v>
      </c>
      <c r="P649">
        <f t="shared" si="135"/>
        <v>1</v>
      </c>
      <c r="Q649">
        <f t="shared" si="146"/>
        <v>441</v>
      </c>
    </row>
    <row r="650" spans="1:17" x14ac:dyDescent="0.2">
      <c r="B650" s="3">
        <f>'Marktpreise EEX NCG 2017'!A1006</f>
        <v>42644</v>
      </c>
      <c r="C650" s="7"/>
      <c r="D650" s="7">
        <f t="shared" si="141"/>
        <v>0</v>
      </c>
      <c r="E650" s="7">
        <f t="shared" si="142"/>
        <v>0</v>
      </c>
      <c r="F650" s="4">
        <f>'Marktpreise EEX NCG 2017'!B1006</f>
        <v>0</v>
      </c>
      <c r="G650" s="4">
        <f t="shared" si="136"/>
        <v>15.86</v>
      </c>
      <c r="H650" s="4">
        <f t="shared" si="133"/>
        <v>0</v>
      </c>
      <c r="I650" s="19">
        <f t="shared" si="134"/>
        <v>0</v>
      </c>
      <c r="J650" s="19">
        <f t="shared" si="143"/>
        <v>8646397.8048780486</v>
      </c>
      <c r="K650" s="7">
        <f t="shared" si="137"/>
        <v>520024.39024390274</v>
      </c>
      <c r="L650" s="18">
        <f t="shared" si="144"/>
        <v>84.146341463414686</v>
      </c>
      <c r="M650" s="4">
        <f t="shared" si="147"/>
        <v>16.626908212560377</v>
      </c>
      <c r="N650" s="4">
        <f t="shared" si="145"/>
        <v>18.397988662131517</v>
      </c>
      <c r="O650" s="4">
        <f t="shared" si="138"/>
        <v>8113.512999999999</v>
      </c>
      <c r="P650">
        <f t="shared" si="135"/>
        <v>0</v>
      </c>
      <c r="Q650">
        <f t="shared" si="146"/>
        <v>441</v>
      </c>
    </row>
    <row r="651" spans="1:17" x14ac:dyDescent="0.2">
      <c r="B651" s="3">
        <f>'Marktpreise EEX NCG 2017'!A1007</f>
        <v>42645</v>
      </c>
      <c r="C651" s="7"/>
      <c r="D651" s="7">
        <f t="shared" si="141"/>
        <v>0</v>
      </c>
      <c r="E651" s="7">
        <f t="shared" si="142"/>
        <v>0</v>
      </c>
      <c r="F651" s="4">
        <f>'Marktpreise EEX NCG 2017'!B1007</f>
        <v>0</v>
      </c>
      <c r="G651" s="4">
        <f t="shared" si="136"/>
        <v>15.86</v>
      </c>
      <c r="H651" s="4">
        <f t="shared" ref="H651:H714" si="148">IF(E651&gt;0,G651,0)</f>
        <v>0</v>
      </c>
      <c r="I651" s="19">
        <f t="shared" ref="I651:I714" si="149">E651*G651</f>
        <v>0</v>
      </c>
      <c r="J651" s="19">
        <f t="shared" si="143"/>
        <v>8646397.8048780486</v>
      </c>
      <c r="K651" s="7">
        <f t="shared" si="137"/>
        <v>520024.39024390274</v>
      </c>
      <c r="L651" s="18">
        <f t="shared" si="144"/>
        <v>84.146341463414686</v>
      </c>
      <c r="M651" s="4">
        <f t="shared" si="147"/>
        <v>16.626908212560377</v>
      </c>
      <c r="N651" s="4">
        <f t="shared" si="145"/>
        <v>18.397988662131517</v>
      </c>
      <c r="O651" s="4">
        <f t="shared" si="138"/>
        <v>8113.512999999999</v>
      </c>
      <c r="P651">
        <f t="shared" ref="P651:P714" si="150">IF(F651&gt;0,1,0)</f>
        <v>0</v>
      </c>
      <c r="Q651">
        <f t="shared" si="146"/>
        <v>441</v>
      </c>
    </row>
    <row r="652" spans="1:17" x14ac:dyDescent="0.2">
      <c r="A652">
        <v>1</v>
      </c>
      <c r="B652" s="3">
        <f>'Marktpreise EEX NCG 2017'!A1008</f>
        <v>42646</v>
      </c>
      <c r="C652" s="7"/>
      <c r="D652" s="7">
        <f t="shared" si="141"/>
        <v>0</v>
      </c>
      <c r="E652" s="7">
        <f t="shared" si="142"/>
        <v>0</v>
      </c>
      <c r="F652" s="4">
        <f>'Marktpreise EEX NCG 2017'!B1008</f>
        <v>15.89</v>
      </c>
      <c r="G652" s="4">
        <f t="shared" ref="G652:G715" si="151">IF(F652&gt;0,F652+$E$7,G651)</f>
        <v>16.080000000000002</v>
      </c>
      <c r="H652" s="4">
        <f t="shared" si="148"/>
        <v>0</v>
      </c>
      <c r="I652" s="19">
        <f t="shared" si="149"/>
        <v>0</v>
      </c>
      <c r="J652" s="19">
        <f t="shared" si="143"/>
        <v>8646397.8048780486</v>
      </c>
      <c r="K652" s="7">
        <f t="shared" ref="K652:K715" si="152">E652+K651</f>
        <v>520024.39024390274</v>
      </c>
      <c r="L652" s="18">
        <f t="shared" si="144"/>
        <v>84.146341463414686</v>
      </c>
      <c r="M652" s="4">
        <f t="shared" si="147"/>
        <v>16.626908212560377</v>
      </c>
      <c r="N652" s="4">
        <f t="shared" si="145"/>
        <v>18.392744343891401</v>
      </c>
      <c r="O652" s="4">
        <f t="shared" ref="O652:O715" si="153">IF(F652&gt;0,G652+O651,O651)</f>
        <v>8129.5929999999989</v>
      </c>
      <c r="P652">
        <f t="shared" si="150"/>
        <v>1</v>
      </c>
      <c r="Q652">
        <f t="shared" si="146"/>
        <v>442</v>
      </c>
    </row>
    <row r="653" spans="1:17" x14ac:dyDescent="0.2">
      <c r="A653">
        <v>1</v>
      </c>
      <c r="B653" s="3">
        <f>'Marktpreise EEX NCG 2017'!A1009</f>
        <v>42647</v>
      </c>
      <c r="C653" s="7"/>
      <c r="D653" s="7">
        <f t="shared" si="141"/>
        <v>0</v>
      </c>
      <c r="E653" s="7">
        <f t="shared" si="142"/>
        <v>0</v>
      </c>
      <c r="F653" s="4">
        <f>'Marktpreise EEX NCG 2017'!B1009</f>
        <v>16.2</v>
      </c>
      <c r="G653" s="4">
        <f t="shared" si="151"/>
        <v>16.39</v>
      </c>
      <c r="H653" s="4">
        <f t="shared" si="148"/>
        <v>0</v>
      </c>
      <c r="I653" s="19">
        <f t="shared" si="149"/>
        <v>0</v>
      </c>
      <c r="J653" s="19">
        <f t="shared" si="143"/>
        <v>8646397.8048780486</v>
      </c>
      <c r="K653" s="7">
        <f t="shared" si="152"/>
        <v>520024.39024390274</v>
      </c>
      <c r="L653" s="18">
        <f t="shared" si="144"/>
        <v>84.146341463414686</v>
      </c>
      <c r="M653" s="4">
        <f t="shared" si="147"/>
        <v>16.626908212560377</v>
      </c>
      <c r="N653" s="4">
        <f t="shared" si="145"/>
        <v>18.388223476297966</v>
      </c>
      <c r="O653" s="4">
        <f t="shared" si="153"/>
        <v>8145.9829999999993</v>
      </c>
      <c r="P653">
        <f t="shared" si="150"/>
        <v>1</v>
      </c>
      <c r="Q653">
        <f t="shared" si="146"/>
        <v>443</v>
      </c>
    </row>
    <row r="654" spans="1:17" x14ac:dyDescent="0.2">
      <c r="A654">
        <v>1</v>
      </c>
      <c r="B654" s="3">
        <f>'Marktpreise EEX NCG 2017'!A1010</f>
        <v>42648</v>
      </c>
      <c r="C654" s="7"/>
      <c r="D654" s="7">
        <f t="shared" si="141"/>
        <v>0</v>
      </c>
      <c r="E654" s="7">
        <f t="shared" si="142"/>
        <v>0</v>
      </c>
      <c r="F654" s="4">
        <f>'Marktpreise EEX NCG 2017'!B1010</f>
        <v>16.38</v>
      </c>
      <c r="G654" s="4">
        <f t="shared" si="151"/>
        <v>16.57</v>
      </c>
      <c r="H654" s="4">
        <f t="shared" si="148"/>
        <v>0</v>
      </c>
      <c r="I654" s="19">
        <f t="shared" si="149"/>
        <v>0</v>
      </c>
      <c r="J654" s="19">
        <f t="shared" si="143"/>
        <v>8646397.8048780486</v>
      </c>
      <c r="K654" s="7">
        <f t="shared" si="152"/>
        <v>520024.39024390274</v>
      </c>
      <c r="L654" s="18">
        <f t="shared" si="144"/>
        <v>84.146341463414686</v>
      </c>
      <c r="M654" s="4">
        <f t="shared" si="147"/>
        <v>16.626908212560377</v>
      </c>
      <c r="N654" s="4">
        <f t="shared" si="145"/>
        <v>18.384128378378374</v>
      </c>
      <c r="O654" s="4">
        <f t="shared" si="153"/>
        <v>8162.552999999999</v>
      </c>
      <c r="P654">
        <f t="shared" si="150"/>
        <v>1</v>
      </c>
      <c r="Q654">
        <f t="shared" si="146"/>
        <v>444</v>
      </c>
    </row>
    <row r="655" spans="1:17" x14ac:dyDescent="0.2">
      <c r="A655">
        <v>1</v>
      </c>
      <c r="B655" s="3">
        <f>'Marktpreise EEX NCG 2017'!A1011</f>
        <v>42649</v>
      </c>
      <c r="C655" s="7"/>
      <c r="D655" s="7">
        <f t="shared" si="141"/>
        <v>0</v>
      </c>
      <c r="E655" s="7">
        <f t="shared" si="142"/>
        <v>0</v>
      </c>
      <c r="F655" s="4">
        <f>'Marktpreise EEX NCG 2017'!B1011</f>
        <v>16.68</v>
      </c>
      <c r="G655" s="4">
        <f t="shared" si="151"/>
        <v>16.87</v>
      </c>
      <c r="H655" s="4">
        <f t="shared" si="148"/>
        <v>0</v>
      </c>
      <c r="I655" s="19">
        <f t="shared" si="149"/>
        <v>0</v>
      </c>
      <c r="J655" s="19">
        <f t="shared" si="143"/>
        <v>8646397.8048780486</v>
      </c>
      <c r="K655" s="7">
        <f t="shared" si="152"/>
        <v>520024.39024390274</v>
      </c>
      <c r="L655" s="18">
        <f t="shared" si="144"/>
        <v>84.146341463414686</v>
      </c>
      <c r="M655" s="4">
        <f t="shared" si="147"/>
        <v>16.626908212560377</v>
      </c>
      <c r="N655" s="4">
        <f t="shared" si="145"/>
        <v>18.380725842696627</v>
      </c>
      <c r="O655" s="4">
        <f t="shared" si="153"/>
        <v>8179.4229999999989</v>
      </c>
      <c r="P655">
        <f t="shared" si="150"/>
        <v>1</v>
      </c>
      <c r="Q655">
        <f t="shared" si="146"/>
        <v>445</v>
      </c>
    </row>
    <row r="656" spans="1:17" x14ac:dyDescent="0.2">
      <c r="A656">
        <v>1</v>
      </c>
      <c r="B656" s="3">
        <f>'Marktpreise EEX NCG 2017'!A1012</f>
        <v>42650</v>
      </c>
      <c r="C656" s="7"/>
      <c r="D656" s="7">
        <f t="shared" si="141"/>
        <v>0</v>
      </c>
      <c r="E656" s="7">
        <f t="shared" si="142"/>
        <v>0</v>
      </c>
      <c r="F656" s="4">
        <f>'Marktpreise EEX NCG 2017'!B1012</f>
        <v>16.260000000000002</v>
      </c>
      <c r="G656" s="4">
        <f t="shared" si="151"/>
        <v>16.450000000000003</v>
      </c>
      <c r="H656" s="4">
        <f t="shared" si="148"/>
        <v>0</v>
      </c>
      <c r="I656" s="19">
        <f t="shared" si="149"/>
        <v>0</v>
      </c>
      <c r="J656" s="19">
        <f t="shared" si="143"/>
        <v>8646397.8048780486</v>
      </c>
      <c r="K656" s="7">
        <f t="shared" si="152"/>
        <v>520024.39024390274</v>
      </c>
      <c r="L656" s="18">
        <f t="shared" si="144"/>
        <v>84.146341463414686</v>
      </c>
      <c r="M656" s="4">
        <f t="shared" si="147"/>
        <v>16.626908212560377</v>
      </c>
      <c r="N656" s="4">
        <f t="shared" si="145"/>
        <v>18.376396860986546</v>
      </c>
      <c r="O656" s="4">
        <f t="shared" si="153"/>
        <v>8195.8729999999996</v>
      </c>
      <c r="P656">
        <f t="shared" si="150"/>
        <v>1</v>
      </c>
      <c r="Q656">
        <f t="shared" si="146"/>
        <v>446</v>
      </c>
    </row>
    <row r="657" spans="1:17" x14ac:dyDescent="0.2">
      <c r="B657" s="3">
        <f>'Marktpreise EEX NCG 2017'!A1013</f>
        <v>42651</v>
      </c>
      <c r="C657" s="7"/>
      <c r="D657" s="7">
        <f t="shared" si="141"/>
        <v>0</v>
      </c>
      <c r="E657" s="7">
        <f t="shared" si="142"/>
        <v>0</v>
      </c>
      <c r="F657" s="4">
        <f>'Marktpreise EEX NCG 2017'!B1013</f>
        <v>0</v>
      </c>
      <c r="G657" s="4">
        <f t="shared" si="151"/>
        <v>16.450000000000003</v>
      </c>
      <c r="H657" s="4">
        <f t="shared" si="148"/>
        <v>0</v>
      </c>
      <c r="I657" s="19">
        <f t="shared" si="149"/>
        <v>0</v>
      </c>
      <c r="J657" s="19">
        <f t="shared" si="143"/>
        <v>8646397.8048780486</v>
      </c>
      <c r="K657" s="7">
        <f t="shared" si="152"/>
        <v>520024.39024390274</v>
      </c>
      <c r="L657" s="18">
        <f t="shared" si="144"/>
        <v>84.146341463414686</v>
      </c>
      <c r="M657" s="4">
        <f t="shared" si="147"/>
        <v>16.626908212560377</v>
      </c>
      <c r="N657" s="4">
        <f t="shared" si="145"/>
        <v>18.376396860986546</v>
      </c>
      <c r="O657" s="4">
        <f t="shared" si="153"/>
        <v>8195.8729999999996</v>
      </c>
      <c r="P657">
        <f t="shared" si="150"/>
        <v>0</v>
      </c>
      <c r="Q657">
        <f t="shared" si="146"/>
        <v>446</v>
      </c>
    </row>
    <row r="658" spans="1:17" x14ac:dyDescent="0.2">
      <c r="B658" s="3">
        <f>'Marktpreise EEX NCG 2017'!A1014</f>
        <v>42652</v>
      </c>
      <c r="C658" s="7"/>
      <c r="D658" s="7">
        <f t="shared" si="141"/>
        <v>0</v>
      </c>
      <c r="E658" s="7">
        <f t="shared" si="142"/>
        <v>0</v>
      </c>
      <c r="F658" s="4">
        <f>'Marktpreise EEX NCG 2017'!B1014</f>
        <v>0</v>
      </c>
      <c r="G658" s="4">
        <f t="shared" si="151"/>
        <v>16.450000000000003</v>
      </c>
      <c r="H658" s="4">
        <f t="shared" si="148"/>
        <v>0</v>
      </c>
      <c r="I658" s="19">
        <f t="shared" si="149"/>
        <v>0</v>
      </c>
      <c r="J658" s="19">
        <f t="shared" si="143"/>
        <v>8646397.8048780486</v>
      </c>
      <c r="K658" s="7">
        <f t="shared" si="152"/>
        <v>520024.39024390274</v>
      </c>
      <c r="L658" s="18">
        <f t="shared" si="144"/>
        <v>84.146341463414686</v>
      </c>
      <c r="M658" s="4">
        <f t="shared" si="147"/>
        <v>16.626908212560377</v>
      </c>
      <c r="N658" s="4">
        <f t="shared" si="145"/>
        <v>18.376396860986546</v>
      </c>
      <c r="O658" s="4">
        <f t="shared" si="153"/>
        <v>8195.8729999999996</v>
      </c>
      <c r="P658">
        <f t="shared" si="150"/>
        <v>0</v>
      </c>
      <c r="Q658">
        <f t="shared" si="146"/>
        <v>446</v>
      </c>
    </row>
    <row r="659" spans="1:17" x14ac:dyDescent="0.2">
      <c r="A659">
        <v>1</v>
      </c>
      <c r="B659" s="3">
        <f>'Marktpreise EEX NCG 2017'!A1015</f>
        <v>42653</v>
      </c>
      <c r="C659" s="7"/>
      <c r="D659" s="7">
        <f t="shared" si="141"/>
        <v>0</v>
      </c>
      <c r="E659" s="7">
        <f t="shared" si="142"/>
        <v>0</v>
      </c>
      <c r="F659" s="4">
        <f>'Marktpreise EEX NCG 2017'!B1015</f>
        <v>16.18</v>
      </c>
      <c r="G659" s="4">
        <f t="shared" si="151"/>
        <v>16.37</v>
      </c>
      <c r="H659" s="4">
        <f t="shared" si="148"/>
        <v>0</v>
      </c>
      <c r="I659" s="19">
        <f t="shared" si="149"/>
        <v>0</v>
      </c>
      <c r="J659" s="19">
        <f t="shared" si="143"/>
        <v>8646397.8048780486</v>
      </c>
      <c r="K659" s="7">
        <f t="shared" si="152"/>
        <v>520024.39024390274</v>
      </c>
      <c r="L659" s="18">
        <f t="shared" si="144"/>
        <v>84.146341463414686</v>
      </c>
      <c r="M659" s="4">
        <f t="shared" si="147"/>
        <v>16.626908212560377</v>
      </c>
      <c r="N659" s="4">
        <f t="shared" si="145"/>
        <v>18.371908277404923</v>
      </c>
      <c r="O659" s="4">
        <f t="shared" si="153"/>
        <v>8212.2430000000004</v>
      </c>
      <c r="P659">
        <f t="shared" si="150"/>
        <v>1</v>
      </c>
      <c r="Q659">
        <f t="shared" si="146"/>
        <v>447</v>
      </c>
    </row>
    <row r="660" spans="1:17" x14ac:dyDescent="0.2">
      <c r="A660">
        <v>1</v>
      </c>
      <c r="B660" s="3">
        <f>'Marktpreise EEX NCG 2017'!A1016</f>
        <v>42654</v>
      </c>
      <c r="C660" s="7"/>
      <c r="D660" s="7">
        <f t="shared" si="141"/>
        <v>0</v>
      </c>
      <c r="E660" s="7">
        <f t="shared" si="142"/>
        <v>0</v>
      </c>
      <c r="F660" s="4">
        <f>'Marktpreise EEX NCG 2017'!B1016</f>
        <v>15.86</v>
      </c>
      <c r="G660" s="4">
        <f t="shared" si="151"/>
        <v>16.05</v>
      </c>
      <c r="H660" s="4">
        <f t="shared" si="148"/>
        <v>0</v>
      </c>
      <c r="I660" s="19">
        <f t="shared" si="149"/>
        <v>0</v>
      </c>
      <c r="J660" s="19">
        <f t="shared" si="143"/>
        <v>8646397.8048780486</v>
      </c>
      <c r="K660" s="7">
        <f t="shared" si="152"/>
        <v>520024.39024390274</v>
      </c>
      <c r="L660" s="18">
        <f t="shared" si="144"/>
        <v>84.146341463414686</v>
      </c>
      <c r="M660" s="4">
        <f t="shared" si="147"/>
        <v>16.626908212560377</v>
      </c>
      <c r="N660" s="4">
        <f t="shared" si="145"/>
        <v>18.366725446428571</v>
      </c>
      <c r="O660" s="4">
        <f t="shared" si="153"/>
        <v>8228.2929999999997</v>
      </c>
      <c r="P660">
        <f t="shared" si="150"/>
        <v>1</v>
      </c>
      <c r="Q660">
        <f t="shared" si="146"/>
        <v>448</v>
      </c>
    </row>
    <row r="661" spans="1:17" x14ac:dyDescent="0.2">
      <c r="A661">
        <v>1</v>
      </c>
      <c r="B661" s="3">
        <f>'Marktpreise EEX NCG 2017'!A1017</f>
        <v>42655</v>
      </c>
      <c r="C661" s="7"/>
      <c r="D661" s="7">
        <f t="shared" si="141"/>
        <v>0</v>
      </c>
      <c r="E661" s="7">
        <f t="shared" si="142"/>
        <v>0</v>
      </c>
      <c r="F661" s="4">
        <f>'Marktpreise EEX NCG 2017'!B1017</f>
        <v>15.92</v>
      </c>
      <c r="G661" s="4">
        <f t="shared" si="151"/>
        <v>16.11</v>
      </c>
      <c r="H661" s="4">
        <f t="shared" si="148"/>
        <v>0</v>
      </c>
      <c r="I661" s="19">
        <f t="shared" si="149"/>
        <v>0</v>
      </c>
      <c r="J661" s="19">
        <f t="shared" si="143"/>
        <v>8646397.8048780486</v>
      </c>
      <c r="K661" s="7">
        <f t="shared" si="152"/>
        <v>520024.39024390274</v>
      </c>
      <c r="L661" s="18">
        <f t="shared" si="144"/>
        <v>84.146341463414686</v>
      </c>
      <c r="M661" s="4">
        <f t="shared" si="147"/>
        <v>16.626908212560377</v>
      </c>
      <c r="N661" s="4">
        <f t="shared" si="145"/>
        <v>18.361699331848552</v>
      </c>
      <c r="O661" s="4">
        <f t="shared" si="153"/>
        <v>8244.4030000000002</v>
      </c>
      <c r="P661">
        <f t="shared" si="150"/>
        <v>1</v>
      </c>
      <c r="Q661">
        <f t="shared" si="146"/>
        <v>449</v>
      </c>
    </row>
    <row r="662" spans="1:17" x14ac:dyDescent="0.2">
      <c r="A662">
        <v>1</v>
      </c>
      <c r="B662" s="3">
        <f>'Marktpreise EEX NCG 2017'!A1018</f>
        <v>42656</v>
      </c>
      <c r="C662" s="7"/>
      <c r="D662" s="7">
        <f t="shared" si="141"/>
        <v>0</v>
      </c>
      <c r="E662" s="7">
        <f t="shared" si="142"/>
        <v>0</v>
      </c>
      <c r="F662" s="4">
        <f>'Marktpreise EEX NCG 2017'!B1018</f>
        <v>16.12</v>
      </c>
      <c r="G662" s="4">
        <f t="shared" si="151"/>
        <v>16.310000000000002</v>
      </c>
      <c r="H662" s="4">
        <f t="shared" si="148"/>
        <v>0</v>
      </c>
      <c r="I662" s="19">
        <f t="shared" si="149"/>
        <v>0</v>
      </c>
      <c r="J662" s="19">
        <f t="shared" si="143"/>
        <v>8646397.8048780486</v>
      </c>
      <c r="K662" s="7">
        <f t="shared" si="152"/>
        <v>520024.39024390274</v>
      </c>
      <c r="L662" s="18">
        <f t="shared" si="144"/>
        <v>84.146341463414686</v>
      </c>
      <c r="M662" s="4">
        <f t="shared" si="147"/>
        <v>16.626908212560377</v>
      </c>
      <c r="N662" s="4">
        <f t="shared" si="145"/>
        <v>18.357140000000001</v>
      </c>
      <c r="O662" s="4">
        <f t="shared" si="153"/>
        <v>8260.7129999999997</v>
      </c>
      <c r="P662">
        <f t="shared" si="150"/>
        <v>1</v>
      </c>
      <c r="Q662">
        <f t="shared" si="146"/>
        <v>450</v>
      </c>
    </row>
    <row r="663" spans="1:17" x14ac:dyDescent="0.2">
      <c r="A663">
        <v>1</v>
      </c>
      <c r="B663" s="3">
        <f>'Marktpreise EEX NCG 2017'!A1019</f>
        <v>42657</v>
      </c>
      <c r="C663" s="7"/>
      <c r="D663" s="7">
        <f t="shared" ref="D663:D726" si="154">IF(F663&gt;=F662,IF(F663=0,C663+D662,0),C663+D662)</f>
        <v>0</v>
      </c>
      <c r="E663" s="7">
        <f t="shared" ref="E663:E726" si="155">IF(F663&gt;=F662,IF(F663=0,0,C663+D662),0)</f>
        <v>0</v>
      </c>
      <c r="F663" s="4">
        <f>'Marktpreise EEX NCG 2017'!B1019</f>
        <v>16.38</v>
      </c>
      <c r="G663" s="4">
        <f t="shared" si="151"/>
        <v>16.57</v>
      </c>
      <c r="H663" s="4">
        <f t="shared" si="148"/>
        <v>0</v>
      </c>
      <c r="I663" s="19">
        <f t="shared" si="149"/>
        <v>0</v>
      </c>
      <c r="J663" s="19">
        <f t="shared" ref="J663:J726" si="156">I663+J662</f>
        <v>8646397.8048780486</v>
      </c>
      <c r="K663" s="7">
        <f t="shared" si="152"/>
        <v>520024.39024390274</v>
      </c>
      <c r="L663" s="18">
        <f t="shared" ref="L663:L726" si="157">K663*100/$C$6</f>
        <v>84.146341463414686</v>
      </c>
      <c r="M663" s="4">
        <f t="shared" si="147"/>
        <v>16.626908212560377</v>
      </c>
      <c r="N663" s="4">
        <f t="shared" ref="N663:N726" si="158">O663/Q663</f>
        <v>18.353177383592016</v>
      </c>
      <c r="O663" s="4">
        <f t="shared" si="153"/>
        <v>8277.2829999999994</v>
      </c>
      <c r="P663">
        <f t="shared" si="150"/>
        <v>1</v>
      </c>
      <c r="Q663">
        <f t="shared" ref="Q663:Q726" si="159">P663+Q662</f>
        <v>451</v>
      </c>
    </row>
    <row r="664" spans="1:17" x14ac:dyDescent="0.2">
      <c r="B664" s="3">
        <f>'Marktpreise EEX NCG 2017'!A1020</f>
        <v>42658</v>
      </c>
      <c r="C664" s="7"/>
      <c r="D664" s="7">
        <f t="shared" si="154"/>
        <v>0</v>
      </c>
      <c r="E664" s="7">
        <f t="shared" si="155"/>
        <v>0</v>
      </c>
      <c r="F664" s="4">
        <f>'Marktpreise EEX NCG 2017'!B1020</f>
        <v>0</v>
      </c>
      <c r="G664" s="4">
        <f t="shared" si="151"/>
        <v>16.57</v>
      </c>
      <c r="H664" s="4">
        <f t="shared" si="148"/>
        <v>0</v>
      </c>
      <c r="I664" s="19">
        <f t="shared" si="149"/>
        <v>0</v>
      </c>
      <c r="J664" s="19">
        <f t="shared" si="156"/>
        <v>8646397.8048780486</v>
      </c>
      <c r="K664" s="7">
        <f t="shared" si="152"/>
        <v>520024.39024390274</v>
      </c>
      <c r="L664" s="18">
        <f t="shared" si="157"/>
        <v>84.146341463414686</v>
      </c>
      <c r="M664" s="4">
        <f t="shared" si="147"/>
        <v>16.626908212560377</v>
      </c>
      <c r="N664" s="4">
        <f t="shared" si="158"/>
        <v>18.353177383592016</v>
      </c>
      <c r="O664" s="4">
        <f t="shared" si="153"/>
        <v>8277.2829999999994</v>
      </c>
      <c r="P664">
        <f t="shared" si="150"/>
        <v>0</v>
      </c>
      <c r="Q664">
        <f t="shared" si="159"/>
        <v>451</v>
      </c>
    </row>
    <row r="665" spans="1:17" x14ac:dyDescent="0.2">
      <c r="B665" s="3">
        <f>'Marktpreise EEX NCG 2017'!A1021</f>
        <v>42659</v>
      </c>
      <c r="C665" s="7"/>
      <c r="D665" s="7">
        <f t="shared" si="154"/>
        <v>0</v>
      </c>
      <c r="E665" s="7">
        <f t="shared" si="155"/>
        <v>0</v>
      </c>
      <c r="F665" s="4">
        <f>'Marktpreise EEX NCG 2017'!B1021</f>
        <v>0</v>
      </c>
      <c r="G665" s="4">
        <f t="shared" si="151"/>
        <v>16.57</v>
      </c>
      <c r="H665" s="4">
        <f t="shared" si="148"/>
        <v>0</v>
      </c>
      <c r="I665" s="19">
        <f t="shared" si="149"/>
        <v>0</v>
      </c>
      <c r="J665" s="19">
        <f t="shared" si="156"/>
        <v>8646397.8048780486</v>
      </c>
      <c r="K665" s="7">
        <f t="shared" si="152"/>
        <v>520024.39024390274</v>
      </c>
      <c r="L665" s="18">
        <f t="shared" si="157"/>
        <v>84.146341463414686</v>
      </c>
      <c r="M665" s="4">
        <f t="shared" si="147"/>
        <v>16.626908212560377</v>
      </c>
      <c r="N665" s="4">
        <f t="shared" si="158"/>
        <v>18.353177383592016</v>
      </c>
      <c r="O665" s="4">
        <f t="shared" si="153"/>
        <v>8277.2829999999994</v>
      </c>
      <c r="P665">
        <f t="shared" si="150"/>
        <v>0</v>
      </c>
      <c r="Q665">
        <f t="shared" si="159"/>
        <v>451</v>
      </c>
    </row>
    <row r="666" spans="1:17" x14ac:dyDescent="0.2">
      <c r="A666">
        <v>1</v>
      </c>
      <c r="B666" s="3">
        <f>'Marktpreise EEX NCG 2017'!A1022</f>
        <v>42660</v>
      </c>
      <c r="C666" s="7"/>
      <c r="D666" s="7">
        <f t="shared" si="154"/>
        <v>0</v>
      </c>
      <c r="E666" s="7">
        <f t="shared" si="155"/>
        <v>0</v>
      </c>
      <c r="F666" s="4">
        <f>'Marktpreise EEX NCG 2017'!B1022</f>
        <v>16.52</v>
      </c>
      <c r="G666" s="4">
        <f t="shared" si="151"/>
        <v>16.71</v>
      </c>
      <c r="H666" s="4">
        <f t="shared" si="148"/>
        <v>0</v>
      </c>
      <c r="I666" s="19">
        <f t="shared" si="149"/>
        <v>0</v>
      </c>
      <c r="J666" s="19">
        <f t="shared" si="156"/>
        <v>8646397.8048780486</v>
      </c>
      <c r="K666" s="7">
        <f t="shared" si="152"/>
        <v>520024.39024390274</v>
      </c>
      <c r="L666" s="18">
        <f t="shared" si="157"/>
        <v>84.146341463414686</v>
      </c>
      <c r="M666" s="4">
        <f t="shared" si="147"/>
        <v>16.626908212560377</v>
      </c>
      <c r="N666" s="4">
        <f t="shared" si="158"/>
        <v>18.349542035398226</v>
      </c>
      <c r="O666" s="4">
        <f t="shared" si="153"/>
        <v>8293.9929999999986</v>
      </c>
      <c r="P666">
        <f t="shared" si="150"/>
        <v>1</v>
      </c>
      <c r="Q666">
        <f t="shared" si="159"/>
        <v>452</v>
      </c>
    </row>
    <row r="667" spans="1:17" x14ac:dyDescent="0.2">
      <c r="A667">
        <v>1</v>
      </c>
      <c r="B667" s="3">
        <f>'Marktpreise EEX NCG 2017'!A1023</f>
        <v>42661</v>
      </c>
      <c r="C667" s="7"/>
      <c r="D667" s="7">
        <f t="shared" si="154"/>
        <v>0</v>
      </c>
      <c r="E667" s="7">
        <f t="shared" si="155"/>
        <v>0</v>
      </c>
      <c r="F667" s="4">
        <f>'Marktpreise EEX NCG 2017'!B1023</f>
        <v>16.77</v>
      </c>
      <c r="G667" s="4">
        <f t="shared" si="151"/>
        <v>16.96</v>
      </c>
      <c r="H667" s="4">
        <f t="shared" si="148"/>
        <v>0</v>
      </c>
      <c r="I667" s="19">
        <f t="shared" si="149"/>
        <v>0</v>
      </c>
      <c r="J667" s="19">
        <f t="shared" si="156"/>
        <v>8646397.8048780486</v>
      </c>
      <c r="K667" s="7">
        <f t="shared" si="152"/>
        <v>520024.39024390274</v>
      </c>
      <c r="L667" s="18">
        <f t="shared" si="157"/>
        <v>84.146341463414686</v>
      </c>
      <c r="M667" s="4">
        <f t="shared" si="147"/>
        <v>16.626908212560377</v>
      </c>
      <c r="N667" s="4">
        <f t="shared" si="158"/>
        <v>18.346474613686528</v>
      </c>
      <c r="O667" s="4">
        <f t="shared" si="153"/>
        <v>8310.9529999999977</v>
      </c>
      <c r="P667">
        <f t="shared" si="150"/>
        <v>1</v>
      </c>
      <c r="Q667">
        <f t="shared" si="159"/>
        <v>453</v>
      </c>
    </row>
    <row r="668" spans="1:17" x14ac:dyDescent="0.2">
      <c r="A668">
        <v>1</v>
      </c>
      <c r="B668" s="3">
        <f>'Marktpreise EEX NCG 2017'!A1024</f>
        <v>42662</v>
      </c>
      <c r="C668" s="7"/>
      <c r="D668" s="7">
        <f t="shared" si="154"/>
        <v>0</v>
      </c>
      <c r="E668" s="7">
        <f t="shared" si="155"/>
        <v>0</v>
      </c>
      <c r="F668" s="4">
        <f>'Marktpreise EEX NCG 2017'!B1024</f>
        <v>16.8</v>
      </c>
      <c r="G668" s="4">
        <f t="shared" si="151"/>
        <v>16.990000000000002</v>
      </c>
      <c r="H668" s="4">
        <f t="shared" si="148"/>
        <v>0</v>
      </c>
      <c r="I668" s="19">
        <f t="shared" si="149"/>
        <v>0</v>
      </c>
      <c r="J668" s="19">
        <f t="shared" si="156"/>
        <v>8646397.8048780486</v>
      </c>
      <c r="K668" s="7">
        <f t="shared" si="152"/>
        <v>520024.39024390274</v>
      </c>
      <c r="L668" s="18">
        <f t="shared" si="157"/>
        <v>84.146341463414686</v>
      </c>
      <c r="M668" s="4">
        <f t="shared" si="147"/>
        <v>16.626908212560377</v>
      </c>
      <c r="N668" s="4">
        <f t="shared" si="158"/>
        <v>18.343486784140964</v>
      </c>
      <c r="O668" s="4">
        <f t="shared" si="153"/>
        <v>8327.9429999999975</v>
      </c>
      <c r="P668">
        <f t="shared" si="150"/>
        <v>1</v>
      </c>
      <c r="Q668">
        <f t="shared" si="159"/>
        <v>454</v>
      </c>
    </row>
    <row r="669" spans="1:17" x14ac:dyDescent="0.2">
      <c r="A669">
        <v>1</v>
      </c>
      <c r="B669" s="3">
        <f>'Marktpreise EEX NCG 2017'!A1025</f>
        <v>42663</v>
      </c>
      <c r="C669" s="7"/>
      <c r="D669" s="7">
        <f t="shared" si="154"/>
        <v>0</v>
      </c>
      <c r="E669" s="7">
        <f t="shared" si="155"/>
        <v>0</v>
      </c>
      <c r="F669" s="4">
        <f>'Marktpreise EEX NCG 2017'!B1025</f>
        <v>16.829999999999998</v>
      </c>
      <c r="G669" s="4">
        <f t="shared" si="151"/>
        <v>17.02</v>
      </c>
      <c r="H669" s="4">
        <f t="shared" si="148"/>
        <v>0</v>
      </c>
      <c r="I669" s="19">
        <f t="shared" si="149"/>
        <v>0</v>
      </c>
      <c r="J669" s="19">
        <f t="shared" si="156"/>
        <v>8646397.8048780486</v>
      </c>
      <c r="K669" s="7">
        <f t="shared" si="152"/>
        <v>520024.39024390274</v>
      </c>
      <c r="L669" s="18">
        <f t="shared" si="157"/>
        <v>84.146341463414686</v>
      </c>
      <c r="M669" s="4">
        <f t="shared" ref="M669:M732" si="160">J669/K669</f>
        <v>16.626908212560377</v>
      </c>
      <c r="N669" s="4">
        <f t="shared" si="158"/>
        <v>18.340578021978018</v>
      </c>
      <c r="O669" s="4">
        <f t="shared" si="153"/>
        <v>8344.9629999999979</v>
      </c>
      <c r="P669">
        <f t="shared" si="150"/>
        <v>1</v>
      </c>
      <c r="Q669">
        <f t="shared" si="159"/>
        <v>455</v>
      </c>
    </row>
    <row r="670" spans="1:17" x14ac:dyDescent="0.2">
      <c r="A670">
        <v>1</v>
      </c>
      <c r="B670" s="3">
        <f>'Marktpreise EEX NCG 2017'!A1026</f>
        <v>42664</v>
      </c>
      <c r="C670" s="7"/>
      <c r="D670" s="7">
        <f t="shared" si="154"/>
        <v>0</v>
      </c>
      <c r="E670" s="7">
        <f t="shared" si="155"/>
        <v>0</v>
      </c>
      <c r="F670" s="4">
        <f>'Marktpreise EEX NCG 2017'!B1026</f>
        <v>16.760000000000002</v>
      </c>
      <c r="G670" s="4">
        <f t="shared" si="151"/>
        <v>16.950000000000003</v>
      </c>
      <c r="H670" s="4">
        <f t="shared" si="148"/>
        <v>0</v>
      </c>
      <c r="I670" s="19">
        <f t="shared" si="149"/>
        <v>0</v>
      </c>
      <c r="J670" s="19">
        <f t="shared" si="156"/>
        <v>8646397.8048780486</v>
      </c>
      <c r="K670" s="7">
        <f t="shared" si="152"/>
        <v>520024.39024390274</v>
      </c>
      <c r="L670" s="18">
        <f t="shared" si="157"/>
        <v>84.146341463414686</v>
      </c>
      <c r="M670" s="4">
        <f t="shared" si="160"/>
        <v>16.626908212560377</v>
      </c>
      <c r="N670" s="4">
        <f t="shared" si="158"/>
        <v>18.337528508771928</v>
      </c>
      <c r="O670" s="4">
        <f t="shared" si="153"/>
        <v>8361.9129999999986</v>
      </c>
      <c r="P670">
        <f t="shared" si="150"/>
        <v>1</v>
      </c>
      <c r="Q670">
        <f t="shared" si="159"/>
        <v>456</v>
      </c>
    </row>
    <row r="671" spans="1:17" x14ac:dyDescent="0.2">
      <c r="B671" s="3">
        <f>'Marktpreise EEX NCG 2017'!A1027</f>
        <v>42665</v>
      </c>
      <c r="C671" s="7"/>
      <c r="D671" s="7">
        <f t="shared" si="154"/>
        <v>0</v>
      </c>
      <c r="E671" s="7">
        <f t="shared" si="155"/>
        <v>0</v>
      </c>
      <c r="F671" s="4">
        <f>'Marktpreise EEX NCG 2017'!B1027</f>
        <v>0</v>
      </c>
      <c r="G671" s="4">
        <f t="shared" si="151"/>
        <v>16.950000000000003</v>
      </c>
      <c r="H671" s="4">
        <f t="shared" si="148"/>
        <v>0</v>
      </c>
      <c r="I671" s="19">
        <f t="shared" si="149"/>
        <v>0</v>
      </c>
      <c r="J671" s="19">
        <f t="shared" si="156"/>
        <v>8646397.8048780486</v>
      </c>
      <c r="K671" s="7">
        <f t="shared" si="152"/>
        <v>520024.39024390274</v>
      </c>
      <c r="L671" s="18">
        <f t="shared" si="157"/>
        <v>84.146341463414686</v>
      </c>
      <c r="M671" s="4">
        <f t="shared" si="160"/>
        <v>16.626908212560377</v>
      </c>
      <c r="N671" s="4">
        <f t="shared" si="158"/>
        <v>18.337528508771928</v>
      </c>
      <c r="O671" s="4">
        <f t="shared" si="153"/>
        <v>8361.9129999999986</v>
      </c>
      <c r="P671">
        <f t="shared" si="150"/>
        <v>0</v>
      </c>
      <c r="Q671">
        <f t="shared" si="159"/>
        <v>456</v>
      </c>
    </row>
    <row r="672" spans="1:17" x14ac:dyDescent="0.2">
      <c r="B672" s="3">
        <f>'Marktpreise EEX NCG 2017'!A1028</f>
        <v>42666</v>
      </c>
      <c r="C672" s="7"/>
      <c r="D672" s="7">
        <f t="shared" si="154"/>
        <v>0</v>
      </c>
      <c r="E672" s="7">
        <f t="shared" si="155"/>
        <v>0</v>
      </c>
      <c r="F672" s="4">
        <f>'Marktpreise EEX NCG 2017'!B1028</f>
        <v>0</v>
      </c>
      <c r="G672" s="4">
        <f t="shared" si="151"/>
        <v>16.950000000000003</v>
      </c>
      <c r="H672" s="4">
        <f t="shared" si="148"/>
        <v>0</v>
      </c>
      <c r="I672" s="19">
        <f t="shared" si="149"/>
        <v>0</v>
      </c>
      <c r="J672" s="19">
        <f t="shared" si="156"/>
        <v>8646397.8048780486</v>
      </c>
      <c r="K672" s="7">
        <f t="shared" si="152"/>
        <v>520024.39024390274</v>
      </c>
      <c r="L672" s="18">
        <f t="shared" si="157"/>
        <v>84.146341463414686</v>
      </c>
      <c r="M672" s="4">
        <f t="shared" si="160"/>
        <v>16.626908212560377</v>
      </c>
      <c r="N672" s="4">
        <f t="shared" si="158"/>
        <v>18.337528508771928</v>
      </c>
      <c r="O672" s="4">
        <f t="shared" si="153"/>
        <v>8361.9129999999986</v>
      </c>
      <c r="P672">
        <f t="shared" si="150"/>
        <v>0</v>
      </c>
      <c r="Q672">
        <f t="shared" si="159"/>
        <v>456</v>
      </c>
    </row>
    <row r="673" spans="1:17" x14ac:dyDescent="0.2">
      <c r="A673">
        <v>1</v>
      </c>
      <c r="B673" s="3">
        <f>'Marktpreise EEX NCG 2017'!A1029</f>
        <v>42667</v>
      </c>
      <c r="C673" s="7"/>
      <c r="D673" s="7">
        <f t="shared" si="154"/>
        <v>0</v>
      </c>
      <c r="E673" s="7">
        <f t="shared" si="155"/>
        <v>0</v>
      </c>
      <c r="F673" s="4">
        <f>'Marktpreise EEX NCG 2017'!B1029</f>
        <v>17.03</v>
      </c>
      <c r="G673" s="4">
        <f t="shared" si="151"/>
        <v>17.220000000000002</v>
      </c>
      <c r="H673" s="4">
        <f t="shared" si="148"/>
        <v>0</v>
      </c>
      <c r="I673" s="19">
        <f t="shared" si="149"/>
        <v>0</v>
      </c>
      <c r="J673" s="19">
        <f t="shared" si="156"/>
        <v>8646397.8048780486</v>
      </c>
      <c r="K673" s="7">
        <f t="shared" si="152"/>
        <v>520024.39024390274</v>
      </c>
      <c r="L673" s="18">
        <f t="shared" si="157"/>
        <v>84.146341463414686</v>
      </c>
      <c r="M673" s="4">
        <f t="shared" si="160"/>
        <v>16.626908212560377</v>
      </c>
      <c r="N673" s="4">
        <f t="shared" si="158"/>
        <v>18.33508315098468</v>
      </c>
      <c r="O673" s="4">
        <f t="shared" si="153"/>
        <v>8379.132999999998</v>
      </c>
      <c r="P673">
        <f t="shared" si="150"/>
        <v>1</v>
      </c>
      <c r="Q673">
        <f t="shared" si="159"/>
        <v>457</v>
      </c>
    </row>
    <row r="674" spans="1:17" x14ac:dyDescent="0.2">
      <c r="A674">
        <v>1</v>
      </c>
      <c r="B674" s="3">
        <f>'Marktpreise EEX NCG 2017'!A1030</f>
        <v>42668</v>
      </c>
      <c r="C674" s="7"/>
      <c r="D674" s="7">
        <f t="shared" si="154"/>
        <v>0</v>
      </c>
      <c r="E674" s="7">
        <f t="shared" si="155"/>
        <v>0</v>
      </c>
      <c r="F674" s="4">
        <f>'Marktpreise EEX NCG 2017'!B1030</f>
        <v>17.18</v>
      </c>
      <c r="G674" s="4">
        <f t="shared" si="151"/>
        <v>17.37</v>
      </c>
      <c r="H674" s="4">
        <f t="shared" si="148"/>
        <v>0</v>
      </c>
      <c r="I674" s="19">
        <f t="shared" si="149"/>
        <v>0</v>
      </c>
      <c r="J674" s="19">
        <f t="shared" si="156"/>
        <v>8646397.8048780486</v>
      </c>
      <c r="K674" s="7">
        <f t="shared" si="152"/>
        <v>520024.39024390274</v>
      </c>
      <c r="L674" s="18">
        <f t="shared" si="157"/>
        <v>84.146341463414686</v>
      </c>
      <c r="M674" s="4">
        <f t="shared" si="160"/>
        <v>16.626908212560377</v>
      </c>
      <c r="N674" s="4">
        <f t="shared" si="158"/>
        <v>18.332975982532748</v>
      </c>
      <c r="O674" s="4">
        <f t="shared" si="153"/>
        <v>8396.5029999999988</v>
      </c>
      <c r="P674">
        <f t="shared" si="150"/>
        <v>1</v>
      </c>
      <c r="Q674">
        <f t="shared" si="159"/>
        <v>458</v>
      </c>
    </row>
    <row r="675" spans="1:17" x14ac:dyDescent="0.2">
      <c r="A675">
        <v>1</v>
      </c>
      <c r="B675" s="3">
        <f>'Marktpreise EEX NCG 2017'!A1031</f>
        <v>42669</v>
      </c>
      <c r="C675" s="7"/>
      <c r="D675" s="7">
        <f t="shared" si="154"/>
        <v>0</v>
      </c>
      <c r="E675" s="7">
        <f t="shared" si="155"/>
        <v>0</v>
      </c>
      <c r="F675" s="4">
        <f>'Marktpreise EEX NCG 2017'!B1031</f>
        <v>16.989999999999998</v>
      </c>
      <c r="G675" s="4">
        <f t="shared" si="151"/>
        <v>17.18</v>
      </c>
      <c r="H675" s="4">
        <f t="shared" si="148"/>
        <v>0</v>
      </c>
      <c r="I675" s="19">
        <f t="shared" si="149"/>
        <v>0</v>
      </c>
      <c r="J675" s="19">
        <f t="shared" si="156"/>
        <v>8646397.8048780486</v>
      </c>
      <c r="K675" s="7">
        <f t="shared" si="152"/>
        <v>520024.39024390274</v>
      </c>
      <c r="L675" s="18">
        <f t="shared" si="157"/>
        <v>84.146341463414686</v>
      </c>
      <c r="M675" s="4">
        <f t="shared" si="160"/>
        <v>16.626908212560377</v>
      </c>
      <c r="N675" s="4">
        <f t="shared" si="158"/>
        <v>18.330464052287581</v>
      </c>
      <c r="O675" s="4">
        <f t="shared" si="153"/>
        <v>8413.6829999999991</v>
      </c>
      <c r="P675">
        <f t="shared" si="150"/>
        <v>1</v>
      </c>
      <c r="Q675">
        <f t="shared" si="159"/>
        <v>459</v>
      </c>
    </row>
    <row r="676" spans="1:17" x14ac:dyDescent="0.2">
      <c r="A676">
        <v>1</v>
      </c>
      <c r="B676" s="3">
        <f>'Marktpreise EEX NCG 2017'!A1032</f>
        <v>42670</v>
      </c>
      <c r="C676" s="7"/>
      <c r="D676" s="7">
        <f t="shared" si="154"/>
        <v>0</v>
      </c>
      <c r="E676" s="7">
        <f t="shared" si="155"/>
        <v>0</v>
      </c>
      <c r="F676" s="4">
        <f>'Marktpreise EEX NCG 2017'!B1032</f>
        <v>17.260000000000002</v>
      </c>
      <c r="G676" s="4">
        <f t="shared" si="151"/>
        <v>17.450000000000003</v>
      </c>
      <c r="H676" s="4">
        <f t="shared" si="148"/>
        <v>0</v>
      </c>
      <c r="I676" s="19">
        <f t="shared" si="149"/>
        <v>0</v>
      </c>
      <c r="J676" s="19">
        <f t="shared" si="156"/>
        <v>8646397.8048780486</v>
      </c>
      <c r="K676" s="7">
        <f t="shared" si="152"/>
        <v>520024.39024390274</v>
      </c>
      <c r="L676" s="18">
        <f t="shared" si="157"/>
        <v>84.146341463414686</v>
      </c>
      <c r="M676" s="4">
        <f t="shared" si="160"/>
        <v>16.626908212560377</v>
      </c>
      <c r="N676" s="4">
        <f t="shared" si="158"/>
        <v>18.32855</v>
      </c>
      <c r="O676" s="4">
        <f t="shared" si="153"/>
        <v>8431.1329999999998</v>
      </c>
      <c r="P676">
        <f t="shared" si="150"/>
        <v>1</v>
      </c>
      <c r="Q676">
        <f t="shared" si="159"/>
        <v>460</v>
      </c>
    </row>
    <row r="677" spans="1:17" x14ac:dyDescent="0.2">
      <c r="A677">
        <v>1</v>
      </c>
      <c r="B677" s="3">
        <f>'Marktpreise EEX NCG 2017'!A1033</f>
        <v>42671</v>
      </c>
      <c r="C677" s="7"/>
      <c r="D677" s="7">
        <f t="shared" si="154"/>
        <v>0</v>
      </c>
      <c r="E677" s="7">
        <f t="shared" si="155"/>
        <v>0</v>
      </c>
      <c r="F677" s="4">
        <f>'Marktpreise EEX NCG 2017'!B1033</f>
        <v>17.22</v>
      </c>
      <c r="G677" s="4">
        <f t="shared" si="151"/>
        <v>17.41</v>
      </c>
      <c r="H677" s="4">
        <f t="shared" si="148"/>
        <v>0</v>
      </c>
      <c r="I677" s="19">
        <f t="shared" si="149"/>
        <v>0</v>
      </c>
      <c r="J677" s="19">
        <f t="shared" si="156"/>
        <v>8646397.8048780486</v>
      </c>
      <c r="K677" s="7">
        <f t="shared" si="152"/>
        <v>520024.39024390274</v>
      </c>
      <c r="L677" s="18">
        <f t="shared" si="157"/>
        <v>84.146341463414686</v>
      </c>
      <c r="M677" s="4">
        <f t="shared" si="160"/>
        <v>16.626908212560377</v>
      </c>
      <c r="N677" s="4">
        <f t="shared" si="158"/>
        <v>18.326557483731019</v>
      </c>
      <c r="O677" s="4">
        <f t="shared" si="153"/>
        <v>8448.5429999999997</v>
      </c>
      <c r="P677">
        <f t="shared" si="150"/>
        <v>1</v>
      </c>
      <c r="Q677">
        <f t="shared" si="159"/>
        <v>461</v>
      </c>
    </row>
    <row r="678" spans="1:17" x14ac:dyDescent="0.2">
      <c r="B678" s="3">
        <f>'Marktpreise EEX NCG 2017'!A1034</f>
        <v>42672</v>
      </c>
      <c r="C678" s="7"/>
      <c r="D678" s="7">
        <f t="shared" si="154"/>
        <v>0</v>
      </c>
      <c r="E678" s="7">
        <f t="shared" si="155"/>
        <v>0</v>
      </c>
      <c r="F678" s="4">
        <f>'Marktpreise EEX NCG 2017'!B1034</f>
        <v>0</v>
      </c>
      <c r="G678" s="4">
        <f t="shared" si="151"/>
        <v>17.41</v>
      </c>
      <c r="H678" s="4">
        <f t="shared" si="148"/>
        <v>0</v>
      </c>
      <c r="I678" s="19">
        <f t="shared" si="149"/>
        <v>0</v>
      </c>
      <c r="J678" s="19">
        <f t="shared" si="156"/>
        <v>8646397.8048780486</v>
      </c>
      <c r="K678" s="7">
        <f t="shared" si="152"/>
        <v>520024.39024390274</v>
      </c>
      <c r="L678" s="18">
        <f t="shared" si="157"/>
        <v>84.146341463414686</v>
      </c>
      <c r="M678" s="4">
        <f t="shared" si="160"/>
        <v>16.626908212560377</v>
      </c>
      <c r="N678" s="4">
        <f t="shared" si="158"/>
        <v>18.326557483731019</v>
      </c>
      <c r="O678" s="4">
        <f t="shared" si="153"/>
        <v>8448.5429999999997</v>
      </c>
      <c r="P678">
        <f t="shared" si="150"/>
        <v>0</v>
      </c>
      <c r="Q678">
        <f t="shared" si="159"/>
        <v>461</v>
      </c>
    </row>
    <row r="679" spans="1:17" x14ac:dyDescent="0.2">
      <c r="B679" s="3">
        <f>'Marktpreise EEX NCG 2017'!A1035</f>
        <v>42673</v>
      </c>
      <c r="C679" s="7"/>
      <c r="D679" s="7">
        <f t="shared" si="154"/>
        <v>0</v>
      </c>
      <c r="E679" s="7">
        <f t="shared" si="155"/>
        <v>0</v>
      </c>
      <c r="F679" s="4">
        <f>'Marktpreise EEX NCG 2017'!B1035</f>
        <v>0</v>
      </c>
      <c r="G679" s="4">
        <f t="shared" si="151"/>
        <v>17.41</v>
      </c>
      <c r="H679" s="4">
        <f t="shared" si="148"/>
        <v>0</v>
      </c>
      <c r="I679" s="19">
        <f t="shared" si="149"/>
        <v>0</v>
      </c>
      <c r="J679" s="19">
        <f t="shared" si="156"/>
        <v>8646397.8048780486</v>
      </c>
      <c r="K679" s="7">
        <f t="shared" si="152"/>
        <v>520024.39024390274</v>
      </c>
      <c r="L679" s="18">
        <f t="shared" si="157"/>
        <v>84.146341463414686</v>
      </c>
      <c r="M679" s="4">
        <f t="shared" si="160"/>
        <v>16.626908212560377</v>
      </c>
      <c r="N679" s="4">
        <f t="shared" si="158"/>
        <v>18.326557483731019</v>
      </c>
      <c r="O679" s="4">
        <f t="shared" si="153"/>
        <v>8448.5429999999997</v>
      </c>
      <c r="P679">
        <f t="shared" si="150"/>
        <v>0</v>
      </c>
      <c r="Q679">
        <f t="shared" si="159"/>
        <v>461</v>
      </c>
    </row>
    <row r="680" spans="1:17" x14ac:dyDescent="0.2">
      <c r="A680">
        <v>1</v>
      </c>
      <c r="B680" s="3">
        <f>'Marktpreise EEX NCG 2017'!A1036</f>
        <v>42674</v>
      </c>
      <c r="C680" s="7"/>
      <c r="D680" s="7">
        <f t="shared" si="154"/>
        <v>0</v>
      </c>
      <c r="E680" s="7">
        <f t="shared" si="155"/>
        <v>0</v>
      </c>
      <c r="F680" s="4">
        <f>'Marktpreise EEX NCG 2017'!B1036</f>
        <v>17.29</v>
      </c>
      <c r="G680" s="4">
        <f t="shared" si="151"/>
        <v>17.48</v>
      </c>
      <c r="H680" s="4">
        <f t="shared" si="148"/>
        <v>0</v>
      </c>
      <c r="I680" s="19">
        <f t="shared" si="149"/>
        <v>0</v>
      </c>
      <c r="J680" s="19">
        <f t="shared" si="156"/>
        <v>8646397.8048780486</v>
      </c>
      <c r="K680" s="7">
        <f t="shared" si="152"/>
        <v>520024.39024390274</v>
      </c>
      <c r="L680" s="18">
        <f t="shared" si="157"/>
        <v>84.146341463414686</v>
      </c>
      <c r="M680" s="4">
        <f t="shared" si="160"/>
        <v>16.626908212560377</v>
      </c>
      <c r="N680" s="4">
        <f t="shared" si="158"/>
        <v>18.324725108225106</v>
      </c>
      <c r="O680" s="4">
        <f t="shared" si="153"/>
        <v>8466.0229999999992</v>
      </c>
      <c r="P680">
        <f t="shared" si="150"/>
        <v>1</v>
      </c>
      <c r="Q680">
        <f t="shared" si="159"/>
        <v>462</v>
      </c>
    </row>
    <row r="681" spans="1:17" x14ac:dyDescent="0.2">
      <c r="A681">
        <v>1</v>
      </c>
      <c r="B681" s="3">
        <f>'Marktpreise EEX NCG 2017'!A1037</f>
        <v>42675</v>
      </c>
      <c r="C681" s="7"/>
      <c r="D681" s="7">
        <f t="shared" si="154"/>
        <v>0</v>
      </c>
      <c r="E681" s="7">
        <f t="shared" si="155"/>
        <v>0</v>
      </c>
      <c r="F681" s="4">
        <f>'Marktpreise EEX NCG 2017'!B1037</f>
        <v>17.649999999999999</v>
      </c>
      <c r="G681" s="4">
        <f t="shared" si="151"/>
        <v>17.84</v>
      </c>
      <c r="H681" s="4">
        <f t="shared" si="148"/>
        <v>0</v>
      </c>
      <c r="I681" s="19">
        <f t="shared" si="149"/>
        <v>0</v>
      </c>
      <c r="J681" s="19">
        <f t="shared" si="156"/>
        <v>8646397.8048780486</v>
      </c>
      <c r="K681" s="7">
        <f t="shared" si="152"/>
        <v>520024.39024390274</v>
      </c>
      <c r="L681" s="18">
        <f t="shared" si="157"/>
        <v>84.146341463414686</v>
      </c>
      <c r="M681" s="4">
        <f t="shared" si="160"/>
        <v>16.626908212560377</v>
      </c>
      <c r="N681" s="4">
        <f t="shared" si="158"/>
        <v>18.323678185745138</v>
      </c>
      <c r="O681" s="4">
        <f t="shared" si="153"/>
        <v>8483.8629999999994</v>
      </c>
      <c r="P681">
        <f t="shared" si="150"/>
        <v>1</v>
      </c>
      <c r="Q681">
        <f t="shared" si="159"/>
        <v>463</v>
      </c>
    </row>
    <row r="682" spans="1:17" x14ac:dyDescent="0.2">
      <c r="A682">
        <v>1</v>
      </c>
      <c r="B682" s="3">
        <f>'Marktpreise EEX NCG 2017'!A1038</f>
        <v>42676</v>
      </c>
      <c r="C682" s="7"/>
      <c r="D682" s="7">
        <f t="shared" si="154"/>
        <v>0</v>
      </c>
      <c r="E682" s="7">
        <f t="shared" si="155"/>
        <v>0</v>
      </c>
      <c r="F682" s="4">
        <f>'Marktpreise EEX NCG 2017'!B1038</f>
        <v>17.84</v>
      </c>
      <c r="G682" s="4">
        <f t="shared" si="151"/>
        <v>18.03</v>
      </c>
      <c r="H682" s="4">
        <f t="shared" si="148"/>
        <v>0</v>
      </c>
      <c r="I682" s="19">
        <f t="shared" si="149"/>
        <v>0</v>
      </c>
      <c r="J682" s="19">
        <f t="shared" si="156"/>
        <v>8646397.8048780486</v>
      </c>
      <c r="K682" s="7">
        <f t="shared" si="152"/>
        <v>520024.39024390274</v>
      </c>
      <c r="L682" s="18">
        <f t="shared" si="157"/>
        <v>84.146341463414686</v>
      </c>
      <c r="M682" s="4">
        <f t="shared" si="160"/>
        <v>16.626908212560377</v>
      </c>
      <c r="N682" s="4">
        <f t="shared" si="158"/>
        <v>18.323045258620688</v>
      </c>
      <c r="O682" s="4">
        <f t="shared" si="153"/>
        <v>8501.893</v>
      </c>
      <c r="P682">
        <f t="shared" si="150"/>
        <v>1</v>
      </c>
      <c r="Q682">
        <f t="shared" si="159"/>
        <v>464</v>
      </c>
    </row>
    <row r="683" spans="1:17" x14ac:dyDescent="0.2">
      <c r="A683">
        <v>1</v>
      </c>
      <c r="B683" s="3">
        <f>'Marktpreise EEX NCG 2017'!A1039</f>
        <v>42677</v>
      </c>
      <c r="C683" s="7"/>
      <c r="D683" s="7">
        <f t="shared" si="154"/>
        <v>0</v>
      </c>
      <c r="E683" s="7">
        <f t="shared" si="155"/>
        <v>0</v>
      </c>
      <c r="F683" s="4">
        <f>'Marktpreise EEX NCG 2017'!B1039</f>
        <v>17.54</v>
      </c>
      <c r="G683" s="4">
        <f t="shared" si="151"/>
        <v>17.73</v>
      </c>
      <c r="H683" s="4">
        <f t="shared" si="148"/>
        <v>0</v>
      </c>
      <c r="I683" s="19">
        <f t="shared" si="149"/>
        <v>0</v>
      </c>
      <c r="J683" s="19">
        <f t="shared" si="156"/>
        <v>8646397.8048780486</v>
      </c>
      <c r="K683" s="7">
        <f t="shared" si="152"/>
        <v>520024.39024390274</v>
      </c>
      <c r="L683" s="18">
        <f t="shared" si="157"/>
        <v>84.146341463414686</v>
      </c>
      <c r="M683" s="4">
        <f t="shared" si="160"/>
        <v>16.626908212560377</v>
      </c>
      <c r="N683" s="4">
        <f t="shared" si="158"/>
        <v>18.321769892473117</v>
      </c>
      <c r="O683" s="4">
        <f t="shared" si="153"/>
        <v>8519.6229999999996</v>
      </c>
      <c r="P683">
        <f t="shared" si="150"/>
        <v>1</v>
      </c>
      <c r="Q683">
        <f t="shared" si="159"/>
        <v>465</v>
      </c>
    </row>
    <row r="684" spans="1:17" x14ac:dyDescent="0.2">
      <c r="A684">
        <v>1</v>
      </c>
      <c r="B684" s="3">
        <f>'Marktpreise EEX NCG 2017'!A1040</f>
        <v>42678</v>
      </c>
      <c r="C684" s="7"/>
      <c r="D684" s="7">
        <f t="shared" si="154"/>
        <v>0</v>
      </c>
      <c r="E684" s="7">
        <f t="shared" si="155"/>
        <v>0</v>
      </c>
      <c r="F684" s="4">
        <f>'Marktpreise EEX NCG 2017'!B1040</f>
        <v>17.22</v>
      </c>
      <c r="G684" s="4">
        <f t="shared" si="151"/>
        <v>17.41</v>
      </c>
      <c r="H684" s="4">
        <f t="shared" si="148"/>
        <v>0</v>
      </c>
      <c r="I684" s="19">
        <f t="shared" si="149"/>
        <v>0</v>
      </c>
      <c r="J684" s="19">
        <f t="shared" si="156"/>
        <v>8646397.8048780486</v>
      </c>
      <c r="K684" s="7">
        <f t="shared" si="152"/>
        <v>520024.39024390274</v>
      </c>
      <c r="L684" s="18">
        <f t="shared" si="157"/>
        <v>84.146341463414686</v>
      </c>
      <c r="M684" s="4">
        <f t="shared" si="160"/>
        <v>16.626908212560377</v>
      </c>
      <c r="N684" s="4">
        <f t="shared" si="158"/>
        <v>18.319813304721031</v>
      </c>
      <c r="O684" s="4">
        <f t="shared" si="153"/>
        <v>8537.0329999999994</v>
      </c>
      <c r="P684">
        <f t="shared" si="150"/>
        <v>1</v>
      </c>
      <c r="Q684">
        <f t="shared" si="159"/>
        <v>466</v>
      </c>
    </row>
    <row r="685" spans="1:17" x14ac:dyDescent="0.2">
      <c r="B685" s="3">
        <f>'Marktpreise EEX NCG 2017'!A1041</f>
        <v>42679</v>
      </c>
      <c r="C685" s="7"/>
      <c r="D685" s="7">
        <f t="shared" si="154"/>
        <v>0</v>
      </c>
      <c r="E685" s="7">
        <f t="shared" si="155"/>
        <v>0</v>
      </c>
      <c r="F685" s="4">
        <f>'Marktpreise EEX NCG 2017'!B1041</f>
        <v>0</v>
      </c>
      <c r="G685" s="4">
        <f t="shared" si="151"/>
        <v>17.41</v>
      </c>
      <c r="H685" s="4">
        <f t="shared" si="148"/>
        <v>0</v>
      </c>
      <c r="I685" s="19">
        <f t="shared" si="149"/>
        <v>0</v>
      </c>
      <c r="J685" s="19">
        <f t="shared" si="156"/>
        <v>8646397.8048780486</v>
      </c>
      <c r="K685" s="7">
        <f t="shared" si="152"/>
        <v>520024.39024390274</v>
      </c>
      <c r="L685" s="18">
        <f t="shared" si="157"/>
        <v>84.146341463414686</v>
      </c>
      <c r="M685" s="4">
        <f t="shared" si="160"/>
        <v>16.626908212560377</v>
      </c>
      <c r="N685" s="4">
        <f t="shared" si="158"/>
        <v>18.319813304721031</v>
      </c>
      <c r="O685" s="4">
        <f t="shared" si="153"/>
        <v>8537.0329999999994</v>
      </c>
      <c r="P685">
        <f t="shared" si="150"/>
        <v>0</v>
      </c>
      <c r="Q685">
        <f t="shared" si="159"/>
        <v>466</v>
      </c>
    </row>
    <row r="686" spans="1:17" x14ac:dyDescent="0.2">
      <c r="B686" s="3">
        <f>'Marktpreise EEX NCG 2017'!A1042</f>
        <v>42680</v>
      </c>
      <c r="C686" s="7"/>
      <c r="D686" s="7">
        <f t="shared" si="154"/>
        <v>0</v>
      </c>
      <c r="E686" s="7">
        <f t="shared" si="155"/>
        <v>0</v>
      </c>
      <c r="F686" s="4">
        <f>'Marktpreise EEX NCG 2017'!B1042</f>
        <v>0</v>
      </c>
      <c r="G686" s="4">
        <f t="shared" si="151"/>
        <v>17.41</v>
      </c>
      <c r="H686" s="4">
        <f t="shared" si="148"/>
        <v>0</v>
      </c>
      <c r="I686" s="19">
        <f t="shared" si="149"/>
        <v>0</v>
      </c>
      <c r="J686" s="19">
        <f t="shared" si="156"/>
        <v>8646397.8048780486</v>
      </c>
      <c r="K686" s="7">
        <f t="shared" si="152"/>
        <v>520024.39024390274</v>
      </c>
      <c r="L686" s="18">
        <f t="shared" si="157"/>
        <v>84.146341463414686</v>
      </c>
      <c r="M686" s="4">
        <f t="shared" si="160"/>
        <v>16.626908212560377</v>
      </c>
      <c r="N686" s="4">
        <f t="shared" si="158"/>
        <v>18.319813304721031</v>
      </c>
      <c r="O686" s="4">
        <f t="shared" si="153"/>
        <v>8537.0329999999994</v>
      </c>
      <c r="P686">
        <f t="shared" si="150"/>
        <v>0</v>
      </c>
      <c r="Q686">
        <f t="shared" si="159"/>
        <v>466</v>
      </c>
    </row>
    <row r="687" spans="1:17" x14ac:dyDescent="0.2">
      <c r="A687">
        <v>1</v>
      </c>
      <c r="B687" s="3">
        <f>'Marktpreise EEX NCG 2017'!A1043</f>
        <v>42681</v>
      </c>
      <c r="C687" s="7"/>
      <c r="D687" s="7">
        <f t="shared" si="154"/>
        <v>0</v>
      </c>
      <c r="E687" s="7">
        <f t="shared" si="155"/>
        <v>0</v>
      </c>
      <c r="F687" s="4">
        <f>'Marktpreise EEX NCG 2017'!B1043</f>
        <v>17.010000000000002</v>
      </c>
      <c r="G687" s="4">
        <f t="shared" si="151"/>
        <v>17.200000000000003</v>
      </c>
      <c r="H687" s="4">
        <f t="shared" si="148"/>
        <v>0</v>
      </c>
      <c r="I687" s="19">
        <f t="shared" si="149"/>
        <v>0</v>
      </c>
      <c r="J687" s="19">
        <f t="shared" si="156"/>
        <v>8646397.8048780486</v>
      </c>
      <c r="K687" s="7">
        <f t="shared" si="152"/>
        <v>520024.39024390274</v>
      </c>
      <c r="L687" s="18">
        <f t="shared" si="157"/>
        <v>84.146341463414686</v>
      </c>
      <c r="M687" s="4">
        <f t="shared" si="160"/>
        <v>16.626908212560377</v>
      </c>
      <c r="N687" s="4">
        <f t="shared" si="158"/>
        <v>18.317415417558887</v>
      </c>
      <c r="O687" s="4">
        <f t="shared" si="153"/>
        <v>8554.2330000000002</v>
      </c>
      <c r="P687">
        <f t="shared" si="150"/>
        <v>1</v>
      </c>
      <c r="Q687">
        <f t="shared" si="159"/>
        <v>467</v>
      </c>
    </row>
    <row r="688" spans="1:17" x14ac:dyDescent="0.2">
      <c r="A688">
        <v>1</v>
      </c>
      <c r="B688" s="3">
        <f>'Marktpreise EEX NCG 2017'!A1044</f>
        <v>42682</v>
      </c>
      <c r="C688" s="7"/>
      <c r="D688" s="7">
        <f t="shared" si="154"/>
        <v>0</v>
      </c>
      <c r="E688" s="7">
        <f t="shared" si="155"/>
        <v>0</v>
      </c>
      <c r="F688" s="4">
        <f>'Marktpreise EEX NCG 2017'!B1044</f>
        <v>16.84</v>
      </c>
      <c r="G688" s="4">
        <f t="shared" si="151"/>
        <v>17.03</v>
      </c>
      <c r="H688" s="4">
        <f t="shared" si="148"/>
        <v>0</v>
      </c>
      <c r="I688" s="19">
        <f t="shared" si="149"/>
        <v>0</v>
      </c>
      <c r="J688" s="19">
        <f t="shared" si="156"/>
        <v>8646397.8048780486</v>
      </c>
      <c r="K688" s="7">
        <f t="shared" si="152"/>
        <v>520024.39024390274</v>
      </c>
      <c r="L688" s="18">
        <f t="shared" si="157"/>
        <v>84.146341463414686</v>
      </c>
      <c r="M688" s="4">
        <f t="shared" si="160"/>
        <v>16.626908212560377</v>
      </c>
      <c r="N688" s="4">
        <f t="shared" si="158"/>
        <v>18.314664529914531</v>
      </c>
      <c r="O688" s="4">
        <f t="shared" si="153"/>
        <v>8571.2630000000008</v>
      </c>
      <c r="P688">
        <f t="shared" si="150"/>
        <v>1</v>
      </c>
      <c r="Q688">
        <f t="shared" si="159"/>
        <v>468</v>
      </c>
    </row>
    <row r="689" spans="1:17" x14ac:dyDescent="0.2">
      <c r="A689">
        <v>1</v>
      </c>
      <c r="B689" s="3">
        <f>'Marktpreise EEX NCG 2017'!A1045</f>
        <v>42683</v>
      </c>
      <c r="C689" s="7"/>
      <c r="D689" s="7">
        <f t="shared" si="154"/>
        <v>0</v>
      </c>
      <c r="E689" s="7">
        <f t="shared" si="155"/>
        <v>0</v>
      </c>
      <c r="F689" s="4">
        <f>'Marktpreise EEX NCG 2017'!B1045</f>
        <v>17.03</v>
      </c>
      <c r="G689" s="4">
        <f t="shared" si="151"/>
        <v>17.220000000000002</v>
      </c>
      <c r="H689" s="4">
        <f t="shared" si="148"/>
        <v>0</v>
      </c>
      <c r="I689" s="19">
        <f t="shared" si="149"/>
        <v>0</v>
      </c>
      <c r="J689" s="19">
        <f t="shared" si="156"/>
        <v>8646397.8048780486</v>
      </c>
      <c r="K689" s="7">
        <f t="shared" si="152"/>
        <v>520024.39024390274</v>
      </c>
      <c r="L689" s="18">
        <f t="shared" si="157"/>
        <v>84.146341463414686</v>
      </c>
      <c r="M689" s="4">
        <f t="shared" si="160"/>
        <v>16.626908212560377</v>
      </c>
      <c r="N689" s="4">
        <f t="shared" si="158"/>
        <v>18.312330490405117</v>
      </c>
      <c r="O689" s="4">
        <f t="shared" si="153"/>
        <v>8588.4830000000002</v>
      </c>
      <c r="P689">
        <f t="shared" si="150"/>
        <v>1</v>
      </c>
      <c r="Q689">
        <f t="shared" si="159"/>
        <v>469</v>
      </c>
    </row>
    <row r="690" spans="1:17" x14ac:dyDescent="0.2">
      <c r="A690">
        <v>1</v>
      </c>
      <c r="B690" s="3">
        <f>'Marktpreise EEX NCG 2017'!A1046</f>
        <v>42684</v>
      </c>
      <c r="C690" s="7"/>
      <c r="D690" s="7">
        <f t="shared" si="154"/>
        <v>0</v>
      </c>
      <c r="E690" s="7">
        <f t="shared" si="155"/>
        <v>0</v>
      </c>
      <c r="F690" s="4">
        <f>'Marktpreise EEX NCG 2017'!B1046</f>
        <v>17.22</v>
      </c>
      <c r="G690" s="4">
        <f t="shared" si="151"/>
        <v>17.41</v>
      </c>
      <c r="H690" s="4">
        <f t="shared" si="148"/>
        <v>0</v>
      </c>
      <c r="I690" s="19">
        <f t="shared" si="149"/>
        <v>0</v>
      </c>
      <c r="J690" s="19">
        <f t="shared" si="156"/>
        <v>8646397.8048780486</v>
      </c>
      <c r="K690" s="7">
        <f t="shared" si="152"/>
        <v>520024.39024390274</v>
      </c>
      <c r="L690" s="18">
        <f t="shared" si="157"/>
        <v>84.146341463414686</v>
      </c>
      <c r="M690" s="4">
        <f t="shared" si="160"/>
        <v>16.626908212560377</v>
      </c>
      <c r="N690" s="4">
        <f t="shared" si="158"/>
        <v>18.310410638297871</v>
      </c>
      <c r="O690" s="4">
        <f t="shared" si="153"/>
        <v>8605.893</v>
      </c>
      <c r="P690">
        <f t="shared" si="150"/>
        <v>1</v>
      </c>
      <c r="Q690">
        <f t="shared" si="159"/>
        <v>470</v>
      </c>
    </row>
    <row r="691" spans="1:17" x14ac:dyDescent="0.2">
      <c r="A691">
        <v>1</v>
      </c>
      <c r="B691" s="3">
        <f>'Marktpreise EEX NCG 2017'!A1047</f>
        <v>42685</v>
      </c>
      <c r="C691" s="7"/>
      <c r="D691" s="7">
        <f t="shared" si="154"/>
        <v>0</v>
      </c>
      <c r="E691" s="7">
        <f t="shared" si="155"/>
        <v>0</v>
      </c>
      <c r="F691" s="4">
        <f>'Marktpreise EEX NCG 2017'!B1047</f>
        <v>16.850000000000001</v>
      </c>
      <c r="G691" s="4">
        <f t="shared" si="151"/>
        <v>17.040000000000003</v>
      </c>
      <c r="H691" s="4">
        <f t="shared" si="148"/>
        <v>0</v>
      </c>
      <c r="I691" s="19">
        <f t="shared" si="149"/>
        <v>0</v>
      </c>
      <c r="J691" s="19">
        <f t="shared" si="156"/>
        <v>8646397.8048780486</v>
      </c>
      <c r="K691" s="7">
        <f t="shared" si="152"/>
        <v>520024.39024390274</v>
      </c>
      <c r="L691" s="18">
        <f t="shared" si="157"/>
        <v>84.146341463414686</v>
      </c>
      <c r="M691" s="4">
        <f t="shared" si="160"/>
        <v>16.626908212560377</v>
      </c>
      <c r="N691" s="4">
        <f t="shared" si="158"/>
        <v>18.30771337579618</v>
      </c>
      <c r="O691" s="4">
        <f t="shared" si="153"/>
        <v>8622.9330000000009</v>
      </c>
      <c r="P691">
        <f t="shared" si="150"/>
        <v>1</v>
      </c>
      <c r="Q691">
        <f t="shared" si="159"/>
        <v>471</v>
      </c>
    </row>
    <row r="692" spans="1:17" x14ac:dyDescent="0.2">
      <c r="B692" s="3">
        <f>'Marktpreise EEX NCG 2017'!A1048</f>
        <v>42686</v>
      </c>
      <c r="C692" s="7"/>
      <c r="D692" s="7">
        <f t="shared" si="154"/>
        <v>0</v>
      </c>
      <c r="E692" s="7">
        <f t="shared" si="155"/>
        <v>0</v>
      </c>
      <c r="F692" s="4">
        <f>'Marktpreise EEX NCG 2017'!B1048</f>
        <v>0</v>
      </c>
      <c r="G692" s="4">
        <f t="shared" si="151"/>
        <v>17.040000000000003</v>
      </c>
      <c r="H692" s="4">
        <f t="shared" si="148"/>
        <v>0</v>
      </c>
      <c r="I692" s="19">
        <f t="shared" si="149"/>
        <v>0</v>
      </c>
      <c r="J692" s="19">
        <f t="shared" si="156"/>
        <v>8646397.8048780486</v>
      </c>
      <c r="K692" s="7">
        <f t="shared" si="152"/>
        <v>520024.39024390274</v>
      </c>
      <c r="L692" s="18">
        <f t="shared" si="157"/>
        <v>84.146341463414686</v>
      </c>
      <c r="M692" s="4">
        <f t="shared" si="160"/>
        <v>16.626908212560377</v>
      </c>
      <c r="N692" s="4">
        <f t="shared" si="158"/>
        <v>18.30771337579618</v>
      </c>
      <c r="O692" s="4">
        <f t="shared" si="153"/>
        <v>8622.9330000000009</v>
      </c>
      <c r="P692">
        <f t="shared" si="150"/>
        <v>0</v>
      </c>
      <c r="Q692">
        <f t="shared" si="159"/>
        <v>471</v>
      </c>
    </row>
    <row r="693" spans="1:17" x14ac:dyDescent="0.2">
      <c r="B693" s="3">
        <f>'Marktpreise EEX NCG 2017'!A1049</f>
        <v>42687</v>
      </c>
      <c r="C693" s="7"/>
      <c r="D693" s="7">
        <f t="shared" si="154"/>
        <v>0</v>
      </c>
      <c r="E693" s="7">
        <f t="shared" si="155"/>
        <v>0</v>
      </c>
      <c r="F693" s="4">
        <f>'Marktpreise EEX NCG 2017'!B1049</f>
        <v>0</v>
      </c>
      <c r="G693" s="4">
        <f t="shared" si="151"/>
        <v>17.040000000000003</v>
      </c>
      <c r="H693" s="4">
        <f t="shared" si="148"/>
        <v>0</v>
      </c>
      <c r="I693" s="19">
        <f t="shared" si="149"/>
        <v>0</v>
      </c>
      <c r="J693" s="19">
        <f t="shared" si="156"/>
        <v>8646397.8048780486</v>
      </c>
      <c r="K693" s="7">
        <f t="shared" si="152"/>
        <v>520024.39024390274</v>
      </c>
      <c r="L693" s="18">
        <f t="shared" si="157"/>
        <v>84.146341463414686</v>
      </c>
      <c r="M693" s="4">
        <f t="shared" si="160"/>
        <v>16.626908212560377</v>
      </c>
      <c r="N693" s="4">
        <f t="shared" si="158"/>
        <v>18.30771337579618</v>
      </c>
      <c r="O693" s="4">
        <f t="shared" si="153"/>
        <v>8622.9330000000009</v>
      </c>
      <c r="P693">
        <f t="shared" si="150"/>
        <v>0</v>
      </c>
      <c r="Q693">
        <f t="shared" si="159"/>
        <v>471</v>
      </c>
    </row>
    <row r="694" spans="1:17" x14ac:dyDescent="0.2">
      <c r="A694">
        <v>1</v>
      </c>
      <c r="B694" s="3">
        <f>'Marktpreise EEX NCG 2017'!A1050</f>
        <v>42688</v>
      </c>
      <c r="C694" s="7"/>
      <c r="D694" s="7">
        <f t="shared" si="154"/>
        <v>0</v>
      </c>
      <c r="E694" s="7">
        <f t="shared" si="155"/>
        <v>0</v>
      </c>
      <c r="F694" s="4">
        <f>'Marktpreise EEX NCG 2017'!B1050</f>
        <v>16.54</v>
      </c>
      <c r="G694" s="4">
        <f t="shared" si="151"/>
        <v>16.73</v>
      </c>
      <c r="H694" s="4">
        <f t="shared" si="148"/>
        <v>0</v>
      </c>
      <c r="I694" s="19">
        <f t="shared" si="149"/>
        <v>0</v>
      </c>
      <c r="J694" s="19">
        <f t="shared" si="156"/>
        <v>8646397.8048780486</v>
      </c>
      <c r="K694" s="7">
        <f t="shared" si="152"/>
        <v>520024.39024390274</v>
      </c>
      <c r="L694" s="18">
        <f t="shared" si="157"/>
        <v>84.146341463414686</v>
      </c>
      <c r="M694" s="4">
        <f t="shared" si="160"/>
        <v>16.626908212560377</v>
      </c>
      <c r="N694" s="4">
        <f t="shared" si="158"/>
        <v>18.304370762711866</v>
      </c>
      <c r="O694" s="4">
        <f t="shared" si="153"/>
        <v>8639.6630000000005</v>
      </c>
      <c r="P694">
        <f t="shared" si="150"/>
        <v>1</v>
      </c>
      <c r="Q694">
        <f t="shared" si="159"/>
        <v>472</v>
      </c>
    </row>
    <row r="695" spans="1:17" x14ac:dyDescent="0.2">
      <c r="A695">
        <v>1</v>
      </c>
      <c r="B695" s="3">
        <f>'Marktpreise EEX NCG 2017'!A1051</f>
        <v>42689</v>
      </c>
      <c r="C695" s="7"/>
      <c r="D695" s="7">
        <f t="shared" si="154"/>
        <v>0</v>
      </c>
      <c r="E695" s="7">
        <f t="shared" si="155"/>
        <v>0</v>
      </c>
      <c r="F695" s="4">
        <f>'Marktpreise EEX NCG 2017'!B1051</f>
        <v>16.850000000000001</v>
      </c>
      <c r="G695" s="4">
        <f t="shared" si="151"/>
        <v>17.040000000000003</v>
      </c>
      <c r="H695" s="4">
        <f t="shared" si="148"/>
        <v>0</v>
      </c>
      <c r="I695" s="19">
        <f t="shared" si="149"/>
        <v>0</v>
      </c>
      <c r="J695" s="19">
        <f t="shared" si="156"/>
        <v>8646397.8048780486</v>
      </c>
      <c r="K695" s="7">
        <f t="shared" si="152"/>
        <v>520024.39024390274</v>
      </c>
      <c r="L695" s="18">
        <f t="shared" si="157"/>
        <v>84.146341463414686</v>
      </c>
      <c r="M695" s="4">
        <f t="shared" si="160"/>
        <v>16.626908212560377</v>
      </c>
      <c r="N695" s="4">
        <f t="shared" si="158"/>
        <v>18.301697674418609</v>
      </c>
      <c r="O695" s="4">
        <f t="shared" si="153"/>
        <v>8656.7030000000013</v>
      </c>
      <c r="P695">
        <f t="shared" si="150"/>
        <v>1</v>
      </c>
      <c r="Q695">
        <f t="shared" si="159"/>
        <v>473</v>
      </c>
    </row>
    <row r="696" spans="1:17" x14ac:dyDescent="0.2">
      <c r="A696">
        <v>1</v>
      </c>
      <c r="B696" s="3">
        <f>'Marktpreise EEX NCG 2017'!A1052</f>
        <v>42690</v>
      </c>
      <c r="C696" s="7"/>
      <c r="D696" s="7">
        <f t="shared" si="154"/>
        <v>0</v>
      </c>
      <c r="E696" s="7">
        <f t="shared" si="155"/>
        <v>0</v>
      </c>
      <c r="F696" s="4">
        <f>'Marktpreise EEX NCG 2017'!B1052</f>
        <v>16.68</v>
      </c>
      <c r="G696" s="4">
        <f t="shared" si="151"/>
        <v>16.87</v>
      </c>
      <c r="H696" s="4">
        <f t="shared" si="148"/>
        <v>0</v>
      </c>
      <c r="I696" s="19">
        <f t="shared" si="149"/>
        <v>0</v>
      </c>
      <c r="J696" s="19">
        <f t="shared" si="156"/>
        <v>8646397.8048780486</v>
      </c>
      <c r="K696" s="7">
        <f t="shared" si="152"/>
        <v>520024.39024390274</v>
      </c>
      <c r="L696" s="18">
        <f t="shared" si="157"/>
        <v>84.146341463414686</v>
      </c>
      <c r="M696" s="4">
        <f t="shared" si="160"/>
        <v>16.626908212560377</v>
      </c>
      <c r="N696" s="4">
        <f t="shared" si="158"/>
        <v>18.298677215189876</v>
      </c>
      <c r="O696" s="4">
        <f t="shared" si="153"/>
        <v>8673.5730000000021</v>
      </c>
      <c r="P696">
        <f t="shared" si="150"/>
        <v>1</v>
      </c>
      <c r="Q696">
        <f t="shared" si="159"/>
        <v>474</v>
      </c>
    </row>
    <row r="697" spans="1:17" x14ac:dyDescent="0.2">
      <c r="A697">
        <v>1</v>
      </c>
      <c r="B697" s="3">
        <f>'Marktpreise EEX NCG 2017'!A1053</f>
        <v>42691</v>
      </c>
      <c r="C697" s="7"/>
      <c r="D697" s="7">
        <f t="shared" si="154"/>
        <v>0</v>
      </c>
      <c r="E697" s="7">
        <f t="shared" si="155"/>
        <v>0</v>
      </c>
      <c r="F697" s="4">
        <f>'Marktpreise EEX NCG 2017'!B1053</f>
        <v>16.739999999999998</v>
      </c>
      <c r="G697" s="4">
        <f t="shared" si="151"/>
        <v>16.93</v>
      </c>
      <c r="H697" s="4">
        <f t="shared" si="148"/>
        <v>0</v>
      </c>
      <c r="I697" s="19">
        <f t="shared" si="149"/>
        <v>0</v>
      </c>
      <c r="J697" s="19">
        <f t="shared" si="156"/>
        <v>8646397.8048780486</v>
      </c>
      <c r="K697" s="7">
        <f t="shared" si="152"/>
        <v>520024.39024390274</v>
      </c>
      <c r="L697" s="18">
        <f t="shared" si="157"/>
        <v>84.146341463414686</v>
      </c>
      <c r="M697" s="4">
        <f t="shared" si="160"/>
        <v>16.626908212560377</v>
      </c>
      <c r="N697" s="4">
        <f t="shared" si="158"/>
        <v>18.29579578947369</v>
      </c>
      <c r="O697" s="4">
        <f t="shared" si="153"/>
        <v>8690.5030000000024</v>
      </c>
      <c r="P697">
        <f t="shared" si="150"/>
        <v>1</v>
      </c>
      <c r="Q697">
        <f t="shared" si="159"/>
        <v>475</v>
      </c>
    </row>
    <row r="698" spans="1:17" x14ac:dyDescent="0.2">
      <c r="A698">
        <v>1</v>
      </c>
      <c r="B698" s="3">
        <f>'Marktpreise EEX NCG 2017'!A1054</f>
        <v>42692</v>
      </c>
      <c r="C698" s="7"/>
      <c r="D698" s="7">
        <f t="shared" si="154"/>
        <v>0</v>
      </c>
      <c r="E698" s="7">
        <f t="shared" si="155"/>
        <v>0</v>
      </c>
      <c r="F698" s="4">
        <f>'Marktpreise EEX NCG 2017'!B1054</f>
        <v>16.940000000000001</v>
      </c>
      <c r="G698" s="4">
        <f t="shared" si="151"/>
        <v>17.130000000000003</v>
      </c>
      <c r="H698" s="4">
        <f t="shared" si="148"/>
        <v>0</v>
      </c>
      <c r="I698" s="19">
        <f t="shared" si="149"/>
        <v>0</v>
      </c>
      <c r="J698" s="19">
        <f t="shared" si="156"/>
        <v>8646397.8048780486</v>
      </c>
      <c r="K698" s="7">
        <f t="shared" si="152"/>
        <v>520024.39024390274</v>
      </c>
      <c r="L698" s="18">
        <f t="shared" si="157"/>
        <v>84.146341463414686</v>
      </c>
      <c r="M698" s="4">
        <f t="shared" si="160"/>
        <v>16.626908212560377</v>
      </c>
      <c r="N698" s="4">
        <f t="shared" si="158"/>
        <v>18.293346638655464</v>
      </c>
      <c r="O698" s="4">
        <f t="shared" si="153"/>
        <v>8707.6330000000016</v>
      </c>
      <c r="P698">
        <f t="shared" si="150"/>
        <v>1</v>
      </c>
      <c r="Q698">
        <f t="shared" si="159"/>
        <v>476</v>
      </c>
    </row>
    <row r="699" spans="1:17" x14ac:dyDescent="0.2">
      <c r="B699" s="3">
        <f>'Marktpreise EEX NCG 2017'!A1055</f>
        <v>42693</v>
      </c>
      <c r="C699" s="7"/>
      <c r="D699" s="7">
        <f t="shared" si="154"/>
        <v>0</v>
      </c>
      <c r="E699" s="7">
        <f t="shared" si="155"/>
        <v>0</v>
      </c>
      <c r="F699" s="4">
        <f>'Marktpreise EEX NCG 2017'!B1055</f>
        <v>0</v>
      </c>
      <c r="G699" s="4">
        <f t="shared" si="151"/>
        <v>17.130000000000003</v>
      </c>
      <c r="H699" s="4">
        <f t="shared" si="148"/>
        <v>0</v>
      </c>
      <c r="I699" s="19">
        <f t="shared" si="149"/>
        <v>0</v>
      </c>
      <c r="J699" s="19">
        <f t="shared" si="156"/>
        <v>8646397.8048780486</v>
      </c>
      <c r="K699" s="7">
        <f t="shared" si="152"/>
        <v>520024.39024390274</v>
      </c>
      <c r="L699" s="18">
        <f t="shared" si="157"/>
        <v>84.146341463414686</v>
      </c>
      <c r="M699" s="4">
        <f t="shared" si="160"/>
        <v>16.626908212560377</v>
      </c>
      <c r="N699" s="4">
        <f t="shared" si="158"/>
        <v>18.293346638655464</v>
      </c>
      <c r="O699" s="4">
        <f t="shared" si="153"/>
        <v>8707.6330000000016</v>
      </c>
      <c r="P699">
        <f t="shared" si="150"/>
        <v>0</v>
      </c>
      <c r="Q699">
        <f t="shared" si="159"/>
        <v>476</v>
      </c>
    </row>
    <row r="700" spans="1:17" x14ac:dyDescent="0.2">
      <c r="B700" s="3">
        <f>'Marktpreise EEX NCG 2017'!A1056</f>
        <v>42694</v>
      </c>
      <c r="C700" s="7"/>
      <c r="D700" s="7">
        <f t="shared" si="154"/>
        <v>0</v>
      </c>
      <c r="E700" s="7">
        <f t="shared" si="155"/>
        <v>0</v>
      </c>
      <c r="F700" s="4">
        <f>'Marktpreise EEX NCG 2017'!B1056</f>
        <v>0</v>
      </c>
      <c r="G700" s="4">
        <f t="shared" si="151"/>
        <v>17.130000000000003</v>
      </c>
      <c r="H700" s="4">
        <f t="shared" si="148"/>
        <v>0</v>
      </c>
      <c r="I700" s="19">
        <f t="shared" si="149"/>
        <v>0</v>
      </c>
      <c r="J700" s="19">
        <f t="shared" si="156"/>
        <v>8646397.8048780486</v>
      </c>
      <c r="K700" s="7">
        <f t="shared" si="152"/>
        <v>520024.39024390274</v>
      </c>
      <c r="L700" s="18">
        <f t="shared" si="157"/>
        <v>84.146341463414686</v>
      </c>
      <c r="M700" s="4">
        <f t="shared" si="160"/>
        <v>16.626908212560377</v>
      </c>
      <c r="N700" s="4">
        <f t="shared" si="158"/>
        <v>18.293346638655464</v>
      </c>
      <c r="O700" s="4">
        <f t="shared" si="153"/>
        <v>8707.6330000000016</v>
      </c>
      <c r="P700">
        <f t="shared" si="150"/>
        <v>0</v>
      </c>
      <c r="Q700">
        <f t="shared" si="159"/>
        <v>476</v>
      </c>
    </row>
    <row r="701" spans="1:17" x14ac:dyDescent="0.2">
      <c r="A701">
        <v>1</v>
      </c>
      <c r="B701" s="3">
        <f>'Marktpreise EEX NCG 2017'!A1057</f>
        <v>42695</v>
      </c>
      <c r="C701" s="7"/>
      <c r="D701" s="7">
        <f t="shared" si="154"/>
        <v>0</v>
      </c>
      <c r="E701" s="7">
        <f t="shared" si="155"/>
        <v>0</v>
      </c>
      <c r="F701" s="4">
        <f>'Marktpreise EEX NCG 2017'!B1057</f>
        <v>16.649999999999999</v>
      </c>
      <c r="G701" s="4">
        <f t="shared" si="151"/>
        <v>16.84</v>
      </c>
      <c r="H701" s="4">
        <f t="shared" si="148"/>
        <v>0</v>
      </c>
      <c r="I701" s="19">
        <f t="shared" si="149"/>
        <v>0</v>
      </c>
      <c r="J701" s="19">
        <f t="shared" si="156"/>
        <v>8646397.8048780486</v>
      </c>
      <c r="K701" s="7">
        <f t="shared" si="152"/>
        <v>520024.39024390274</v>
      </c>
      <c r="L701" s="18">
        <f t="shared" si="157"/>
        <v>84.146341463414686</v>
      </c>
      <c r="M701" s="4">
        <f t="shared" si="160"/>
        <v>16.626908212560377</v>
      </c>
      <c r="N701" s="4">
        <f t="shared" si="158"/>
        <v>18.290299790356396</v>
      </c>
      <c r="O701" s="4">
        <f t="shared" si="153"/>
        <v>8724.4730000000018</v>
      </c>
      <c r="P701">
        <f t="shared" si="150"/>
        <v>1</v>
      </c>
      <c r="Q701">
        <f t="shared" si="159"/>
        <v>477</v>
      </c>
    </row>
    <row r="702" spans="1:17" x14ac:dyDescent="0.2">
      <c r="A702">
        <v>1</v>
      </c>
      <c r="B702" s="3">
        <f>'Marktpreise EEX NCG 2017'!A1058</f>
        <v>42696</v>
      </c>
      <c r="C702" s="7"/>
      <c r="D702" s="7">
        <f t="shared" si="154"/>
        <v>0</v>
      </c>
      <c r="E702" s="7">
        <f t="shared" si="155"/>
        <v>0</v>
      </c>
      <c r="F702" s="4">
        <f>'Marktpreise EEX NCG 2017'!B1058</f>
        <v>16.97</v>
      </c>
      <c r="G702" s="4">
        <f t="shared" si="151"/>
        <v>17.16</v>
      </c>
      <c r="H702" s="4">
        <f t="shared" si="148"/>
        <v>0</v>
      </c>
      <c r="I702" s="19">
        <f t="shared" si="149"/>
        <v>0</v>
      </c>
      <c r="J702" s="19">
        <f t="shared" si="156"/>
        <v>8646397.8048780486</v>
      </c>
      <c r="K702" s="7">
        <f t="shared" si="152"/>
        <v>520024.39024390274</v>
      </c>
      <c r="L702" s="18">
        <f t="shared" si="157"/>
        <v>84.146341463414686</v>
      </c>
      <c r="M702" s="4">
        <f t="shared" si="160"/>
        <v>16.626908212560377</v>
      </c>
      <c r="N702" s="4">
        <f t="shared" si="158"/>
        <v>18.28793514644352</v>
      </c>
      <c r="O702" s="4">
        <f t="shared" si="153"/>
        <v>8741.6330000000016</v>
      </c>
      <c r="P702">
        <f t="shared" si="150"/>
        <v>1</v>
      </c>
      <c r="Q702">
        <f t="shared" si="159"/>
        <v>478</v>
      </c>
    </row>
    <row r="703" spans="1:17" x14ac:dyDescent="0.2">
      <c r="A703">
        <v>1</v>
      </c>
      <c r="B703" s="3">
        <f>'Marktpreise EEX NCG 2017'!A1059</f>
        <v>42697</v>
      </c>
      <c r="C703" s="7"/>
      <c r="D703" s="7">
        <f t="shared" si="154"/>
        <v>0</v>
      </c>
      <c r="E703" s="7">
        <f t="shared" si="155"/>
        <v>0</v>
      </c>
      <c r="F703" s="4">
        <f>'Marktpreise EEX NCG 2017'!B1059</f>
        <v>17.170000000000002</v>
      </c>
      <c r="G703" s="4">
        <f t="shared" si="151"/>
        <v>17.360000000000003</v>
      </c>
      <c r="H703" s="4">
        <f t="shared" si="148"/>
        <v>0</v>
      </c>
      <c r="I703" s="19">
        <f t="shared" si="149"/>
        <v>0</v>
      </c>
      <c r="J703" s="19">
        <f t="shared" si="156"/>
        <v>8646397.8048780486</v>
      </c>
      <c r="K703" s="7">
        <f t="shared" si="152"/>
        <v>520024.39024390274</v>
      </c>
      <c r="L703" s="18">
        <f t="shared" si="157"/>
        <v>84.146341463414686</v>
      </c>
      <c r="M703" s="4">
        <f t="shared" si="160"/>
        <v>16.626908212560377</v>
      </c>
      <c r="N703" s="4">
        <f t="shared" si="158"/>
        <v>18.285997912317331</v>
      </c>
      <c r="O703" s="4">
        <f t="shared" si="153"/>
        <v>8758.9930000000022</v>
      </c>
      <c r="P703">
        <f t="shared" si="150"/>
        <v>1</v>
      </c>
      <c r="Q703">
        <f t="shared" si="159"/>
        <v>479</v>
      </c>
    </row>
    <row r="704" spans="1:17" x14ac:dyDescent="0.2">
      <c r="A704">
        <v>1</v>
      </c>
      <c r="B704" s="3">
        <f>'Marktpreise EEX NCG 2017'!A1060</f>
        <v>42698</v>
      </c>
      <c r="C704" s="7"/>
      <c r="D704" s="7">
        <f t="shared" si="154"/>
        <v>0</v>
      </c>
      <c r="E704" s="7">
        <f t="shared" si="155"/>
        <v>0</v>
      </c>
      <c r="F704" s="4">
        <f>'Marktpreise EEX NCG 2017'!B1060</f>
        <v>17.16</v>
      </c>
      <c r="G704" s="4">
        <f t="shared" si="151"/>
        <v>17.350000000000001</v>
      </c>
      <c r="H704" s="4">
        <f t="shared" si="148"/>
        <v>0</v>
      </c>
      <c r="I704" s="19">
        <f t="shared" si="149"/>
        <v>0</v>
      </c>
      <c r="J704" s="19">
        <f t="shared" si="156"/>
        <v>8646397.8048780486</v>
      </c>
      <c r="K704" s="7">
        <f t="shared" si="152"/>
        <v>520024.39024390274</v>
      </c>
      <c r="L704" s="18">
        <f t="shared" si="157"/>
        <v>84.146341463414686</v>
      </c>
      <c r="M704" s="4">
        <f t="shared" si="160"/>
        <v>16.626908212560377</v>
      </c>
      <c r="N704" s="4">
        <f t="shared" si="158"/>
        <v>18.284047916666673</v>
      </c>
      <c r="O704" s="4">
        <f t="shared" si="153"/>
        <v>8776.3430000000026</v>
      </c>
      <c r="P704">
        <f t="shared" si="150"/>
        <v>1</v>
      </c>
      <c r="Q704">
        <f t="shared" si="159"/>
        <v>480</v>
      </c>
    </row>
    <row r="705" spans="1:17" x14ac:dyDescent="0.2">
      <c r="A705">
        <v>1</v>
      </c>
      <c r="B705" s="3">
        <f>'Marktpreise EEX NCG 2017'!A1061</f>
        <v>42699</v>
      </c>
      <c r="C705" s="7"/>
      <c r="D705" s="7">
        <f t="shared" si="154"/>
        <v>0</v>
      </c>
      <c r="E705" s="7">
        <f t="shared" si="155"/>
        <v>0</v>
      </c>
      <c r="F705" s="4">
        <f>'Marktpreise EEX NCG 2017'!B1061</f>
        <v>16.920000000000002</v>
      </c>
      <c r="G705" s="4">
        <f t="shared" si="151"/>
        <v>17.110000000000003</v>
      </c>
      <c r="H705" s="4">
        <f t="shared" si="148"/>
        <v>0</v>
      </c>
      <c r="I705" s="19">
        <f t="shared" si="149"/>
        <v>0</v>
      </c>
      <c r="J705" s="19">
        <f t="shared" si="156"/>
        <v>8646397.8048780486</v>
      </c>
      <c r="K705" s="7">
        <f t="shared" si="152"/>
        <v>520024.39024390274</v>
      </c>
      <c r="L705" s="18">
        <f t="shared" si="157"/>
        <v>84.146341463414686</v>
      </c>
      <c r="M705" s="4">
        <f t="shared" si="160"/>
        <v>16.626908212560377</v>
      </c>
      <c r="N705" s="4">
        <f t="shared" si="158"/>
        <v>18.281607068607077</v>
      </c>
      <c r="O705" s="4">
        <f t="shared" si="153"/>
        <v>8793.4530000000032</v>
      </c>
      <c r="P705">
        <f t="shared" si="150"/>
        <v>1</v>
      </c>
      <c r="Q705">
        <f t="shared" si="159"/>
        <v>481</v>
      </c>
    </row>
    <row r="706" spans="1:17" x14ac:dyDescent="0.2">
      <c r="B706" s="3">
        <f>'Marktpreise EEX NCG 2017'!A1062</f>
        <v>42700</v>
      </c>
      <c r="C706" s="7"/>
      <c r="D706" s="7">
        <f t="shared" si="154"/>
        <v>0</v>
      </c>
      <c r="E706" s="7">
        <f t="shared" si="155"/>
        <v>0</v>
      </c>
      <c r="F706" s="4">
        <f>'Marktpreise EEX NCG 2017'!B1062</f>
        <v>0</v>
      </c>
      <c r="G706" s="4">
        <f t="shared" si="151"/>
        <v>17.110000000000003</v>
      </c>
      <c r="H706" s="4">
        <f t="shared" si="148"/>
        <v>0</v>
      </c>
      <c r="I706" s="19">
        <f t="shared" si="149"/>
        <v>0</v>
      </c>
      <c r="J706" s="19">
        <f t="shared" si="156"/>
        <v>8646397.8048780486</v>
      </c>
      <c r="K706" s="7">
        <f t="shared" si="152"/>
        <v>520024.39024390274</v>
      </c>
      <c r="L706" s="18">
        <f t="shared" si="157"/>
        <v>84.146341463414686</v>
      </c>
      <c r="M706" s="4">
        <f t="shared" si="160"/>
        <v>16.626908212560377</v>
      </c>
      <c r="N706" s="4">
        <f t="shared" si="158"/>
        <v>18.281607068607077</v>
      </c>
      <c r="O706" s="4">
        <f t="shared" si="153"/>
        <v>8793.4530000000032</v>
      </c>
      <c r="P706">
        <f t="shared" si="150"/>
        <v>0</v>
      </c>
      <c r="Q706">
        <f t="shared" si="159"/>
        <v>481</v>
      </c>
    </row>
    <row r="707" spans="1:17" x14ac:dyDescent="0.2">
      <c r="B707" s="3">
        <f>'Marktpreise EEX NCG 2017'!A1063</f>
        <v>42701</v>
      </c>
      <c r="C707" s="7"/>
      <c r="D707" s="7">
        <f t="shared" si="154"/>
        <v>0</v>
      </c>
      <c r="E707" s="7">
        <f t="shared" si="155"/>
        <v>0</v>
      </c>
      <c r="F707" s="4">
        <f>'Marktpreise EEX NCG 2017'!B1063</f>
        <v>0</v>
      </c>
      <c r="G707" s="4">
        <f t="shared" si="151"/>
        <v>17.110000000000003</v>
      </c>
      <c r="H707" s="4">
        <f t="shared" si="148"/>
        <v>0</v>
      </c>
      <c r="I707" s="19">
        <f t="shared" si="149"/>
        <v>0</v>
      </c>
      <c r="J707" s="19">
        <f t="shared" si="156"/>
        <v>8646397.8048780486</v>
      </c>
      <c r="K707" s="7">
        <f t="shared" si="152"/>
        <v>520024.39024390274</v>
      </c>
      <c r="L707" s="18">
        <f t="shared" si="157"/>
        <v>84.146341463414686</v>
      </c>
      <c r="M707" s="4">
        <f t="shared" si="160"/>
        <v>16.626908212560377</v>
      </c>
      <c r="N707" s="4">
        <f t="shared" si="158"/>
        <v>18.281607068607077</v>
      </c>
      <c r="O707" s="4">
        <f t="shared" si="153"/>
        <v>8793.4530000000032</v>
      </c>
      <c r="P707">
        <f t="shared" si="150"/>
        <v>0</v>
      </c>
      <c r="Q707">
        <f t="shared" si="159"/>
        <v>481</v>
      </c>
    </row>
    <row r="708" spans="1:17" x14ac:dyDescent="0.2">
      <c r="A708">
        <v>1</v>
      </c>
      <c r="B708" s="3">
        <f>'Marktpreise EEX NCG 2017'!A1064</f>
        <v>42702</v>
      </c>
      <c r="C708" s="7"/>
      <c r="D708" s="7">
        <f t="shared" si="154"/>
        <v>0</v>
      </c>
      <c r="E708" s="7">
        <f t="shared" si="155"/>
        <v>0</v>
      </c>
      <c r="F708" s="4">
        <f>'Marktpreise EEX NCG 2017'!B1064</f>
        <v>17.12</v>
      </c>
      <c r="G708" s="4">
        <f t="shared" si="151"/>
        <v>17.310000000000002</v>
      </c>
      <c r="H708" s="4">
        <f t="shared" si="148"/>
        <v>0</v>
      </c>
      <c r="I708" s="19">
        <f t="shared" si="149"/>
        <v>0</v>
      </c>
      <c r="J708" s="19">
        <f t="shared" si="156"/>
        <v>8646397.8048780486</v>
      </c>
      <c r="K708" s="7">
        <f t="shared" si="152"/>
        <v>520024.39024390274</v>
      </c>
      <c r="L708" s="18">
        <f t="shared" si="157"/>
        <v>84.146341463414686</v>
      </c>
      <c r="M708" s="4">
        <f t="shared" si="160"/>
        <v>16.626908212560377</v>
      </c>
      <c r="N708" s="4">
        <f t="shared" si="158"/>
        <v>18.27959128630706</v>
      </c>
      <c r="O708" s="4">
        <f t="shared" si="153"/>
        <v>8810.7630000000026</v>
      </c>
      <c r="P708">
        <f t="shared" si="150"/>
        <v>1</v>
      </c>
      <c r="Q708">
        <f t="shared" si="159"/>
        <v>482</v>
      </c>
    </row>
    <row r="709" spans="1:17" x14ac:dyDescent="0.2">
      <c r="A709">
        <v>1</v>
      </c>
      <c r="B709" s="3">
        <f>'Marktpreise EEX NCG 2017'!A1065</f>
        <v>42703</v>
      </c>
      <c r="C709" s="7"/>
      <c r="D709" s="7">
        <f t="shared" si="154"/>
        <v>0</v>
      </c>
      <c r="E709" s="7">
        <f t="shared" si="155"/>
        <v>0</v>
      </c>
      <c r="F709" s="4">
        <f>'Marktpreise EEX NCG 2017'!B1065</f>
        <v>17.07</v>
      </c>
      <c r="G709" s="4">
        <f t="shared" si="151"/>
        <v>17.260000000000002</v>
      </c>
      <c r="H709" s="4">
        <f t="shared" si="148"/>
        <v>0</v>
      </c>
      <c r="I709" s="19">
        <f t="shared" si="149"/>
        <v>0</v>
      </c>
      <c r="J709" s="19">
        <f t="shared" si="156"/>
        <v>8646397.8048780486</v>
      </c>
      <c r="K709" s="7">
        <f t="shared" si="152"/>
        <v>520024.39024390274</v>
      </c>
      <c r="L709" s="18">
        <f t="shared" si="157"/>
        <v>84.146341463414686</v>
      </c>
      <c r="M709" s="4">
        <f t="shared" si="160"/>
        <v>16.626908212560377</v>
      </c>
      <c r="N709" s="4">
        <f t="shared" si="158"/>
        <v>18.277480331262947</v>
      </c>
      <c r="O709" s="4">
        <f t="shared" si="153"/>
        <v>8828.0230000000029</v>
      </c>
      <c r="P709">
        <f t="shared" si="150"/>
        <v>1</v>
      </c>
      <c r="Q709">
        <f t="shared" si="159"/>
        <v>483</v>
      </c>
    </row>
    <row r="710" spans="1:17" x14ac:dyDescent="0.2">
      <c r="A710">
        <v>1</v>
      </c>
      <c r="B710" s="3">
        <f>'Marktpreise EEX NCG 2017'!A1066</f>
        <v>42704</v>
      </c>
      <c r="C710" s="7"/>
      <c r="D710" s="7">
        <f t="shared" si="154"/>
        <v>0</v>
      </c>
      <c r="E710" s="7">
        <f t="shared" si="155"/>
        <v>0</v>
      </c>
      <c r="F710" s="4">
        <f>'Marktpreise EEX NCG 2017'!B1066</f>
        <v>17.329999999999998</v>
      </c>
      <c r="G710" s="4">
        <f t="shared" si="151"/>
        <v>17.52</v>
      </c>
      <c r="H710" s="4">
        <f t="shared" si="148"/>
        <v>0</v>
      </c>
      <c r="I710" s="19">
        <f t="shared" si="149"/>
        <v>0</v>
      </c>
      <c r="J710" s="19">
        <f t="shared" si="156"/>
        <v>8646397.8048780486</v>
      </c>
      <c r="K710" s="7">
        <f t="shared" si="152"/>
        <v>520024.39024390274</v>
      </c>
      <c r="L710" s="18">
        <f t="shared" si="157"/>
        <v>84.146341463414686</v>
      </c>
      <c r="M710" s="4">
        <f t="shared" si="160"/>
        <v>16.626908212560377</v>
      </c>
      <c r="N710" s="4">
        <f t="shared" si="158"/>
        <v>18.275915289256204</v>
      </c>
      <c r="O710" s="4">
        <f t="shared" si="153"/>
        <v>8845.5430000000033</v>
      </c>
      <c r="P710">
        <f t="shared" si="150"/>
        <v>1</v>
      </c>
      <c r="Q710">
        <f t="shared" si="159"/>
        <v>484</v>
      </c>
    </row>
    <row r="711" spans="1:17" x14ac:dyDescent="0.2">
      <c r="A711">
        <v>1</v>
      </c>
      <c r="B711" s="3">
        <f>'Marktpreise EEX NCG 2017'!A1067</f>
        <v>42705</v>
      </c>
      <c r="C711" s="7"/>
      <c r="D711" s="7">
        <f t="shared" si="154"/>
        <v>0</v>
      </c>
      <c r="E711" s="7">
        <f t="shared" si="155"/>
        <v>0</v>
      </c>
      <c r="F711" s="4">
        <f>'Marktpreise EEX NCG 2017'!B1067</f>
        <v>17.39</v>
      </c>
      <c r="G711" s="4">
        <f t="shared" si="151"/>
        <v>17.580000000000002</v>
      </c>
      <c r="H711" s="4">
        <f t="shared" si="148"/>
        <v>0</v>
      </c>
      <c r="I711" s="19">
        <f t="shared" si="149"/>
        <v>0</v>
      </c>
      <c r="J711" s="19">
        <f t="shared" si="156"/>
        <v>8646397.8048780486</v>
      </c>
      <c r="K711" s="7">
        <f t="shared" si="152"/>
        <v>520024.39024390274</v>
      </c>
      <c r="L711" s="18">
        <f t="shared" si="157"/>
        <v>84.146341463414686</v>
      </c>
      <c r="M711" s="4">
        <f t="shared" si="160"/>
        <v>16.626908212560377</v>
      </c>
      <c r="N711" s="4">
        <f t="shared" si="158"/>
        <v>18.27448041237114</v>
      </c>
      <c r="O711" s="4">
        <f t="shared" si="153"/>
        <v>8863.1230000000032</v>
      </c>
      <c r="P711">
        <f t="shared" si="150"/>
        <v>1</v>
      </c>
      <c r="Q711">
        <f t="shared" si="159"/>
        <v>485</v>
      </c>
    </row>
    <row r="712" spans="1:17" x14ac:dyDescent="0.2">
      <c r="A712">
        <v>1</v>
      </c>
      <c r="B712" s="3">
        <f>'Marktpreise EEX NCG 2017'!A1068</f>
        <v>42706</v>
      </c>
      <c r="C712" s="7"/>
      <c r="D712" s="7">
        <f t="shared" si="154"/>
        <v>0</v>
      </c>
      <c r="E712" s="7">
        <f t="shared" si="155"/>
        <v>0</v>
      </c>
      <c r="F712" s="4">
        <f>'Marktpreise EEX NCG 2017'!B1068</f>
        <v>17.079999999999998</v>
      </c>
      <c r="G712" s="4">
        <f t="shared" si="151"/>
        <v>17.27</v>
      </c>
      <c r="H712" s="4">
        <f t="shared" si="148"/>
        <v>0</v>
      </c>
      <c r="I712" s="19">
        <f t="shared" si="149"/>
        <v>0</v>
      </c>
      <c r="J712" s="19">
        <f t="shared" si="156"/>
        <v>8646397.8048780486</v>
      </c>
      <c r="K712" s="7">
        <f t="shared" si="152"/>
        <v>520024.39024390274</v>
      </c>
      <c r="L712" s="18">
        <f t="shared" si="157"/>
        <v>84.146341463414686</v>
      </c>
      <c r="M712" s="4">
        <f t="shared" si="160"/>
        <v>16.626908212560377</v>
      </c>
      <c r="N712" s="4">
        <f t="shared" si="158"/>
        <v>18.272413580246923</v>
      </c>
      <c r="O712" s="4">
        <f t="shared" si="153"/>
        <v>8880.3930000000037</v>
      </c>
      <c r="P712">
        <f t="shared" si="150"/>
        <v>1</v>
      </c>
      <c r="Q712">
        <f t="shared" si="159"/>
        <v>486</v>
      </c>
    </row>
    <row r="713" spans="1:17" x14ac:dyDescent="0.2">
      <c r="B713" s="3">
        <f>'Marktpreise EEX NCG 2017'!A1069</f>
        <v>42707</v>
      </c>
      <c r="C713" s="7"/>
      <c r="D713" s="7">
        <f t="shared" si="154"/>
        <v>0</v>
      </c>
      <c r="E713" s="7">
        <f t="shared" si="155"/>
        <v>0</v>
      </c>
      <c r="F713" s="4">
        <f>'Marktpreise EEX NCG 2017'!B1069</f>
        <v>0</v>
      </c>
      <c r="G713" s="4">
        <f t="shared" si="151"/>
        <v>17.27</v>
      </c>
      <c r="H713" s="4">
        <f t="shared" si="148"/>
        <v>0</v>
      </c>
      <c r="I713" s="19">
        <f t="shared" si="149"/>
        <v>0</v>
      </c>
      <c r="J713" s="19">
        <f t="shared" si="156"/>
        <v>8646397.8048780486</v>
      </c>
      <c r="K713" s="7">
        <f t="shared" si="152"/>
        <v>520024.39024390274</v>
      </c>
      <c r="L713" s="18">
        <f t="shared" si="157"/>
        <v>84.146341463414686</v>
      </c>
      <c r="M713" s="4">
        <f t="shared" si="160"/>
        <v>16.626908212560377</v>
      </c>
      <c r="N713" s="4">
        <f t="shared" si="158"/>
        <v>18.272413580246923</v>
      </c>
      <c r="O713" s="4">
        <f t="shared" si="153"/>
        <v>8880.3930000000037</v>
      </c>
      <c r="P713">
        <f t="shared" si="150"/>
        <v>0</v>
      </c>
      <c r="Q713">
        <f t="shared" si="159"/>
        <v>486</v>
      </c>
    </row>
    <row r="714" spans="1:17" x14ac:dyDescent="0.2">
      <c r="B714" s="3">
        <f>'Marktpreise EEX NCG 2017'!A1070</f>
        <v>42708</v>
      </c>
      <c r="C714" s="7"/>
      <c r="D714" s="7">
        <f t="shared" si="154"/>
        <v>0</v>
      </c>
      <c r="E714" s="7">
        <f t="shared" si="155"/>
        <v>0</v>
      </c>
      <c r="F714" s="4">
        <f>'Marktpreise EEX NCG 2017'!B1070</f>
        <v>0</v>
      </c>
      <c r="G714" s="4">
        <f t="shared" si="151"/>
        <v>17.27</v>
      </c>
      <c r="H714" s="4">
        <f t="shared" si="148"/>
        <v>0</v>
      </c>
      <c r="I714" s="19">
        <f t="shared" si="149"/>
        <v>0</v>
      </c>
      <c r="J714" s="19">
        <f t="shared" si="156"/>
        <v>8646397.8048780486</v>
      </c>
      <c r="K714" s="7">
        <f t="shared" si="152"/>
        <v>520024.39024390274</v>
      </c>
      <c r="L714" s="18">
        <f t="shared" si="157"/>
        <v>84.146341463414686</v>
      </c>
      <c r="M714" s="4">
        <f t="shared" si="160"/>
        <v>16.626908212560377</v>
      </c>
      <c r="N714" s="4">
        <f t="shared" si="158"/>
        <v>18.272413580246923</v>
      </c>
      <c r="O714" s="4">
        <f t="shared" si="153"/>
        <v>8880.3930000000037</v>
      </c>
      <c r="P714">
        <f t="shared" si="150"/>
        <v>0</v>
      </c>
      <c r="Q714">
        <f t="shared" si="159"/>
        <v>486</v>
      </c>
    </row>
    <row r="715" spans="1:17" x14ac:dyDescent="0.2">
      <c r="A715">
        <v>1</v>
      </c>
      <c r="B715" s="3">
        <f>'Marktpreise EEX NCG 2017'!A1071</f>
        <v>42709</v>
      </c>
      <c r="C715" s="7"/>
      <c r="D715" s="7">
        <f t="shared" si="154"/>
        <v>0</v>
      </c>
      <c r="E715" s="7">
        <f t="shared" si="155"/>
        <v>0</v>
      </c>
      <c r="F715" s="4">
        <f>'Marktpreise EEX NCG 2017'!B1071</f>
        <v>16.61</v>
      </c>
      <c r="G715" s="4">
        <f t="shared" si="151"/>
        <v>16.8</v>
      </c>
      <c r="H715" s="4">
        <f t="shared" ref="H715:H741" si="161">IF(E715&gt;0,G715,0)</f>
        <v>0</v>
      </c>
      <c r="I715" s="19">
        <f t="shared" ref="I715:I741" si="162">E715*G715</f>
        <v>0</v>
      </c>
      <c r="J715" s="19">
        <f t="shared" si="156"/>
        <v>8646397.8048780486</v>
      </c>
      <c r="K715" s="7">
        <f t="shared" si="152"/>
        <v>520024.39024390274</v>
      </c>
      <c r="L715" s="18">
        <f t="shared" si="157"/>
        <v>84.146341463414686</v>
      </c>
      <c r="M715" s="4">
        <f t="shared" si="160"/>
        <v>16.626908212560377</v>
      </c>
      <c r="N715" s="4">
        <f t="shared" si="158"/>
        <v>18.269390143737173</v>
      </c>
      <c r="O715" s="4">
        <f t="shared" si="153"/>
        <v>8897.1930000000029</v>
      </c>
      <c r="P715">
        <f t="shared" ref="P715:P741" si="163">IF(F715&gt;0,1,0)</f>
        <v>1</v>
      </c>
      <c r="Q715">
        <f t="shared" si="159"/>
        <v>487</v>
      </c>
    </row>
    <row r="716" spans="1:17" x14ac:dyDescent="0.2">
      <c r="A716">
        <v>1</v>
      </c>
      <c r="B716" s="3">
        <f>'Marktpreise EEX NCG 2017'!A1072</f>
        <v>42710</v>
      </c>
      <c r="C716" s="7"/>
      <c r="D716" s="7">
        <f t="shared" si="154"/>
        <v>0</v>
      </c>
      <c r="E716" s="7">
        <f t="shared" si="155"/>
        <v>0</v>
      </c>
      <c r="F716" s="4">
        <f>'Marktpreise EEX NCG 2017'!B1072</f>
        <v>16.09</v>
      </c>
      <c r="G716" s="4">
        <f t="shared" ref="G716:G741" si="164">IF(F716&gt;0,F716+$E$7,G715)</f>
        <v>16.28</v>
      </c>
      <c r="H716" s="4">
        <f t="shared" si="161"/>
        <v>0</v>
      </c>
      <c r="I716" s="19">
        <f t="shared" si="162"/>
        <v>0</v>
      </c>
      <c r="J716" s="19">
        <f t="shared" si="156"/>
        <v>8646397.8048780486</v>
      </c>
      <c r="K716" s="7">
        <f t="shared" ref="K716:K741" si="165">E716+K715</f>
        <v>520024.39024390274</v>
      </c>
      <c r="L716" s="18">
        <f t="shared" si="157"/>
        <v>84.146341463414686</v>
      </c>
      <c r="M716" s="4">
        <f t="shared" si="160"/>
        <v>16.626908212560377</v>
      </c>
      <c r="N716" s="4">
        <f t="shared" si="158"/>
        <v>18.265313524590173</v>
      </c>
      <c r="O716" s="4">
        <f t="shared" ref="O716:O741" si="166">IF(F716&gt;0,G716+O715,O715)</f>
        <v>8913.4730000000036</v>
      </c>
      <c r="P716">
        <f t="shared" si="163"/>
        <v>1</v>
      </c>
      <c r="Q716">
        <f t="shared" si="159"/>
        <v>488</v>
      </c>
    </row>
    <row r="717" spans="1:17" x14ac:dyDescent="0.2">
      <c r="A717">
        <v>1</v>
      </c>
      <c r="B717" s="3">
        <f>'Marktpreise EEX NCG 2017'!A1073</f>
        <v>42711</v>
      </c>
      <c r="C717" s="7"/>
      <c r="D717" s="7">
        <f t="shared" si="154"/>
        <v>0</v>
      </c>
      <c r="E717" s="7">
        <f t="shared" si="155"/>
        <v>0</v>
      </c>
      <c r="F717" s="4">
        <f>'Marktpreise EEX NCG 2017'!B1073</f>
        <v>16</v>
      </c>
      <c r="G717" s="4">
        <f t="shared" si="164"/>
        <v>16.190000000000001</v>
      </c>
      <c r="H717" s="4">
        <f t="shared" si="161"/>
        <v>0</v>
      </c>
      <c r="I717" s="19">
        <f t="shared" si="162"/>
        <v>0</v>
      </c>
      <c r="J717" s="19">
        <f t="shared" si="156"/>
        <v>8646397.8048780486</v>
      </c>
      <c r="K717" s="7">
        <f t="shared" si="165"/>
        <v>520024.39024390274</v>
      </c>
      <c r="L717" s="18">
        <f t="shared" si="157"/>
        <v>84.146341463414686</v>
      </c>
      <c r="M717" s="4">
        <f t="shared" si="160"/>
        <v>16.626908212560377</v>
      </c>
      <c r="N717" s="4">
        <f t="shared" si="158"/>
        <v>18.26106952965236</v>
      </c>
      <c r="O717" s="4">
        <f t="shared" si="166"/>
        <v>8929.6630000000041</v>
      </c>
      <c r="P717">
        <f t="shared" si="163"/>
        <v>1</v>
      </c>
      <c r="Q717">
        <f t="shared" si="159"/>
        <v>489</v>
      </c>
    </row>
    <row r="718" spans="1:17" x14ac:dyDescent="0.2">
      <c r="A718">
        <v>1</v>
      </c>
      <c r="B718" s="3">
        <f>'Marktpreise EEX NCG 2017'!A1074</f>
        <v>42712</v>
      </c>
      <c r="C718" s="7"/>
      <c r="D718" s="7">
        <f t="shared" si="154"/>
        <v>0</v>
      </c>
      <c r="E718" s="7">
        <f t="shared" si="155"/>
        <v>0</v>
      </c>
      <c r="F718" s="4">
        <f>'Marktpreise EEX NCG 2017'!B1074</f>
        <v>16.27</v>
      </c>
      <c r="G718" s="4">
        <f t="shared" si="164"/>
        <v>16.46</v>
      </c>
      <c r="H718" s="4">
        <f t="shared" si="161"/>
        <v>0</v>
      </c>
      <c r="I718" s="19">
        <f t="shared" si="162"/>
        <v>0</v>
      </c>
      <c r="J718" s="19">
        <f t="shared" si="156"/>
        <v>8646397.8048780486</v>
      </c>
      <c r="K718" s="7">
        <f t="shared" si="165"/>
        <v>520024.39024390274</v>
      </c>
      <c r="L718" s="18">
        <f t="shared" si="157"/>
        <v>84.146341463414686</v>
      </c>
      <c r="M718" s="4">
        <f t="shared" si="160"/>
        <v>16.626908212560377</v>
      </c>
      <c r="N718" s="4">
        <f t="shared" si="158"/>
        <v>18.257393877551028</v>
      </c>
      <c r="O718" s="4">
        <f t="shared" si="166"/>
        <v>8946.1230000000032</v>
      </c>
      <c r="P718">
        <f t="shared" si="163"/>
        <v>1</v>
      </c>
      <c r="Q718">
        <f t="shared" si="159"/>
        <v>490</v>
      </c>
    </row>
    <row r="719" spans="1:17" x14ac:dyDescent="0.2">
      <c r="A719">
        <v>1</v>
      </c>
      <c r="B719" s="3">
        <f>'Marktpreise EEX NCG 2017'!A1075</f>
        <v>42713</v>
      </c>
      <c r="C719" s="7"/>
      <c r="D719" s="7">
        <f t="shared" si="154"/>
        <v>0</v>
      </c>
      <c r="E719" s="7">
        <f t="shared" si="155"/>
        <v>0</v>
      </c>
      <c r="F719" s="4">
        <f>'Marktpreise EEX NCG 2017'!B1075</f>
        <v>16.309999999999999</v>
      </c>
      <c r="G719" s="4">
        <f t="shared" si="164"/>
        <v>16.5</v>
      </c>
      <c r="H719" s="4">
        <f t="shared" si="161"/>
        <v>0</v>
      </c>
      <c r="I719" s="19">
        <f t="shared" si="162"/>
        <v>0</v>
      </c>
      <c r="J719" s="19">
        <f t="shared" si="156"/>
        <v>8646397.8048780486</v>
      </c>
      <c r="K719" s="7">
        <f t="shared" si="165"/>
        <v>520024.39024390274</v>
      </c>
      <c r="L719" s="18">
        <f t="shared" si="157"/>
        <v>84.146341463414686</v>
      </c>
      <c r="M719" s="4">
        <f t="shared" si="160"/>
        <v>16.626908212560377</v>
      </c>
      <c r="N719" s="4">
        <f t="shared" si="158"/>
        <v>18.253814663951125</v>
      </c>
      <c r="O719" s="4">
        <f t="shared" si="166"/>
        <v>8962.6230000000032</v>
      </c>
      <c r="P719">
        <f t="shared" si="163"/>
        <v>1</v>
      </c>
      <c r="Q719">
        <f t="shared" si="159"/>
        <v>491</v>
      </c>
    </row>
    <row r="720" spans="1:17" x14ac:dyDescent="0.2">
      <c r="B720" s="3">
        <f>'Marktpreise EEX NCG 2017'!A1076</f>
        <v>42714</v>
      </c>
      <c r="C720" s="7"/>
      <c r="D720" s="7">
        <f t="shared" si="154"/>
        <v>0</v>
      </c>
      <c r="E720" s="7">
        <f t="shared" si="155"/>
        <v>0</v>
      </c>
      <c r="F720" s="4">
        <f>'Marktpreise EEX NCG 2017'!B1076</f>
        <v>0</v>
      </c>
      <c r="G720" s="4">
        <f t="shared" si="164"/>
        <v>16.5</v>
      </c>
      <c r="H720" s="4">
        <f t="shared" si="161"/>
        <v>0</v>
      </c>
      <c r="I720" s="19">
        <f t="shared" si="162"/>
        <v>0</v>
      </c>
      <c r="J720" s="19">
        <f t="shared" si="156"/>
        <v>8646397.8048780486</v>
      </c>
      <c r="K720" s="7">
        <f t="shared" si="165"/>
        <v>520024.39024390274</v>
      </c>
      <c r="L720" s="18">
        <f t="shared" si="157"/>
        <v>84.146341463414686</v>
      </c>
      <c r="M720" s="4">
        <f t="shared" si="160"/>
        <v>16.626908212560377</v>
      </c>
      <c r="N720" s="4">
        <f t="shared" si="158"/>
        <v>18.253814663951125</v>
      </c>
      <c r="O720" s="4">
        <f t="shared" si="166"/>
        <v>8962.6230000000032</v>
      </c>
      <c r="P720">
        <f t="shared" si="163"/>
        <v>0</v>
      </c>
      <c r="Q720">
        <f t="shared" si="159"/>
        <v>491</v>
      </c>
    </row>
    <row r="721" spans="1:17" x14ac:dyDescent="0.2">
      <c r="B721" s="3">
        <f>'Marktpreise EEX NCG 2017'!A1077</f>
        <v>42715</v>
      </c>
      <c r="C721" s="7"/>
      <c r="D721" s="7">
        <f t="shared" si="154"/>
        <v>0</v>
      </c>
      <c r="E721" s="7">
        <f t="shared" si="155"/>
        <v>0</v>
      </c>
      <c r="F721" s="4">
        <f>'Marktpreise EEX NCG 2017'!B1077</f>
        <v>0</v>
      </c>
      <c r="G721" s="4">
        <f t="shared" si="164"/>
        <v>16.5</v>
      </c>
      <c r="H721" s="4">
        <f t="shared" si="161"/>
        <v>0</v>
      </c>
      <c r="I721" s="19">
        <f t="shared" si="162"/>
        <v>0</v>
      </c>
      <c r="J721" s="19">
        <f t="shared" si="156"/>
        <v>8646397.8048780486</v>
      </c>
      <c r="K721" s="7">
        <f t="shared" si="165"/>
        <v>520024.39024390274</v>
      </c>
      <c r="L721" s="18">
        <f t="shared" si="157"/>
        <v>84.146341463414686</v>
      </c>
      <c r="M721" s="4">
        <f t="shared" si="160"/>
        <v>16.626908212560377</v>
      </c>
      <c r="N721" s="4">
        <f t="shared" si="158"/>
        <v>18.253814663951125</v>
      </c>
      <c r="O721" s="4">
        <f t="shared" si="166"/>
        <v>8962.6230000000032</v>
      </c>
      <c r="P721">
        <f t="shared" si="163"/>
        <v>0</v>
      </c>
      <c r="Q721">
        <f t="shared" si="159"/>
        <v>491</v>
      </c>
    </row>
    <row r="722" spans="1:17" x14ac:dyDescent="0.2">
      <c r="A722">
        <v>1</v>
      </c>
      <c r="B722" s="3">
        <f>'Marktpreise EEX NCG 2017'!A1078</f>
        <v>42716</v>
      </c>
      <c r="C722" s="7"/>
      <c r="D722" s="7">
        <f t="shared" si="154"/>
        <v>0</v>
      </c>
      <c r="E722" s="7">
        <f t="shared" si="155"/>
        <v>0</v>
      </c>
      <c r="F722" s="4">
        <f>'Marktpreise EEX NCG 2017'!B1078</f>
        <v>16.73</v>
      </c>
      <c r="G722" s="4">
        <f t="shared" si="164"/>
        <v>16.920000000000002</v>
      </c>
      <c r="H722" s="4">
        <f t="shared" si="161"/>
        <v>0</v>
      </c>
      <c r="I722" s="19">
        <f t="shared" si="162"/>
        <v>0</v>
      </c>
      <c r="J722" s="19">
        <f t="shared" si="156"/>
        <v>8646397.8048780486</v>
      </c>
      <c r="K722" s="7">
        <f t="shared" si="165"/>
        <v>520024.39024390274</v>
      </c>
      <c r="L722" s="18">
        <f t="shared" si="157"/>
        <v>84.146341463414686</v>
      </c>
      <c r="M722" s="4">
        <f t="shared" si="160"/>
        <v>16.626908212560377</v>
      </c>
      <c r="N722" s="4">
        <f t="shared" si="158"/>
        <v>18.251103658536593</v>
      </c>
      <c r="O722" s="4">
        <f t="shared" si="166"/>
        <v>8979.5430000000033</v>
      </c>
      <c r="P722">
        <f t="shared" si="163"/>
        <v>1</v>
      </c>
      <c r="Q722">
        <f t="shared" si="159"/>
        <v>492</v>
      </c>
    </row>
    <row r="723" spans="1:17" x14ac:dyDescent="0.2">
      <c r="A723">
        <v>1</v>
      </c>
      <c r="B723" s="3">
        <f>'Marktpreise EEX NCG 2017'!A1079</f>
        <v>42717</v>
      </c>
      <c r="C723" s="7"/>
      <c r="D723" s="7">
        <f t="shared" si="154"/>
        <v>0</v>
      </c>
      <c r="E723" s="7">
        <f t="shared" si="155"/>
        <v>0</v>
      </c>
      <c r="F723" s="4">
        <f>'Marktpreise EEX NCG 2017'!B1079</f>
        <v>16.97</v>
      </c>
      <c r="G723" s="4">
        <f t="shared" si="164"/>
        <v>17.16</v>
      </c>
      <c r="H723" s="4">
        <f t="shared" si="161"/>
        <v>0</v>
      </c>
      <c r="I723" s="19">
        <f t="shared" si="162"/>
        <v>0</v>
      </c>
      <c r="J723" s="19">
        <f t="shared" si="156"/>
        <v>8646397.8048780486</v>
      </c>
      <c r="K723" s="7">
        <f t="shared" si="165"/>
        <v>520024.39024390274</v>
      </c>
      <c r="L723" s="18">
        <f t="shared" si="157"/>
        <v>84.146341463414686</v>
      </c>
      <c r="M723" s="4">
        <f t="shared" si="160"/>
        <v>16.626908212560377</v>
      </c>
      <c r="N723" s="4">
        <f t="shared" si="158"/>
        <v>18.248890466531446</v>
      </c>
      <c r="O723" s="4">
        <f t="shared" si="166"/>
        <v>8996.7030000000032</v>
      </c>
      <c r="P723">
        <f t="shared" si="163"/>
        <v>1</v>
      </c>
      <c r="Q723">
        <f t="shared" si="159"/>
        <v>493</v>
      </c>
    </row>
    <row r="724" spans="1:17" x14ac:dyDescent="0.2">
      <c r="A724">
        <v>1</v>
      </c>
      <c r="B724" s="3">
        <f>'Marktpreise EEX NCG 2017'!A1080</f>
        <v>42718</v>
      </c>
      <c r="C724" s="7"/>
      <c r="D724" s="7">
        <f t="shared" si="154"/>
        <v>0</v>
      </c>
      <c r="E724" s="7">
        <f t="shared" si="155"/>
        <v>0</v>
      </c>
      <c r="F724" s="4">
        <f>'Marktpreise EEX NCG 2017'!B1080</f>
        <v>16.88</v>
      </c>
      <c r="G724" s="4">
        <f t="shared" si="164"/>
        <v>17.07</v>
      </c>
      <c r="H724" s="4">
        <f t="shared" si="161"/>
        <v>0</v>
      </c>
      <c r="I724" s="19">
        <f t="shared" si="162"/>
        <v>0</v>
      </c>
      <c r="J724" s="19">
        <f t="shared" si="156"/>
        <v>8646397.8048780486</v>
      </c>
      <c r="K724" s="7">
        <f t="shared" si="165"/>
        <v>520024.39024390274</v>
      </c>
      <c r="L724" s="18">
        <f t="shared" si="157"/>
        <v>84.146341463414686</v>
      </c>
      <c r="M724" s="4">
        <f t="shared" si="160"/>
        <v>16.626908212560377</v>
      </c>
      <c r="N724" s="4">
        <f t="shared" si="158"/>
        <v>18.246504048583002</v>
      </c>
      <c r="O724" s="4">
        <f t="shared" si="166"/>
        <v>9013.7730000000029</v>
      </c>
      <c r="P724">
        <f t="shared" si="163"/>
        <v>1</v>
      </c>
      <c r="Q724">
        <f t="shared" si="159"/>
        <v>494</v>
      </c>
    </row>
    <row r="725" spans="1:17" x14ac:dyDescent="0.2">
      <c r="A725">
        <v>1</v>
      </c>
      <c r="B725" s="3">
        <f>'Marktpreise EEX NCG 2017'!A1081</f>
        <v>42719</v>
      </c>
      <c r="C725" s="7"/>
      <c r="D725" s="7">
        <f t="shared" si="154"/>
        <v>0</v>
      </c>
      <c r="E725" s="7">
        <f t="shared" si="155"/>
        <v>0</v>
      </c>
      <c r="F725" s="4">
        <f>'Marktpreise EEX NCG 2017'!B1081</f>
        <v>16.98</v>
      </c>
      <c r="G725" s="4">
        <f t="shared" si="164"/>
        <v>17.170000000000002</v>
      </c>
      <c r="H725" s="4">
        <f t="shared" si="161"/>
        <v>0</v>
      </c>
      <c r="I725" s="19">
        <f t="shared" si="162"/>
        <v>0</v>
      </c>
      <c r="J725" s="19">
        <f t="shared" si="156"/>
        <v>8646397.8048780486</v>
      </c>
      <c r="K725" s="7">
        <f t="shared" si="165"/>
        <v>520024.39024390274</v>
      </c>
      <c r="L725" s="18">
        <f t="shared" si="157"/>
        <v>84.146341463414686</v>
      </c>
      <c r="M725" s="4">
        <f t="shared" si="160"/>
        <v>16.626908212560377</v>
      </c>
      <c r="N725" s="4">
        <f t="shared" si="158"/>
        <v>18.244329292929297</v>
      </c>
      <c r="O725" s="4">
        <f t="shared" si="166"/>
        <v>9030.9430000000029</v>
      </c>
      <c r="P725">
        <f t="shared" si="163"/>
        <v>1</v>
      </c>
      <c r="Q725">
        <f t="shared" si="159"/>
        <v>495</v>
      </c>
    </row>
    <row r="726" spans="1:17" x14ac:dyDescent="0.2">
      <c r="A726">
        <v>1</v>
      </c>
      <c r="B726" s="3">
        <f>'Marktpreise EEX NCG 2017'!A1082</f>
        <v>42720</v>
      </c>
      <c r="C726" s="7"/>
      <c r="D726" s="7">
        <f t="shared" si="154"/>
        <v>0</v>
      </c>
      <c r="E726" s="7">
        <f t="shared" si="155"/>
        <v>0</v>
      </c>
      <c r="F726" s="4">
        <f>'Marktpreise EEX NCG 2017'!B1082</f>
        <v>17.309999999999999</v>
      </c>
      <c r="G726" s="4">
        <f t="shared" si="164"/>
        <v>17.5</v>
      </c>
      <c r="H726" s="4">
        <f t="shared" si="161"/>
        <v>0</v>
      </c>
      <c r="I726" s="19">
        <f t="shared" si="162"/>
        <v>0</v>
      </c>
      <c r="J726" s="19">
        <f t="shared" si="156"/>
        <v>8646397.8048780486</v>
      </c>
      <c r="K726" s="7">
        <f t="shared" si="165"/>
        <v>520024.39024390274</v>
      </c>
      <c r="L726" s="18">
        <f t="shared" si="157"/>
        <v>84.146341463414686</v>
      </c>
      <c r="M726" s="4">
        <f t="shared" si="160"/>
        <v>16.626908212560377</v>
      </c>
      <c r="N726" s="4">
        <f t="shared" si="158"/>
        <v>18.242828629032264</v>
      </c>
      <c r="O726" s="4">
        <f t="shared" si="166"/>
        <v>9048.4430000000029</v>
      </c>
      <c r="P726">
        <f t="shared" si="163"/>
        <v>1</v>
      </c>
      <c r="Q726">
        <f t="shared" si="159"/>
        <v>496</v>
      </c>
    </row>
    <row r="727" spans="1:17" x14ac:dyDescent="0.2">
      <c r="B727" s="3">
        <f>'Marktpreise EEX NCG 2017'!A1083</f>
        <v>42721</v>
      </c>
      <c r="C727" s="7"/>
      <c r="D727" s="7">
        <f t="shared" ref="D727:D741" si="167">IF(F727&gt;=F726,IF(F727=0,C727+D726,0),C727+D726)</f>
        <v>0</v>
      </c>
      <c r="E727" s="7">
        <f t="shared" ref="E727:E741" si="168">IF(F727&gt;=F726,IF(F727=0,0,C727+D726),0)</f>
        <v>0</v>
      </c>
      <c r="F727" s="4">
        <f>'Marktpreise EEX NCG 2017'!B1083</f>
        <v>0</v>
      </c>
      <c r="G727" s="4">
        <f t="shared" si="164"/>
        <v>17.5</v>
      </c>
      <c r="H727" s="4">
        <f t="shared" si="161"/>
        <v>0</v>
      </c>
      <c r="I727" s="19">
        <f t="shared" si="162"/>
        <v>0</v>
      </c>
      <c r="J727" s="19">
        <f t="shared" ref="J727:J741" si="169">I727+J726</f>
        <v>8646397.8048780486</v>
      </c>
      <c r="K727" s="7">
        <f t="shared" si="165"/>
        <v>520024.39024390274</v>
      </c>
      <c r="L727" s="18">
        <f t="shared" ref="L727:L741" si="170">K727*100/$C$6</f>
        <v>84.146341463414686</v>
      </c>
      <c r="M727" s="4">
        <f t="shared" si="160"/>
        <v>16.626908212560377</v>
      </c>
      <c r="N727" s="4">
        <f t="shared" ref="N727:N741" si="171">O727/Q727</f>
        <v>18.242828629032264</v>
      </c>
      <c r="O727" s="4">
        <f t="shared" si="166"/>
        <v>9048.4430000000029</v>
      </c>
      <c r="P727">
        <f t="shared" si="163"/>
        <v>0</v>
      </c>
      <c r="Q727">
        <f t="shared" ref="Q727:Q741" si="172">P727+Q726</f>
        <v>496</v>
      </c>
    </row>
    <row r="728" spans="1:17" x14ac:dyDescent="0.2">
      <c r="B728" s="3">
        <f>'Marktpreise EEX NCG 2017'!A1084</f>
        <v>42722</v>
      </c>
      <c r="C728" s="7"/>
      <c r="D728" s="7">
        <f t="shared" si="167"/>
        <v>0</v>
      </c>
      <c r="E728" s="7">
        <f t="shared" si="168"/>
        <v>0</v>
      </c>
      <c r="F728" s="4">
        <f>'Marktpreise EEX NCG 2017'!B1084</f>
        <v>0</v>
      </c>
      <c r="G728" s="4">
        <f t="shared" si="164"/>
        <v>17.5</v>
      </c>
      <c r="H728" s="4">
        <f t="shared" si="161"/>
        <v>0</v>
      </c>
      <c r="I728" s="19">
        <f t="shared" si="162"/>
        <v>0</v>
      </c>
      <c r="J728" s="19">
        <f t="shared" si="169"/>
        <v>8646397.8048780486</v>
      </c>
      <c r="K728" s="7">
        <f t="shared" si="165"/>
        <v>520024.39024390274</v>
      </c>
      <c r="L728" s="18">
        <f t="shared" si="170"/>
        <v>84.146341463414686</v>
      </c>
      <c r="M728" s="4">
        <f t="shared" si="160"/>
        <v>16.626908212560377</v>
      </c>
      <c r="N728" s="4">
        <f t="shared" si="171"/>
        <v>18.242828629032264</v>
      </c>
      <c r="O728" s="4">
        <f t="shared" si="166"/>
        <v>9048.4430000000029</v>
      </c>
      <c r="P728">
        <f t="shared" si="163"/>
        <v>0</v>
      </c>
      <c r="Q728">
        <f t="shared" si="172"/>
        <v>496</v>
      </c>
    </row>
    <row r="729" spans="1:17" x14ac:dyDescent="0.2">
      <c r="A729">
        <v>1</v>
      </c>
      <c r="B729" s="3">
        <f>'Marktpreise EEX NCG 2017'!A1085</f>
        <v>42723</v>
      </c>
      <c r="C729" s="7"/>
      <c r="D729" s="7">
        <f t="shared" si="167"/>
        <v>0</v>
      </c>
      <c r="E729" s="7">
        <f t="shared" si="168"/>
        <v>0</v>
      </c>
      <c r="F729" s="4">
        <f>'Marktpreise EEX NCG 2017'!B1085</f>
        <v>17.22</v>
      </c>
      <c r="G729" s="4">
        <f t="shared" si="164"/>
        <v>17.41</v>
      </c>
      <c r="H729" s="4">
        <f t="shared" si="161"/>
        <v>0</v>
      </c>
      <c r="I729" s="19">
        <f t="shared" si="162"/>
        <v>0</v>
      </c>
      <c r="J729" s="19">
        <f t="shared" si="169"/>
        <v>8646397.8048780486</v>
      </c>
      <c r="K729" s="7">
        <f t="shared" si="165"/>
        <v>520024.39024390274</v>
      </c>
      <c r="L729" s="18">
        <f t="shared" si="170"/>
        <v>84.146341463414686</v>
      </c>
      <c r="M729" s="4">
        <f t="shared" si="160"/>
        <v>16.626908212560377</v>
      </c>
      <c r="N729" s="4">
        <f t="shared" si="171"/>
        <v>18.241152917505037</v>
      </c>
      <c r="O729" s="4">
        <f t="shared" si="166"/>
        <v>9065.8530000000028</v>
      </c>
      <c r="P729">
        <f t="shared" si="163"/>
        <v>1</v>
      </c>
      <c r="Q729">
        <f t="shared" si="172"/>
        <v>497</v>
      </c>
    </row>
    <row r="730" spans="1:17" x14ac:dyDescent="0.2">
      <c r="A730">
        <v>1</v>
      </c>
      <c r="B730" s="3">
        <f>'Marktpreise EEX NCG 2017'!A1086</f>
        <v>42724</v>
      </c>
      <c r="C730" s="7"/>
      <c r="D730" s="7">
        <f t="shared" si="167"/>
        <v>0</v>
      </c>
      <c r="E730" s="7">
        <f t="shared" si="168"/>
        <v>0</v>
      </c>
      <c r="F730" s="4">
        <f>'Marktpreise EEX NCG 2017'!B1086</f>
        <v>17.41</v>
      </c>
      <c r="G730" s="4">
        <f t="shared" si="164"/>
        <v>17.600000000000001</v>
      </c>
      <c r="H730" s="4">
        <f t="shared" si="161"/>
        <v>0</v>
      </c>
      <c r="I730" s="19">
        <f t="shared" si="162"/>
        <v>0</v>
      </c>
      <c r="J730" s="19">
        <f t="shared" si="169"/>
        <v>8646397.8048780486</v>
      </c>
      <c r="K730" s="7">
        <f t="shared" si="165"/>
        <v>520024.39024390274</v>
      </c>
      <c r="L730" s="18">
        <f t="shared" si="170"/>
        <v>84.146341463414686</v>
      </c>
      <c r="M730" s="4">
        <f t="shared" si="160"/>
        <v>16.626908212560377</v>
      </c>
      <c r="N730" s="4">
        <f t="shared" si="171"/>
        <v>18.239865461847398</v>
      </c>
      <c r="O730" s="4">
        <f t="shared" si="166"/>
        <v>9083.4530000000032</v>
      </c>
      <c r="P730">
        <f t="shared" si="163"/>
        <v>1</v>
      </c>
      <c r="Q730">
        <f t="shared" si="172"/>
        <v>498</v>
      </c>
    </row>
    <row r="731" spans="1:17" x14ac:dyDescent="0.2">
      <c r="A731">
        <v>1</v>
      </c>
      <c r="B731" s="3">
        <f>'Marktpreise EEX NCG 2017'!A1087</f>
        <v>42725</v>
      </c>
      <c r="C731" s="7"/>
      <c r="D731" s="7">
        <f t="shared" si="167"/>
        <v>0</v>
      </c>
      <c r="E731" s="7">
        <f t="shared" si="168"/>
        <v>0</v>
      </c>
      <c r="F731" s="4">
        <f>'Marktpreise EEX NCG 2017'!B1087</f>
        <v>17.579999999999998</v>
      </c>
      <c r="G731" s="4">
        <f t="shared" si="164"/>
        <v>17.77</v>
      </c>
      <c r="H731" s="4">
        <f t="shared" si="161"/>
        <v>0</v>
      </c>
      <c r="I731" s="19">
        <f t="shared" si="162"/>
        <v>0</v>
      </c>
      <c r="J731" s="19">
        <f t="shared" si="169"/>
        <v>8646397.8048780486</v>
      </c>
      <c r="K731" s="7">
        <f t="shared" si="165"/>
        <v>520024.39024390274</v>
      </c>
      <c r="L731" s="18">
        <f t="shared" si="170"/>
        <v>84.146341463414686</v>
      </c>
      <c r="M731" s="4">
        <f t="shared" si="160"/>
        <v>16.626908212560377</v>
      </c>
      <c r="N731" s="4">
        <f t="shared" si="171"/>
        <v>18.238923847695396</v>
      </c>
      <c r="O731" s="4">
        <f t="shared" si="166"/>
        <v>9101.2230000000036</v>
      </c>
      <c r="P731">
        <f t="shared" si="163"/>
        <v>1</v>
      </c>
      <c r="Q731">
        <f t="shared" si="172"/>
        <v>499</v>
      </c>
    </row>
    <row r="732" spans="1:17" x14ac:dyDescent="0.2">
      <c r="A732">
        <v>1</v>
      </c>
      <c r="B732" s="3">
        <f>'Marktpreise EEX NCG 2017'!A1088</f>
        <v>42726</v>
      </c>
      <c r="C732" s="7"/>
      <c r="D732" s="7">
        <f t="shared" si="167"/>
        <v>0</v>
      </c>
      <c r="E732" s="7">
        <f t="shared" si="168"/>
        <v>0</v>
      </c>
      <c r="F732" s="4">
        <f>'Marktpreise EEX NCG 2017'!B1088</f>
        <v>17.91</v>
      </c>
      <c r="G732" s="4">
        <f t="shared" si="164"/>
        <v>18.100000000000001</v>
      </c>
      <c r="H732" s="4">
        <f t="shared" si="161"/>
        <v>0</v>
      </c>
      <c r="I732" s="19">
        <f t="shared" si="162"/>
        <v>0</v>
      </c>
      <c r="J732" s="19">
        <f t="shared" si="169"/>
        <v>8646397.8048780486</v>
      </c>
      <c r="K732" s="7">
        <f t="shared" si="165"/>
        <v>520024.39024390274</v>
      </c>
      <c r="L732" s="18">
        <f t="shared" si="170"/>
        <v>84.146341463414686</v>
      </c>
      <c r="M732" s="4">
        <f t="shared" si="160"/>
        <v>16.626908212560377</v>
      </c>
      <c r="N732" s="4">
        <f t="shared" si="171"/>
        <v>18.238646000000006</v>
      </c>
      <c r="O732" s="4">
        <f t="shared" si="166"/>
        <v>9119.323000000004</v>
      </c>
      <c r="P732">
        <f t="shared" si="163"/>
        <v>1</v>
      </c>
      <c r="Q732">
        <f t="shared" si="172"/>
        <v>500</v>
      </c>
    </row>
    <row r="733" spans="1:17" x14ac:dyDescent="0.2">
      <c r="A733">
        <v>1</v>
      </c>
      <c r="B733" s="3">
        <f>'Marktpreise EEX NCG 2017'!A1089</f>
        <v>42727</v>
      </c>
      <c r="C733" s="7"/>
      <c r="D733" s="7">
        <f t="shared" si="167"/>
        <v>0</v>
      </c>
      <c r="E733" s="7">
        <f t="shared" si="168"/>
        <v>0</v>
      </c>
      <c r="F733" s="4">
        <f>'Marktpreise EEX NCG 2017'!B1089</f>
        <v>17.96</v>
      </c>
      <c r="G733" s="4">
        <f t="shared" si="164"/>
        <v>18.150000000000002</v>
      </c>
      <c r="H733" s="4">
        <f t="shared" si="161"/>
        <v>0</v>
      </c>
      <c r="I733" s="19">
        <f t="shared" si="162"/>
        <v>0</v>
      </c>
      <c r="J733" s="19">
        <f t="shared" si="169"/>
        <v>8646397.8048780486</v>
      </c>
      <c r="K733" s="7">
        <f t="shared" si="165"/>
        <v>520024.39024390274</v>
      </c>
      <c r="L733" s="18">
        <f t="shared" si="170"/>
        <v>84.146341463414686</v>
      </c>
      <c r="M733" s="4">
        <f t="shared" ref="M733:M741" si="173">J733/K733</f>
        <v>16.626908212560377</v>
      </c>
      <c r="N733" s="4">
        <f t="shared" si="171"/>
        <v>18.238469061876255</v>
      </c>
      <c r="O733" s="4">
        <f t="shared" si="166"/>
        <v>9137.4730000000036</v>
      </c>
      <c r="P733">
        <f t="shared" si="163"/>
        <v>1</v>
      </c>
      <c r="Q733">
        <f t="shared" si="172"/>
        <v>501</v>
      </c>
    </row>
    <row r="734" spans="1:17" x14ac:dyDescent="0.2">
      <c r="B734" s="3">
        <f>'Marktpreise EEX NCG 2017'!A1090</f>
        <v>42728</v>
      </c>
      <c r="C734" s="7"/>
      <c r="D734" s="7">
        <f t="shared" si="167"/>
        <v>0</v>
      </c>
      <c r="E734" s="7">
        <f t="shared" si="168"/>
        <v>0</v>
      </c>
      <c r="F734" s="4">
        <f>'Marktpreise EEX NCG 2017'!B1090</f>
        <v>0</v>
      </c>
      <c r="G734" s="4">
        <f t="shared" si="164"/>
        <v>18.150000000000002</v>
      </c>
      <c r="H734" s="4">
        <f t="shared" si="161"/>
        <v>0</v>
      </c>
      <c r="I734" s="19">
        <f t="shared" si="162"/>
        <v>0</v>
      </c>
      <c r="J734" s="19">
        <f t="shared" si="169"/>
        <v>8646397.8048780486</v>
      </c>
      <c r="K734" s="7">
        <f t="shared" si="165"/>
        <v>520024.39024390274</v>
      </c>
      <c r="L734" s="18">
        <f t="shared" si="170"/>
        <v>84.146341463414686</v>
      </c>
      <c r="M734" s="4">
        <f t="shared" si="173"/>
        <v>16.626908212560377</v>
      </c>
      <c r="N734" s="4">
        <f t="shared" si="171"/>
        <v>18.238469061876255</v>
      </c>
      <c r="O734" s="4">
        <f t="shared" si="166"/>
        <v>9137.4730000000036</v>
      </c>
      <c r="P734">
        <f t="shared" si="163"/>
        <v>0</v>
      </c>
      <c r="Q734">
        <f t="shared" si="172"/>
        <v>501</v>
      </c>
    </row>
    <row r="735" spans="1:17" x14ac:dyDescent="0.2">
      <c r="B735" s="3">
        <f>'Marktpreise EEX NCG 2017'!A1091</f>
        <v>42729</v>
      </c>
      <c r="C735" s="7"/>
      <c r="D735" s="7">
        <f t="shared" si="167"/>
        <v>0</v>
      </c>
      <c r="E735" s="7">
        <f t="shared" si="168"/>
        <v>0</v>
      </c>
      <c r="F735" s="4">
        <f>'Marktpreise EEX NCG 2017'!B1091</f>
        <v>0</v>
      </c>
      <c r="G735" s="4">
        <f t="shared" si="164"/>
        <v>18.150000000000002</v>
      </c>
      <c r="H735" s="4">
        <f t="shared" si="161"/>
        <v>0</v>
      </c>
      <c r="I735" s="19">
        <f t="shared" si="162"/>
        <v>0</v>
      </c>
      <c r="J735" s="19">
        <f t="shared" si="169"/>
        <v>8646397.8048780486</v>
      </c>
      <c r="K735" s="7">
        <f t="shared" si="165"/>
        <v>520024.39024390274</v>
      </c>
      <c r="L735" s="18">
        <f t="shared" si="170"/>
        <v>84.146341463414686</v>
      </c>
      <c r="M735" s="4">
        <f t="shared" si="173"/>
        <v>16.626908212560377</v>
      </c>
      <c r="N735" s="4">
        <f t="shared" si="171"/>
        <v>18.238469061876255</v>
      </c>
      <c r="O735" s="4">
        <f t="shared" si="166"/>
        <v>9137.4730000000036</v>
      </c>
      <c r="P735">
        <f t="shared" si="163"/>
        <v>0</v>
      </c>
      <c r="Q735">
        <f t="shared" si="172"/>
        <v>501</v>
      </c>
    </row>
    <row r="736" spans="1:17" x14ac:dyDescent="0.2">
      <c r="A736">
        <v>1</v>
      </c>
      <c r="B736" s="3">
        <f>'Marktpreise EEX NCG 2017'!A1092</f>
        <v>42730</v>
      </c>
      <c r="C736" s="7"/>
      <c r="D736" s="7">
        <f t="shared" si="167"/>
        <v>0</v>
      </c>
      <c r="E736" s="7">
        <f t="shared" si="168"/>
        <v>0</v>
      </c>
      <c r="F736" s="4">
        <f>'Marktpreise EEX NCG 2017'!B1092</f>
        <v>0</v>
      </c>
      <c r="G736" s="4">
        <f t="shared" si="164"/>
        <v>18.150000000000002</v>
      </c>
      <c r="H736" s="4">
        <f t="shared" si="161"/>
        <v>0</v>
      </c>
      <c r="I736" s="19">
        <f t="shared" si="162"/>
        <v>0</v>
      </c>
      <c r="J736" s="19">
        <f t="shared" si="169"/>
        <v>8646397.8048780486</v>
      </c>
      <c r="K736" s="7">
        <f t="shared" si="165"/>
        <v>520024.39024390274</v>
      </c>
      <c r="L736" s="18">
        <f t="shared" si="170"/>
        <v>84.146341463414686</v>
      </c>
      <c r="M736" s="4">
        <f t="shared" si="173"/>
        <v>16.626908212560377</v>
      </c>
      <c r="N736" s="4">
        <f t="shared" si="171"/>
        <v>18.238469061876255</v>
      </c>
      <c r="O736" s="4">
        <f t="shared" si="166"/>
        <v>9137.4730000000036</v>
      </c>
      <c r="P736">
        <f t="shared" si="163"/>
        <v>0</v>
      </c>
      <c r="Q736">
        <f t="shared" si="172"/>
        <v>501</v>
      </c>
    </row>
    <row r="737" spans="1:17" x14ac:dyDescent="0.2">
      <c r="A737">
        <v>1</v>
      </c>
      <c r="B737" s="3">
        <f>'Marktpreise EEX NCG 2017'!A1093</f>
        <v>42731</v>
      </c>
      <c r="C737" s="7"/>
      <c r="D737" s="7">
        <f t="shared" si="167"/>
        <v>0</v>
      </c>
      <c r="E737" s="7">
        <f t="shared" si="168"/>
        <v>0</v>
      </c>
      <c r="F737" s="4">
        <f>'Marktpreise EEX NCG 2017'!B1093</f>
        <v>0</v>
      </c>
      <c r="G737" s="4">
        <f t="shared" si="164"/>
        <v>18.150000000000002</v>
      </c>
      <c r="H737" s="4">
        <f t="shared" si="161"/>
        <v>0</v>
      </c>
      <c r="I737" s="19">
        <f t="shared" si="162"/>
        <v>0</v>
      </c>
      <c r="J737" s="19">
        <f t="shared" si="169"/>
        <v>8646397.8048780486</v>
      </c>
      <c r="K737" s="7">
        <f t="shared" si="165"/>
        <v>520024.39024390274</v>
      </c>
      <c r="L737" s="18">
        <f t="shared" si="170"/>
        <v>84.146341463414686</v>
      </c>
      <c r="M737" s="4">
        <f t="shared" si="173"/>
        <v>16.626908212560377</v>
      </c>
      <c r="N737" s="4">
        <f t="shared" si="171"/>
        <v>18.238469061876255</v>
      </c>
      <c r="O737" s="4">
        <f t="shared" si="166"/>
        <v>9137.4730000000036</v>
      </c>
      <c r="P737">
        <f t="shared" si="163"/>
        <v>0</v>
      </c>
      <c r="Q737">
        <f t="shared" si="172"/>
        <v>501</v>
      </c>
    </row>
    <row r="738" spans="1:17" x14ac:dyDescent="0.2">
      <c r="A738">
        <v>1</v>
      </c>
      <c r="B738" s="3">
        <f>'Marktpreise EEX NCG 2017'!A1094</f>
        <v>42732</v>
      </c>
      <c r="C738" s="7"/>
      <c r="D738" s="7">
        <f t="shared" si="167"/>
        <v>0</v>
      </c>
      <c r="E738" s="7">
        <f t="shared" si="168"/>
        <v>0</v>
      </c>
      <c r="F738" s="4">
        <f>'Marktpreise EEX NCG 2017'!B1094</f>
        <v>18.329999999999998</v>
      </c>
      <c r="G738" s="4">
        <f t="shared" si="164"/>
        <v>18.52</v>
      </c>
      <c r="H738" s="4">
        <f t="shared" si="161"/>
        <v>0</v>
      </c>
      <c r="I738" s="19">
        <f t="shared" si="162"/>
        <v>0</v>
      </c>
      <c r="J738" s="19">
        <f t="shared" si="169"/>
        <v>8646397.8048780486</v>
      </c>
      <c r="K738" s="7">
        <f t="shared" si="165"/>
        <v>520024.39024390274</v>
      </c>
      <c r="L738" s="18">
        <f t="shared" si="170"/>
        <v>84.146341463414686</v>
      </c>
      <c r="M738" s="4">
        <f t="shared" si="173"/>
        <v>16.626908212560377</v>
      </c>
      <c r="N738" s="4">
        <f t="shared" si="171"/>
        <v>18.239029880478096</v>
      </c>
      <c r="O738" s="4">
        <f t="shared" si="166"/>
        <v>9155.993000000004</v>
      </c>
      <c r="P738">
        <f t="shared" si="163"/>
        <v>1</v>
      </c>
      <c r="Q738">
        <f t="shared" si="172"/>
        <v>502</v>
      </c>
    </row>
    <row r="739" spans="1:17" x14ac:dyDescent="0.2">
      <c r="A739">
        <v>1</v>
      </c>
      <c r="B739" s="3">
        <f>'Marktpreise EEX NCG 2017'!A1095</f>
        <v>42733</v>
      </c>
      <c r="C739" s="7"/>
      <c r="D739" s="7">
        <f t="shared" si="167"/>
        <v>0</v>
      </c>
      <c r="E739" s="7">
        <f t="shared" si="168"/>
        <v>0</v>
      </c>
      <c r="F739" s="4">
        <f>'Marktpreise EEX NCG 2017'!B1095</f>
        <v>0</v>
      </c>
      <c r="G739" s="4">
        <f t="shared" si="164"/>
        <v>18.52</v>
      </c>
      <c r="H739" s="4">
        <f t="shared" si="161"/>
        <v>0</v>
      </c>
      <c r="I739" s="19">
        <f t="shared" si="162"/>
        <v>0</v>
      </c>
      <c r="J739" s="19">
        <f t="shared" si="169"/>
        <v>8646397.8048780486</v>
      </c>
      <c r="K739" s="7">
        <f t="shared" si="165"/>
        <v>520024.39024390274</v>
      </c>
      <c r="L739" s="18">
        <f t="shared" si="170"/>
        <v>84.146341463414686</v>
      </c>
      <c r="M739" s="4">
        <f t="shared" si="173"/>
        <v>16.626908212560377</v>
      </c>
      <c r="N739" s="4">
        <f t="shared" si="171"/>
        <v>18.239029880478096</v>
      </c>
      <c r="O739" s="4">
        <f t="shared" si="166"/>
        <v>9155.993000000004</v>
      </c>
      <c r="P739">
        <f t="shared" si="163"/>
        <v>0</v>
      </c>
      <c r="Q739">
        <f t="shared" si="172"/>
        <v>502</v>
      </c>
    </row>
    <row r="740" spans="1:17" x14ac:dyDescent="0.2">
      <c r="A740">
        <v>1</v>
      </c>
      <c r="B740" s="3">
        <f>'Marktpreise EEX NCG 2017'!A1096</f>
        <v>42734</v>
      </c>
      <c r="C740" s="7"/>
      <c r="D740" s="7">
        <f t="shared" si="167"/>
        <v>0</v>
      </c>
      <c r="E740" s="7">
        <f t="shared" si="168"/>
        <v>0</v>
      </c>
      <c r="F740" s="4">
        <f>'Marktpreise EEX NCG 2017'!B1096</f>
        <v>0</v>
      </c>
      <c r="G740" s="4">
        <f t="shared" si="164"/>
        <v>18.52</v>
      </c>
      <c r="H740" s="4">
        <f t="shared" si="161"/>
        <v>0</v>
      </c>
      <c r="I740" s="19">
        <f t="shared" si="162"/>
        <v>0</v>
      </c>
      <c r="J740" s="19">
        <f t="shared" si="169"/>
        <v>8646397.8048780486</v>
      </c>
      <c r="K740" s="7">
        <f t="shared" si="165"/>
        <v>520024.39024390274</v>
      </c>
      <c r="L740" s="18">
        <f t="shared" si="170"/>
        <v>84.146341463414686</v>
      </c>
      <c r="M740" s="4">
        <f t="shared" si="173"/>
        <v>16.626908212560377</v>
      </c>
      <c r="N740" s="4">
        <f t="shared" si="171"/>
        <v>18.239029880478096</v>
      </c>
      <c r="O740" s="4">
        <f t="shared" si="166"/>
        <v>9155.993000000004</v>
      </c>
      <c r="P740">
        <f t="shared" si="163"/>
        <v>0</v>
      </c>
      <c r="Q740">
        <f t="shared" si="172"/>
        <v>502</v>
      </c>
    </row>
    <row r="741" spans="1:17" x14ac:dyDescent="0.2">
      <c r="B741" s="3">
        <f>'Marktpreise EEX NCG 2017'!A1097</f>
        <v>42735</v>
      </c>
      <c r="C741" s="7"/>
      <c r="D741" s="7">
        <f t="shared" si="167"/>
        <v>0</v>
      </c>
      <c r="E741" s="7">
        <f t="shared" si="168"/>
        <v>0</v>
      </c>
      <c r="F741" s="4">
        <f>'Marktpreise EEX NCG 2017'!B1097</f>
        <v>0</v>
      </c>
      <c r="G741" s="4">
        <f t="shared" si="164"/>
        <v>18.52</v>
      </c>
      <c r="H741" s="4">
        <f t="shared" si="161"/>
        <v>0</v>
      </c>
      <c r="I741" s="19">
        <f t="shared" si="162"/>
        <v>0</v>
      </c>
      <c r="J741" s="19">
        <f t="shared" si="169"/>
        <v>8646397.8048780486</v>
      </c>
      <c r="K741" s="7">
        <f t="shared" si="165"/>
        <v>520024.39024390274</v>
      </c>
      <c r="L741" s="18">
        <f t="shared" si="170"/>
        <v>84.146341463414686</v>
      </c>
      <c r="M741" s="4">
        <f t="shared" si="173"/>
        <v>16.626908212560377</v>
      </c>
      <c r="N741" s="4">
        <f t="shared" si="171"/>
        <v>18.239029880478096</v>
      </c>
      <c r="O741" s="4">
        <f t="shared" si="166"/>
        <v>9155.993000000004</v>
      </c>
      <c r="P741">
        <f t="shared" si="163"/>
        <v>0</v>
      </c>
      <c r="Q741">
        <f t="shared" si="172"/>
        <v>502</v>
      </c>
    </row>
  </sheetData>
  <mergeCells count="1">
    <mergeCell ref="O10:Q10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1"/>
  <sheetViews>
    <sheetView workbookViewId="0">
      <pane ySplit="3240" topLeftCell="A705" activePane="bottomLeft"/>
      <selection activeCell="C8" sqref="C8"/>
      <selection pane="bottomLeft" activeCell="C719" sqref="C719"/>
    </sheetView>
  </sheetViews>
  <sheetFormatPr baseColWidth="10" defaultRowHeight="12.75" x14ac:dyDescent="0.2"/>
  <cols>
    <col min="1" max="1" width="34" customWidth="1"/>
    <col min="2" max="2" width="17.42578125" bestFit="1" customWidth="1"/>
    <col min="3" max="3" width="17.85546875" customWidth="1"/>
    <col min="4" max="4" width="15.140625" customWidth="1"/>
    <col min="5" max="5" width="18.42578125" customWidth="1"/>
    <col min="6" max="7" width="12.140625" bestFit="1" customWidth="1"/>
    <col min="8" max="8" width="15.7109375" customWidth="1"/>
    <col min="9" max="9" width="12.85546875" bestFit="1" customWidth="1"/>
    <col min="10" max="10" width="15.42578125" bestFit="1" customWidth="1"/>
    <col min="11" max="11" width="20" customWidth="1"/>
    <col min="12" max="12" width="20.5703125" customWidth="1"/>
    <col min="13" max="13" width="14" customWidth="1"/>
    <col min="14" max="14" width="13.42578125" customWidth="1"/>
    <col min="15" max="15" width="15.7109375" bestFit="1" customWidth="1"/>
  </cols>
  <sheetData>
    <row r="1" spans="1:17" ht="15.75" x14ac:dyDescent="0.25">
      <c r="A1" s="6" t="s">
        <v>1</v>
      </c>
    </row>
    <row r="2" spans="1:17" ht="15.75" x14ac:dyDescent="0.25">
      <c r="A2" s="6" t="s">
        <v>58</v>
      </c>
    </row>
    <row r="3" spans="1:17" ht="15.75" x14ac:dyDescent="0.25">
      <c r="A3" s="39">
        <v>2017</v>
      </c>
      <c r="G3" s="3"/>
    </row>
    <row r="4" spans="1:17" ht="15.75" x14ac:dyDescent="0.25">
      <c r="A4" s="6" t="s">
        <v>42</v>
      </c>
      <c r="B4" s="6"/>
      <c r="G4" s="3"/>
    </row>
    <row r="6" spans="1:17" x14ac:dyDescent="0.2">
      <c r="A6" t="s">
        <v>2</v>
      </c>
      <c r="B6" s="7"/>
      <c r="C6" s="7">
        <v>9000</v>
      </c>
      <c r="K6" s="7"/>
    </row>
    <row r="7" spans="1:17" x14ac:dyDescent="0.2">
      <c r="A7" t="s">
        <v>4</v>
      </c>
      <c r="C7" s="8">
        <v>1</v>
      </c>
      <c r="D7" t="s">
        <v>3</v>
      </c>
      <c r="E7" s="4">
        <v>0.19</v>
      </c>
      <c r="H7" s="4"/>
      <c r="I7" s="4"/>
      <c r="J7" s="4"/>
      <c r="K7" s="4"/>
      <c r="M7" s="4"/>
    </row>
    <row r="8" spans="1:17" x14ac:dyDescent="0.2">
      <c r="A8" s="9" t="s">
        <v>5</v>
      </c>
      <c r="C8">
        <f>SUM(A11:A586)</f>
        <v>43</v>
      </c>
    </row>
    <row r="10" spans="1:17" ht="38.25" x14ac:dyDescent="0.2">
      <c r="B10" s="10" t="s">
        <v>6</v>
      </c>
      <c r="C10" s="46" t="s">
        <v>7</v>
      </c>
      <c r="D10" s="46" t="s">
        <v>8</v>
      </c>
      <c r="E10" s="46" t="s">
        <v>9</v>
      </c>
      <c r="F10" s="10" t="s">
        <v>10</v>
      </c>
      <c r="G10" s="10" t="s">
        <v>11</v>
      </c>
      <c r="H10" s="10" t="s">
        <v>12</v>
      </c>
      <c r="I10" s="10" t="s">
        <v>13</v>
      </c>
      <c r="J10" s="46" t="s">
        <v>14</v>
      </c>
      <c r="K10" s="46" t="s">
        <v>15</v>
      </c>
      <c r="L10" s="46" t="s">
        <v>16</v>
      </c>
      <c r="M10" s="46" t="s">
        <v>17</v>
      </c>
      <c r="N10" s="46" t="s">
        <v>18</v>
      </c>
      <c r="O10" s="101" t="s">
        <v>19</v>
      </c>
      <c r="P10" s="102"/>
      <c r="Q10" s="102"/>
    </row>
    <row r="11" spans="1:17" x14ac:dyDescent="0.2">
      <c r="B11" s="3">
        <f>'Marktpreise EEX NCG 2017'!A367</f>
        <v>42005</v>
      </c>
      <c r="F11" s="4">
        <f>'Marktpreise EEX NCG 2017'!B367</f>
        <v>0</v>
      </c>
      <c r="G11" s="42">
        <f>IF(F11&gt;0,F11+$E$7,0)</f>
        <v>0</v>
      </c>
      <c r="H11" s="4">
        <f t="shared" ref="H11:H74" si="0">IF(E11&gt;0,G11,0)</f>
        <v>0</v>
      </c>
      <c r="I11" s="19">
        <f t="shared" ref="I11:I74" si="1">E11*G11</f>
        <v>0</v>
      </c>
      <c r="J11" s="19">
        <f>I11</f>
        <v>0</v>
      </c>
      <c r="K11" s="17">
        <f>E11</f>
        <v>0</v>
      </c>
      <c r="L11">
        <f t="shared" ref="L11:L74" si="2">K11*100/$C$6</f>
        <v>0</v>
      </c>
      <c r="N11" s="4"/>
      <c r="O11" s="4">
        <f>IF(F11&gt;0,G11,0)</f>
        <v>0</v>
      </c>
      <c r="P11">
        <f t="shared" ref="P11:P74" si="3">IF(F11&gt;0,1,0)</f>
        <v>0</v>
      </c>
      <c r="Q11">
        <f>P11</f>
        <v>0</v>
      </c>
    </row>
    <row r="12" spans="1:17" x14ac:dyDescent="0.2">
      <c r="B12" s="3">
        <f>'Marktpreise EEX NCG 2017'!A368</f>
        <v>42006</v>
      </c>
      <c r="F12" s="4">
        <f>'Marktpreise EEX NCG 2017'!B368</f>
        <v>20.9</v>
      </c>
      <c r="G12" s="4">
        <f t="shared" ref="G12:G75" si="4">IF(F12&gt;0,F12+$E$7,G11)</f>
        <v>21.09</v>
      </c>
      <c r="H12" s="4">
        <f t="shared" si="0"/>
        <v>0</v>
      </c>
      <c r="I12" s="19">
        <f t="shared" si="1"/>
        <v>0</v>
      </c>
      <c r="J12" s="19">
        <f t="shared" ref="J12:J75" si="5">I12+J11</f>
        <v>0</v>
      </c>
      <c r="K12" s="17">
        <f t="shared" ref="K12:K75" si="6">E12+K11</f>
        <v>0</v>
      </c>
      <c r="L12">
        <f t="shared" si="2"/>
        <v>0</v>
      </c>
      <c r="N12" s="4">
        <f t="shared" ref="N12:N75" si="7">O12/Q12</f>
        <v>21.09</v>
      </c>
      <c r="O12" s="4">
        <f t="shared" ref="O12:O75" si="8">IF(F12&gt;0,G12+O11,O11)</f>
        <v>21.09</v>
      </c>
      <c r="P12">
        <f t="shared" si="3"/>
        <v>1</v>
      </c>
      <c r="Q12">
        <f t="shared" ref="Q12:Q75" si="9">P12+Q11</f>
        <v>1</v>
      </c>
    </row>
    <row r="13" spans="1:17" x14ac:dyDescent="0.2">
      <c r="B13" s="3">
        <f>'Marktpreise EEX NCG 2017'!A369</f>
        <v>42007</v>
      </c>
      <c r="F13" s="4">
        <f>'Marktpreise EEX NCG 2017'!B369</f>
        <v>0</v>
      </c>
      <c r="G13" s="4">
        <f t="shared" si="4"/>
        <v>21.09</v>
      </c>
      <c r="H13" s="4">
        <f t="shared" si="0"/>
        <v>0</v>
      </c>
      <c r="I13" s="19">
        <f t="shared" si="1"/>
        <v>0</v>
      </c>
      <c r="J13" s="19">
        <f t="shared" si="5"/>
        <v>0</v>
      </c>
      <c r="K13" s="17">
        <f t="shared" si="6"/>
        <v>0</v>
      </c>
      <c r="L13">
        <f t="shared" si="2"/>
        <v>0</v>
      </c>
      <c r="N13" s="4">
        <f t="shared" si="7"/>
        <v>21.09</v>
      </c>
      <c r="O13" s="4">
        <f t="shared" si="8"/>
        <v>21.09</v>
      </c>
      <c r="P13">
        <f t="shared" si="3"/>
        <v>0</v>
      </c>
      <c r="Q13">
        <f t="shared" si="9"/>
        <v>1</v>
      </c>
    </row>
    <row r="14" spans="1:17" x14ac:dyDescent="0.2">
      <c r="B14" s="3">
        <f>'Marktpreise EEX NCG 2017'!A370</f>
        <v>42008</v>
      </c>
      <c r="F14" s="4">
        <f>'Marktpreise EEX NCG 2017'!B370</f>
        <v>0</v>
      </c>
      <c r="G14" s="4">
        <f t="shared" si="4"/>
        <v>21.09</v>
      </c>
      <c r="H14" s="4">
        <f t="shared" si="0"/>
        <v>0</v>
      </c>
      <c r="I14" s="19">
        <f t="shared" si="1"/>
        <v>0</v>
      </c>
      <c r="J14" s="19">
        <f t="shared" si="5"/>
        <v>0</v>
      </c>
      <c r="K14" s="17">
        <f t="shared" si="6"/>
        <v>0</v>
      </c>
      <c r="L14">
        <f t="shared" si="2"/>
        <v>0</v>
      </c>
      <c r="N14" s="4">
        <f t="shared" si="7"/>
        <v>21.09</v>
      </c>
      <c r="O14" s="4">
        <f t="shared" si="8"/>
        <v>21.09</v>
      </c>
      <c r="P14">
        <f t="shared" si="3"/>
        <v>0</v>
      </c>
      <c r="Q14">
        <f t="shared" si="9"/>
        <v>1</v>
      </c>
    </row>
    <row r="15" spans="1:17" x14ac:dyDescent="0.2">
      <c r="B15" s="3">
        <f>'Marktpreise EEX NCG 2017'!A371</f>
        <v>42009</v>
      </c>
      <c r="F15" s="4">
        <f>'Marktpreise EEX NCG 2017'!B371</f>
        <v>20.71</v>
      </c>
      <c r="G15" s="4">
        <f t="shared" si="4"/>
        <v>20.900000000000002</v>
      </c>
      <c r="H15" s="4">
        <f t="shared" si="0"/>
        <v>0</v>
      </c>
      <c r="I15" s="19">
        <f t="shared" si="1"/>
        <v>0</v>
      </c>
      <c r="J15" s="19">
        <f t="shared" si="5"/>
        <v>0</v>
      </c>
      <c r="K15" s="17">
        <f t="shared" si="6"/>
        <v>0</v>
      </c>
      <c r="L15">
        <f t="shared" si="2"/>
        <v>0</v>
      </c>
      <c r="N15" s="4">
        <f t="shared" si="7"/>
        <v>20.995000000000001</v>
      </c>
      <c r="O15" s="4">
        <f t="shared" si="8"/>
        <v>41.99</v>
      </c>
      <c r="P15">
        <f t="shared" si="3"/>
        <v>1</v>
      </c>
      <c r="Q15">
        <f t="shared" si="9"/>
        <v>2</v>
      </c>
    </row>
    <row r="16" spans="1:17" x14ac:dyDescent="0.2">
      <c r="B16" s="3">
        <f>'Marktpreise EEX NCG 2017'!A372</f>
        <v>42010</v>
      </c>
      <c r="F16" s="4">
        <f>'Marktpreise EEX NCG 2017'!B372</f>
        <v>20.39</v>
      </c>
      <c r="G16" s="4">
        <f t="shared" si="4"/>
        <v>20.580000000000002</v>
      </c>
      <c r="H16" s="4">
        <f t="shared" si="0"/>
        <v>0</v>
      </c>
      <c r="I16" s="19">
        <f t="shared" si="1"/>
        <v>0</v>
      </c>
      <c r="J16" s="19">
        <f t="shared" si="5"/>
        <v>0</v>
      </c>
      <c r="K16" s="17">
        <f t="shared" si="6"/>
        <v>0</v>
      </c>
      <c r="L16">
        <f t="shared" si="2"/>
        <v>0</v>
      </c>
      <c r="N16" s="4">
        <f t="shared" si="7"/>
        <v>20.856666666666669</v>
      </c>
      <c r="O16" s="4">
        <f t="shared" si="8"/>
        <v>62.570000000000007</v>
      </c>
      <c r="P16">
        <f t="shared" si="3"/>
        <v>1</v>
      </c>
      <c r="Q16">
        <f t="shared" si="9"/>
        <v>3</v>
      </c>
    </row>
    <row r="17" spans="2:17" x14ac:dyDescent="0.2">
      <c r="B17" s="3">
        <f>'Marktpreise EEX NCG 2017'!A373</f>
        <v>42011</v>
      </c>
      <c r="F17" s="4">
        <f>'Marktpreise EEX NCG 2017'!B373</f>
        <v>20.475000000000001</v>
      </c>
      <c r="G17" s="4">
        <f t="shared" si="4"/>
        <v>20.665000000000003</v>
      </c>
      <c r="H17" s="4">
        <f t="shared" si="0"/>
        <v>0</v>
      </c>
      <c r="I17" s="19">
        <f t="shared" si="1"/>
        <v>0</v>
      </c>
      <c r="J17" s="19">
        <f t="shared" si="5"/>
        <v>0</v>
      </c>
      <c r="K17" s="17">
        <f t="shared" si="6"/>
        <v>0</v>
      </c>
      <c r="L17">
        <f t="shared" si="2"/>
        <v>0</v>
      </c>
      <c r="N17" s="4">
        <f t="shared" si="7"/>
        <v>20.808750000000003</v>
      </c>
      <c r="O17" s="4">
        <f t="shared" si="8"/>
        <v>83.235000000000014</v>
      </c>
      <c r="P17">
        <f t="shared" si="3"/>
        <v>1</v>
      </c>
      <c r="Q17">
        <f t="shared" si="9"/>
        <v>4</v>
      </c>
    </row>
    <row r="18" spans="2:17" x14ac:dyDescent="0.2">
      <c r="B18" s="3">
        <f>'Marktpreise EEX NCG 2017'!A374</f>
        <v>42012</v>
      </c>
      <c r="F18" s="4">
        <f>'Marktpreise EEX NCG 2017'!B374</f>
        <v>20.55</v>
      </c>
      <c r="G18" s="4">
        <f t="shared" si="4"/>
        <v>20.740000000000002</v>
      </c>
      <c r="H18" s="4">
        <f t="shared" si="0"/>
        <v>0</v>
      </c>
      <c r="I18" s="19">
        <f t="shared" si="1"/>
        <v>0</v>
      </c>
      <c r="J18" s="19">
        <f t="shared" si="5"/>
        <v>0</v>
      </c>
      <c r="K18" s="17">
        <f t="shared" si="6"/>
        <v>0</v>
      </c>
      <c r="L18">
        <f t="shared" si="2"/>
        <v>0</v>
      </c>
      <c r="N18" s="4">
        <f t="shared" si="7"/>
        <v>20.795000000000005</v>
      </c>
      <c r="O18" s="4">
        <f t="shared" si="8"/>
        <v>103.97500000000002</v>
      </c>
      <c r="P18">
        <f t="shared" si="3"/>
        <v>1</v>
      </c>
      <c r="Q18">
        <f t="shared" si="9"/>
        <v>5</v>
      </c>
    </row>
    <row r="19" spans="2:17" x14ac:dyDescent="0.2">
      <c r="B19" s="3">
        <f>'Marktpreise EEX NCG 2017'!A375</f>
        <v>42013</v>
      </c>
      <c r="F19" s="4">
        <f>'Marktpreise EEX NCG 2017'!B375</f>
        <v>20.533000000000001</v>
      </c>
      <c r="G19" s="4">
        <f t="shared" si="4"/>
        <v>20.723000000000003</v>
      </c>
      <c r="H19" s="4">
        <f t="shared" si="0"/>
        <v>0</v>
      </c>
      <c r="I19" s="19">
        <f t="shared" si="1"/>
        <v>0</v>
      </c>
      <c r="J19" s="19">
        <f t="shared" si="5"/>
        <v>0</v>
      </c>
      <c r="K19" s="17">
        <f t="shared" si="6"/>
        <v>0</v>
      </c>
      <c r="L19">
        <f t="shared" si="2"/>
        <v>0</v>
      </c>
      <c r="N19" s="4">
        <f t="shared" si="7"/>
        <v>20.783000000000005</v>
      </c>
      <c r="O19" s="4">
        <f t="shared" si="8"/>
        <v>124.69800000000002</v>
      </c>
      <c r="P19">
        <f t="shared" si="3"/>
        <v>1</v>
      </c>
      <c r="Q19">
        <f t="shared" si="9"/>
        <v>6</v>
      </c>
    </row>
    <row r="20" spans="2:17" x14ac:dyDescent="0.2">
      <c r="B20" s="3">
        <f>'Marktpreise EEX NCG 2017'!A376</f>
        <v>42014</v>
      </c>
      <c r="F20" s="4">
        <f>'Marktpreise EEX NCG 2017'!B376</f>
        <v>0</v>
      </c>
      <c r="G20" s="4">
        <f t="shared" si="4"/>
        <v>20.723000000000003</v>
      </c>
      <c r="H20" s="4">
        <f t="shared" si="0"/>
        <v>0</v>
      </c>
      <c r="I20" s="19">
        <f t="shared" si="1"/>
        <v>0</v>
      </c>
      <c r="J20" s="19">
        <f t="shared" si="5"/>
        <v>0</v>
      </c>
      <c r="K20" s="17">
        <f t="shared" si="6"/>
        <v>0</v>
      </c>
      <c r="L20">
        <f t="shared" si="2"/>
        <v>0</v>
      </c>
      <c r="N20" s="4">
        <f t="shared" si="7"/>
        <v>20.783000000000005</v>
      </c>
      <c r="O20" s="4">
        <f t="shared" si="8"/>
        <v>124.69800000000002</v>
      </c>
      <c r="P20">
        <f t="shared" si="3"/>
        <v>0</v>
      </c>
      <c r="Q20">
        <f t="shared" si="9"/>
        <v>6</v>
      </c>
    </row>
    <row r="21" spans="2:17" x14ac:dyDescent="0.2">
      <c r="B21" s="3">
        <f>'Marktpreise EEX NCG 2017'!A377</f>
        <v>42015</v>
      </c>
      <c r="F21" s="4">
        <f>'Marktpreise EEX NCG 2017'!B377</f>
        <v>0</v>
      </c>
      <c r="G21" s="4">
        <f t="shared" si="4"/>
        <v>20.723000000000003</v>
      </c>
      <c r="H21" s="4">
        <f t="shared" si="0"/>
        <v>0</v>
      </c>
      <c r="I21" s="19">
        <f t="shared" si="1"/>
        <v>0</v>
      </c>
      <c r="J21" s="19">
        <f t="shared" si="5"/>
        <v>0</v>
      </c>
      <c r="K21" s="17">
        <f t="shared" si="6"/>
        <v>0</v>
      </c>
      <c r="L21">
        <f t="shared" si="2"/>
        <v>0</v>
      </c>
      <c r="N21" s="4">
        <f t="shared" si="7"/>
        <v>20.783000000000005</v>
      </c>
      <c r="O21" s="4">
        <f t="shared" si="8"/>
        <v>124.69800000000002</v>
      </c>
      <c r="P21">
        <f t="shared" si="3"/>
        <v>0</v>
      </c>
      <c r="Q21">
        <f t="shared" si="9"/>
        <v>6</v>
      </c>
    </row>
    <row r="22" spans="2:17" x14ac:dyDescent="0.2">
      <c r="B22" s="3">
        <f>'Marktpreise EEX NCG 2017'!A378</f>
        <v>42016</v>
      </c>
      <c r="F22" s="4">
        <f>'Marktpreise EEX NCG 2017'!B378</f>
        <v>20.625</v>
      </c>
      <c r="G22" s="4">
        <f t="shared" si="4"/>
        <v>20.815000000000001</v>
      </c>
      <c r="H22" s="4">
        <f t="shared" si="0"/>
        <v>0</v>
      </c>
      <c r="I22" s="19">
        <f t="shared" si="1"/>
        <v>0</v>
      </c>
      <c r="J22" s="19">
        <f t="shared" si="5"/>
        <v>0</v>
      </c>
      <c r="K22" s="17">
        <f t="shared" si="6"/>
        <v>0</v>
      </c>
      <c r="L22">
        <f t="shared" si="2"/>
        <v>0</v>
      </c>
      <c r="N22" s="4">
        <f t="shared" si="7"/>
        <v>20.787571428571432</v>
      </c>
      <c r="O22" s="4">
        <f t="shared" si="8"/>
        <v>145.51300000000003</v>
      </c>
      <c r="P22">
        <f t="shared" si="3"/>
        <v>1</v>
      </c>
      <c r="Q22">
        <f t="shared" si="9"/>
        <v>7</v>
      </c>
    </row>
    <row r="23" spans="2:17" x14ac:dyDescent="0.2">
      <c r="B23" s="3">
        <f>'Marktpreise EEX NCG 2017'!A379</f>
        <v>42017</v>
      </c>
      <c r="F23" s="4">
        <f>'Marktpreise EEX NCG 2017'!B379</f>
        <v>20.89</v>
      </c>
      <c r="G23" s="4">
        <f t="shared" si="4"/>
        <v>21.080000000000002</v>
      </c>
      <c r="H23" s="4">
        <f t="shared" si="0"/>
        <v>0</v>
      </c>
      <c r="I23" s="19">
        <f t="shared" si="1"/>
        <v>0</v>
      </c>
      <c r="J23" s="19">
        <f t="shared" si="5"/>
        <v>0</v>
      </c>
      <c r="K23" s="17">
        <f t="shared" si="6"/>
        <v>0</v>
      </c>
      <c r="L23">
        <f t="shared" si="2"/>
        <v>0</v>
      </c>
      <c r="N23" s="4">
        <f t="shared" si="7"/>
        <v>20.824125000000006</v>
      </c>
      <c r="O23" s="4">
        <f t="shared" si="8"/>
        <v>166.59300000000005</v>
      </c>
      <c r="P23">
        <f t="shared" si="3"/>
        <v>1</v>
      </c>
      <c r="Q23">
        <f t="shared" si="9"/>
        <v>8</v>
      </c>
    </row>
    <row r="24" spans="2:17" x14ac:dyDescent="0.2">
      <c r="B24" s="3">
        <f>'Marktpreise EEX NCG 2017'!A380</f>
        <v>42018</v>
      </c>
      <c r="F24" s="4">
        <f>'Marktpreise EEX NCG 2017'!B380</f>
        <v>20.56</v>
      </c>
      <c r="G24" s="4">
        <f t="shared" si="4"/>
        <v>20.75</v>
      </c>
      <c r="H24" s="4">
        <f t="shared" si="0"/>
        <v>0</v>
      </c>
      <c r="I24" s="19">
        <f t="shared" si="1"/>
        <v>0</v>
      </c>
      <c r="J24" s="19">
        <f t="shared" si="5"/>
        <v>0</v>
      </c>
      <c r="K24" s="17">
        <f t="shared" si="6"/>
        <v>0</v>
      </c>
      <c r="L24">
        <f t="shared" si="2"/>
        <v>0</v>
      </c>
      <c r="N24" s="4">
        <f t="shared" si="7"/>
        <v>20.815888888888892</v>
      </c>
      <c r="O24" s="4">
        <f t="shared" si="8"/>
        <v>187.34300000000005</v>
      </c>
      <c r="P24">
        <f t="shared" si="3"/>
        <v>1</v>
      </c>
      <c r="Q24">
        <f t="shared" si="9"/>
        <v>9</v>
      </c>
    </row>
    <row r="25" spans="2:17" x14ac:dyDescent="0.2">
      <c r="B25" s="3">
        <f>'Marktpreise EEX NCG 2017'!A381</f>
        <v>42019</v>
      </c>
      <c r="F25" s="4">
        <f>'Marktpreise EEX NCG 2017'!B381</f>
        <v>20.811</v>
      </c>
      <c r="G25" s="4">
        <f t="shared" si="4"/>
        <v>21.001000000000001</v>
      </c>
      <c r="H25" s="4">
        <f t="shared" si="0"/>
        <v>0</v>
      </c>
      <c r="I25" s="19">
        <f t="shared" si="1"/>
        <v>0</v>
      </c>
      <c r="J25" s="19">
        <f t="shared" si="5"/>
        <v>0</v>
      </c>
      <c r="K25" s="17">
        <f t="shared" si="6"/>
        <v>0</v>
      </c>
      <c r="L25">
        <f t="shared" si="2"/>
        <v>0</v>
      </c>
      <c r="N25" s="4">
        <f t="shared" si="7"/>
        <v>20.834400000000006</v>
      </c>
      <c r="O25" s="4">
        <f t="shared" si="8"/>
        <v>208.34400000000005</v>
      </c>
      <c r="P25">
        <f t="shared" si="3"/>
        <v>1</v>
      </c>
      <c r="Q25">
        <f t="shared" si="9"/>
        <v>10</v>
      </c>
    </row>
    <row r="26" spans="2:17" x14ac:dyDescent="0.2">
      <c r="B26" s="3">
        <f>'Marktpreise EEX NCG 2017'!A382</f>
        <v>42020</v>
      </c>
      <c r="F26" s="4">
        <f>'Marktpreise EEX NCG 2017'!B382</f>
        <v>20.751999999999999</v>
      </c>
      <c r="G26" s="4">
        <f t="shared" si="4"/>
        <v>20.942</v>
      </c>
      <c r="H26" s="4">
        <f t="shared" si="0"/>
        <v>0</v>
      </c>
      <c r="I26" s="19">
        <f t="shared" si="1"/>
        <v>0</v>
      </c>
      <c r="J26" s="19">
        <f t="shared" si="5"/>
        <v>0</v>
      </c>
      <c r="K26" s="17">
        <f t="shared" si="6"/>
        <v>0</v>
      </c>
      <c r="L26">
        <f t="shared" si="2"/>
        <v>0</v>
      </c>
      <c r="N26" s="4">
        <f t="shared" si="7"/>
        <v>20.844181818181823</v>
      </c>
      <c r="O26" s="4">
        <f t="shared" si="8"/>
        <v>229.28600000000006</v>
      </c>
      <c r="P26">
        <f t="shared" si="3"/>
        <v>1</v>
      </c>
      <c r="Q26">
        <f t="shared" si="9"/>
        <v>11</v>
      </c>
    </row>
    <row r="27" spans="2:17" x14ac:dyDescent="0.2">
      <c r="B27" s="3">
        <f>'Marktpreise EEX NCG 2017'!A383</f>
        <v>42021</v>
      </c>
      <c r="F27" s="4">
        <f>'Marktpreise EEX NCG 2017'!B383</f>
        <v>0</v>
      </c>
      <c r="G27" s="4">
        <f t="shared" si="4"/>
        <v>20.942</v>
      </c>
      <c r="H27" s="4">
        <f t="shared" si="0"/>
        <v>0</v>
      </c>
      <c r="I27" s="19">
        <f t="shared" si="1"/>
        <v>0</v>
      </c>
      <c r="J27" s="19">
        <f t="shared" si="5"/>
        <v>0</v>
      </c>
      <c r="K27" s="17">
        <f t="shared" si="6"/>
        <v>0</v>
      </c>
      <c r="L27">
        <f t="shared" si="2"/>
        <v>0</v>
      </c>
      <c r="N27" s="4">
        <f t="shared" si="7"/>
        <v>20.844181818181823</v>
      </c>
      <c r="O27" s="4">
        <f t="shared" si="8"/>
        <v>229.28600000000006</v>
      </c>
      <c r="P27">
        <f t="shared" si="3"/>
        <v>0</v>
      </c>
      <c r="Q27">
        <f t="shared" si="9"/>
        <v>11</v>
      </c>
    </row>
    <row r="28" spans="2:17" x14ac:dyDescent="0.2">
      <c r="B28" s="3">
        <f>'Marktpreise EEX NCG 2017'!A384</f>
        <v>42022</v>
      </c>
      <c r="F28" s="4">
        <f>'Marktpreise EEX NCG 2017'!B384</f>
        <v>0</v>
      </c>
      <c r="G28" s="4">
        <f t="shared" si="4"/>
        <v>20.942</v>
      </c>
      <c r="H28" s="4">
        <f t="shared" si="0"/>
        <v>0</v>
      </c>
      <c r="I28" s="19">
        <f t="shared" si="1"/>
        <v>0</v>
      </c>
      <c r="J28" s="19">
        <f t="shared" si="5"/>
        <v>0</v>
      </c>
      <c r="K28" s="17">
        <f t="shared" si="6"/>
        <v>0</v>
      </c>
      <c r="L28">
        <f t="shared" si="2"/>
        <v>0</v>
      </c>
      <c r="N28" s="4">
        <f t="shared" si="7"/>
        <v>20.844181818181823</v>
      </c>
      <c r="O28" s="4">
        <f t="shared" si="8"/>
        <v>229.28600000000006</v>
      </c>
      <c r="P28">
        <f t="shared" si="3"/>
        <v>0</v>
      </c>
      <c r="Q28">
        <f t="shared" si="9"/>
        <v>11</v>
      </c>
    </row>
    <row r="29" spans="2:17" x14ac:dyDescent="0.2">
      <c r="B29" s="3">
        <f>'Marktpreise EEX NCG 2017'!A385</f>
        <v>42023</v>
      </c>
      <c r="F29" s="4">
        <f>'Marktpreise EEX NCG 2017'!B385</f>
        <v>20.484000000000002</v>
      </c>
      <c r="G29" s="4">
        <f t="shared" si="4"/>
        <v>20.674000000000003</v>
      </c>
      <c r="H29" s="4">
        <f t="shared" si="0"/>
        <v>0</v>
      </c>
      <c r="I29" s="19">
        <f t="shared" si="1"/>
        <v>0</v>
      </c>
      <c r="J29" s="19">
        <f t="shared" si="5"/>
        <v>0</v>
      </c>
      <c r="K29" s="17">
        <f t="shared" si="6"/>
        <v>0</v>
      </c>
      <c r="L29">
        <f t="shared" si="2"/>
        <v>0</v>
      </c>
      <c r="N29" s="4">
        <f t="shared" si="7"/>
        <v>20.830000000000005</v>
      </c>
      <c r="O29" s="4">
        <f t="shared" si="8"/>
        <v>249.96000000000006</v>
      </c>
      <c r="P29">
        <f t="shared" si="3"/>
        <v>1</v>
      </c>
      <c r="Q29">
        <f t="shared" si="9"/>
        <v>12</v>
      </c>
    </row>
    <row r="30" spans="2:17" x14ac:dyDescent="0.2">
      <c r="B30" s="3">
        <f>'Marktpreise EEX NCG 2017'!A386</f>
        <v>42024</v>
      </c>
      <c r="F30" s="4">
        <f>'Marktpreise EEX NCG 2017'!B386</f>
        <v>20.41</v>
      </c>
      <c r="G30" s="4">
        <f t="shared" si="4"/>
        <v>20.6</v>
      </c>
      <c r="H30" s="4">
        <f t="shared" si="0"/>
        <v>0</v>
      </c>
      <c r="I30" s="19">
        <f t="shared" si="1"/>
        <v>0</v>
      </c>
      <c r="J30" s="19">
        <f t="shared" si="5"/>
        <v>0</v>
      </c>
      <c r="K30" s="17">
        <f t="shared" si="6"/>
        <v>0</v>
      </c>
      <c r="L30">
        <f t="shared" si="2"/>
        <v>0</v>
      </c>
      <c r="N30" s="4">
        <f t="shared" si="7"/>
        <v>20.812307692307698</v>
      </c>
      <c r="O30" s="4">
        <f t="shared" si="8"/>
        <v>270.56000000000006</v>
      </c>
      <c r="P30">
        <f t="shared" si="3"/>
        <v>1</v>
      </c>
      <c r="Q30">
        <f t="shared" si="9"/>
        <v>13</v>
      </c>
    </row>
    <row r="31" spans="2:17" x14ac:dyDescent="0.2">
      <c r="B31" s="3">
        <f>'Marktpreise EEX NCG 2017'!A387</f>
        <v>42025</v>
      </c>
      <c r="F31" s="4">
        <f>'Marktpreise EEX NCG 2017'!B387</f>
        <v>20.468</v>
      </c>
      <c r="G31" s="4">
        <f t="shared" si="4"/>
        <v>20.658000000000001</v>
      </c>
      <c r="H31" s="4">
        <f t="shared" si="0"/>
        <v>0</v>
      </c>
      <c r="I31" s="19">
        <f t="shared" si="1"/>
        <v>0</v>
      </c>
      <c r="J31" s="19">
        <f t="shared" si="5"/>
        <v>0</v>
      </c>
      <c r="K31" s="17">
        <f t="shared" si="6"/>
        <v>0</v>
      </c>
      <c r="L31">
        <f t="shared" si="2"/>
        <v>0</v>
      </c>
      <c r="N31" s="4">
        <f t="shared" si="7"/>
        <v>20.801285714285719</v>
      </c>
      <c r="O31" s="4">
        <f t="shared" si="8"/>
        <v>291.21800000000007</v>
      </c>
      <c r="P31">
        <f t="shared" si="3"/>
        <v>1</v>
      </c>
      <c r="Q31">
        <f t="shared" si="9"/>
        <v>14</v>
      </c>
    </row>
    <row r="32" spans="2:17" x14ac:dyDescent="0.2">
      <c r="B32" s="3">
        <f>'Marktpreise EEX NCG 2017'!A388</f>
        <v>42026</v>
      </c>
      <c r="F32" s="4">
        <f>'Marktpreise EEX NCG 2017'!B388</f>
        <v>20.466999999999999</v>
      </c>
      <c r="G32" s="4">
        <f t="shared" si="4"/>
        <v>20.657</v>
      </c>
      <c r="H32" s="4">
        <f t="shared" si="0"/>
        <v>0</v>
      </c>
      <c r="I32" s="19">
        <f t="shared" si="1"/>
        <v>0</v>
      </c>
      <c r="J32" s="19">
        <f t="shared" si="5"/>
        <v>0</v>
      </c>
      <c r="K32" s="17">
        <f t="shared" si="6"/>
        <v>0</v>
      </c>
      <c r="L32">
        <f t="shared" si="2"/>
        <v>0</v>
      </c>
      <c r="N32" s="4">
        <f t="shared" si="7"/>
        <v>20.791666666666671</v>
      </c>
      <c r="O32" s="4">
        <f t="shared" si="8"/>
        <v>311.87500000000006</v>
      </c>
      <c r="P32">
        <f t="shared" si="3"/>
        <v>1</v>
      </c>
      <c r="Q32">
        <f t="shared" si="9"/>
        <v>15</v>
      </c>
    </row>
    <row r="33" spans="2:17" x14ac:dyDescent="0.2">
      <c r="B33" s="3">
        <f>'Marktpreise EEX NCG 2017'!A389</f>
        <v>42027</v>
      </c>
      <c r="F33" s="4">
        <f>'Marktpreise EEX NCG 2017'!B389</f>
        <v>20.5</v>
      </c>
      <c r="G33" s="4">
        <f t="shared" si="4"/>
        <v>20.69</v>
      </c>
      <c r="H33" s="4">
        <f t="shared" si="0"/>
        <v>0</v>
      </c>
      <c r="I33" s="19">
        <f t="shared" si="1"/>
        <v>0</v>
      </c>
      <c r="J33" s="19">
        <f t="shared" si="5"/>
        <v>0</v>
      </c>
      <c r="K33" s="17">
        <f t="shared" si="6"/>
        <v>0</v>
      </c>
      <c r="L33">
        <f t="shared" si="2"/>
        <v>0</v>
      </c>
      <c r="N33" s="4">
        <f t="shared" si="7"/>
        <v>20.785312500000003</v>
      </c>
      <c r="O33" s="4">
        <f t="shared" si="8"/>
        <v>332.56500000000005</v>
      </c>
      <c r="P33">
        <f t="shared" si="3"/>
        <v>1</v>
      </c>
      <c r="Q33">
        <f t="shared" si="9"/>
        <v>16</v>
      </c>
    </row>
    <row r="34" spans="2:17" x14ac:dyDescent="0.2">
      <c r="B34" s="3">
        <f>'Marktpreise EEX NCG 2017'!A390</f>
        <v>42028</v>
      </c>
      <c r="F34" s="4">
        <f>'Marktpreise EEX NCG 2017'!B390</f>
        <v>0</v>
      </c>
      <c r="G34" s="4">
        <f t="shared" si="4"/>
        <v>20.69</v>
      </c>
      <c r="H34" s="4">
        <f t="shared" si="0"/>
        <v>0</v>
      </c>
      <c r="I34" s="19">
        <f t="shared" si="1"/>
        <v>0</v>
      </c>
      <c r="J34" s="19">
        <f t="shared" si="5"/>
        <v>0</v>
      </c>
      <c r="K34" s="17">
        <f t="shared" si="6"/>
        <v>0</v>
      </c>
      <c r="L34">
        <f t="shared" si="2"/>
        <v>0</v>
      </c>
      <c r="N34" s="4">
        <f t="shared" si="7"/>
        <v>20.785312500000003</v>
      </c>
      <c r="O34" s="4">
        <f t="shared" si="8"/>
        <v>332.56500000000005</v>
      </c>
      <c r="P34">
        <f t="shared" si="3"/>
        <v>0</v>
      </c>
      <c r="Q34">
        <f t="shared" si="9"/>
        <v>16</v>
      </c>
    </row>
    <row r="35" spans="2:17" x14ac:dyDescent="0.2">
      <c r="B35" s="3">
        <f>'Marktpreise EEX NCG 2017'!A391</f>
        <v>42029</v>
      </c>
      <c r="F35" s="4">
        <f>'Marktpreise EEX NCG 2017'!B391</f>
        <v>0</v>
      </c>
      <c r="G35" s="4">
        <f t="shared" si="4"/>
        <v>20.69</v>
      </c>
      <c r="H35" s="4">
        <f t="shared" si="0"/>
        <v>0</v>
      </c>
      <c r="I35" s="19">
        <f t="shared" si="1"/>
        <v>0</v>
      </c>
      <c r="J35" s="19">
        <f t="shared" si="5"/>
        <v>0</v>
      </c>
      <c r="K35" s="17">
        <f t="shared" si="6"/>
        <v>0</v>
      </c>
      <c r="L35">
        <f t="shared" si="2"/>
        <v>0</v>
      </c>
      <c r="N35" s="4">
        <f t="shared" si="7"/>
        <v>20.785312500000003</v>
      </c>
      <c r="O35" s="4">
        <f t="shared" si="8"/>
        <v>332.56500000000005</v>
      </c>
      <c r="P35">
        <f t="shared" si="3"/>
        <v>0</v>
      </c>
      <c r="Q35">
        <f t="shared" si="9"/>
        <v>16</v>
      </c>
    </row>
    <row r="36" spans="2:17" x14ac:dyDescent="0.2">
      <c r="B36" s="3">
        <f>'Marktpreise EEX NCG 2017'!A392</f>
        <v>42030</v>
      </c>
      <c r="F36" s="4">
        <f>'Marktpreise EEX NCG 2017'!B392</f>
        <v>20.661000000000001</v>
      </c>
      <c r="G36" s="4">
        <f t="shared" si="4"/>
        <v>20.851000000000003</v>
      </c>
      <c r="H36" s="4">
        <f t="shared" si="0"/>
        <v>0</v>
      </c>
      <c r="I36" s="19">
        <f t="shared" si="1"/>
        <v>0</v>
      </c>
      <c r="J36" s="19">
        <f t="shared" si="5"/>
        <v>0</v>
      </c>
      <c r="K36" s="17">
        <f t="shared" si="6"/>
        <v>0</v>
      </c>
      <c r="L36">
        <f t="shared" si="2"/>
        <v>0</v>
      </c>
      <c r="N36" s="4">
        <f t="shared" si="7"/>
        <v>20.789176470588238</v>
      </c>
      <c r="O36" s="4">
        <f t="shared" si="8"/>
        <v>353.41600000000005</v>
      </c>
      <c r="P36">
        <f t="shared" si="3"/>
        <v>1</v>
      </c>
      <c r="Q36">
        <f t="shared" si="9"/>
        <v>17</v>
      </c>
    </row>
    <row r="37" spans="2:17" x14ac:dyDescent="0.2">
      <c r="B37" s="3">
        <f>'Marktpreise EEX NCG 2017'!A393</f>
        <v>42031</v>
      </c>
      <c r="F37" s="4">
        <f>'Marktpreise EEX NCG 2017'!B393</f>
        <v>20.613</v>
      </c>
      <c r="G37" s="4">
        <f t="shared" si="4"/>
        <v>20.803000000000001</v>
      </c>
      <c r="H37" s="4">
        <f t="shared" si="0"/>
        <v>0</v>
      </c>
      <c r="I37" s="19">
        <f t="shared" si="1"/>
        <v>0</v>
      </c>
      <c r="J37" s="19">
        <f t="shared" si="5"/>
        <v>0</v>
      </c>
      <c r="K37" s="17">
        <f t="shared" si="6"/>
        <v>0</v>
      </c>
      <c r="L37">
        <f t="shared" si="2"/>
        <v>0</v>
      </c>
      <c r="N37" s="4">
        <f t="shared" si="7"/>
        <v>20.789944444444448</v>
      </c>
      <c r="O37" s="4">
        <f t="shared" si="8"/>
        <v>374.21900000000005</v>
      </c>
      <c r="P37">
        <f t="shared" si="3"/>
        <v>1</v>
      </c>
      <c r="Q37">
        <f t="shared" si="9"/>
        <v>18</v>
      </c>
    </row>
    <row r="38" spans="2:17" x14ac:dyDescent="0.2">
      <c r="B38" s="3">
        <f>'Marktpreise EEX NCG 2017'!A394</f>
        <v>42032</v>
      </c>
      <c r="F38" s="4">
        <f>'Marktpreise EEX NCG 2017'!B394</f>
        <v>20.690999999999999</v>
      </c>
      <c r="G38" s="4">
        <f t="shared" si="4"/>
        <v>20.881</v>
      </c>
      <c r="H38" s="4">
        <f t="shared" si="0"/>
        <v>0</v>
      </c>
      <c r="I38" s="19">
        <f t="shared" si="1"/>
        <v>0</v>
      </c>
      <c r="J38" s="19">
        <f t="shared" si="5"/>
        <v>0</v>
      </c>
      <c r="K38" s="17">
        <f t="shared" si="6"/>
        <v>0</v>
      </c>
      <c r="L38">
        <f t="shared" si="2"/>
        <v>0</v>
      </c>
      <c r="N38" s="4">
        <f t="shared" si="7"/>
        <v>20.794736842105266</v>
      </c>
      <c r="O38" s="4">
        <f t="shared" si="8"/>
        <v>395.1</v>
      </c>
      <c r="P38">
        <f t="shared" si="3"/>
        <v>1</v>
      </c>
      <c r="Q38">
        <f t="shared" si="9"/>
        <v>19</v>
      </c>
    </row>
    <row r="39" spans="2:17" x14ac:dyDescent="0.2">
      <c r="B39" s="3">
        <f>'Marktpreise EEX NCG 2017'!A395</f>
        <v>42033</v>
      </c>
      <c r="F39" s="4">
        <f>'Marktpreise EEX NCG 2017'!B395</f>
        <v>20.824000000000002</v>
      </c>
      <c r="G39" s="4">
        <f t="shared" si="4"/>
        <v>21.014000000000003</v>
      </c>
      <c r="H39" s="4">
        <f t="shared" si="0"/>
        <v>0</v>
      </c>
      <c r="I39" s="19">
        <f t="shared" si="1"/>
        <v>0</v>
      </c>
      <c r="J39" s="19">
        <f t="shared" si="5"/>
        <v>0</v>
      </c>
      <c r="K39" s="17">
        <f t="shared" si="6"/>
        <v>0</v>
      </c>
      <c r="L39">
        <f t="shared" si="2"/>
        <v>0</v>
      </c>
      <c r="N39" s="4">
        <f t="shared" si="7"/>
        <v>20.805700000000002</v>
      </c>
      <c r="O39" s="4">
        <f t="shared" si="8"/>
        <v>416.11400000000003</v>
      </c>
      <c r="P39">
        <f t="shared" si="3"/>
        <v>1</v>
      </c>
      <c r="Q39">
        <f t="shared" si="9"/>
        <v>20</v>
      </c>
    </row>
    <row r="40" spans="2:17" x14ac:dyDescent="0.2">
      <c r="B40" s="3">
        <f>'Marktpreise EEX NCG 2017'!A396</f>
        <v>42034</v>
      </c>
      <c r="F40" s="4">
        <f>'Marktpreise EEX NCG 2017'!B396</f>
        <v>20.654</v>
      </c>
      <c r="G40" s="4">
        <f t="shared" si="4"/>
        <v>20.844000000000001</v>
      </c>
      <c r="H40" s="4">
        <f t="shared" si="0"/>
        <v>0</v>
      </c>
      <c r="I40" s="19">
        <f t="shared" si="1"/>
        <v>0</v>
      </c>
      <c r="J40" s="19">
        <f t="shared" si="5"/>
        <v>0</v>
      </c>
      <c r="K40" s="17">
        <f t="shared" si="6"/>
        <v>0</v>
      </c>
      <c r="L40">
        <f t="shared" si="2"/>
        <v>0</v>
      </c>
      <c r="N40" s="4">
        <f t="shared" si="7"/>
        <v>20.807523809523811</v>
      </c>
      <c r="O40" s="4">
        <f t="shared" si="8"/>
        <v>436.95800000000003</v>
      </c>
      <c r="P40">
        <f t="shared" si="3"/>
        <v>1</v>
      </c>
      <c r="Q40">
        <f t="shared" si="9"/>
        <v>21</v>
      </c>
    </row>
    <row r="41" spans="2:17" x14ac:dyDescent="0.2">
      <c r="B41" s="3">
        <f>'Marktpreise EEX NCG 2017'!A397</f>
        <v>42035</v>
      </c>
      <c r="F41" s="4">
        <f>'Marktpreise EEX NCG 2017'!B397</f>
        <v>0</v>
      </c>
      <c r="G41" s="4">
        <f t="shared" si="4"/>
        <v>20.844000000000001</v>
      </c>
      <c r="H41" s="4">
        <f t="shared" si="0"/>
        <v>0</v>
      </c>
      <c r="I41" s="19">
        <f t="shared" si="1"/>
        <v>0</v>
      </c>
      <c r="J41" s="19">
        <f t="shared" si="5"/>
        <v>0</v>
      </c>
      <c r="K41" s="17">
        <f t="shared" si="6"/>
        <v>0</v>
      </c>
      <c r="L41">
        <f t="shared" si="2"/>
        <v>0</v>
      </c>
      <c r="N41" s="4">
        <f t="shared" si="7"/>
        <v>20.807523809523811</v>
      </c>
      <c r="O41" s="4">
        <f t="shared" si="8"/>
        <v>436.95800000000003</v>
      </c>
      <c r="P41">
        <f t="shared" si="3"/>
        <v>0</v>
      </c>
      <c r="Q41">
        <f t="shared" si="9"/>
        <v>21</v>
      </c>
    </row>
    <row r="42" spans="2:17" x14ac:dyDescent="0.2">
      <c r="B42" s="3">
        <f>'Marktpreise EEX NCG 2017'!A398</f>
        <v>42036</v>
      </c>
      <c r="F42" s="4">
        <f>'Marktpreise EEX NCG 2017'!B398</f>
        <v>0</v>
      </c>
      <c r="G42" s="4">
        <f t="shared" si="4"/>
        <v>20.844000000000001</v>
      </c>
      <c r="H42" s="4">
        <f t="shared" si="0"/>
        <v>0</v>
      </c>
      <c r="I42" s="19">
        <f t="shared" si="1"/>
        <v>0</v>
      </c>
      <c r="J42" s="19">
        <f t="shared" si="5"/>
        <v>0</v>
      </c>
      <c r="K42" s="17">
        <f t="shared" si="6"/>
        <v>0</v>
      </c>
      <c r="L42">
        <f t="shared" si="2"/>
        <v>0</v>
      </c>
      <c r="N42" s="4">
        <f t="shared" si="7"/>
        <v>20.807523809523811</v>
      </c>
      <c r="O42" s="4">
        <f t="shared" si="8"/>
        <v>436.95800000000003</v>
      </c>
      <c r="P42">
        <f t="shared" si="3"/>
        <v>0</v>
      </c>
      <c r="Q42">
        <f t="shared" si="9"/>
        <v>21</v>
      </c>
    </row>
    <row r="43" spans="2:17" x14ac:dyDescent="0.2">
      <c r="B43" s="3">
        <f>'Marktpreise EEX NCG 2017'!A399</f>
        <v>42037</v>
      </c>
      <c r="F43" s="4">
        <f>'Marktpreise EEX NCG 2017'!B399</f>
        <v>20.774999999999999</v>
      </c>
      <c r="G43" s="4">
        <f t="shared" si="4"/>
        <v>20.965</v>
      </c>
      <c r="H43" s="4">
        <f t="shared" si="0"/>
        <v>0</v>
      </c>
      <c r="I43" s="19">
        <f t="shared" si="1"/>
        <v>0</v>
      </c>
      <c r="J43" s="19">
        <f t="shared" si="5"/>
        <v>0</v>
      </c>
      <c r="K43" s="17">
        <f t="shared" si="6"/>
        <v>0</v>
      </c>
      <c r="L43">
        <f t="shared" si="2"/>
        <v>0</v>
      </c>
      <c r="N43" s="4">
        <f t="shared" si="7"/>
        <v>20.814681818181818</v>
      </c>
      <c r="O43" s="4">
        <f t="shared" si="8"/>
        <v>457.923</v>
      </c>
      <c r="P43">
        <f t="shared" si="3"/>
        <v>1</v>
      </c>
      <c r="Q43">
        <f t="shared" si="9"/>
        <v>22</v>
      </c>
    </row>
    <row r="44" spans="2:17" x14ac:dyDescent="0.2">
      <c r="B44" s="3">
        <f>'Marktpreise EEX NCG 2017'!A400</f>
        <v>42038</v>
      </c>
      <c r="F44" s="4">
        <f>'Marktpreise EEX NCG 2017'!B400</f>
        <v>21.074999999999999</v>
      </c>
      <c r="G44" s="4">
        <f t="shared" si="4"/>
        <v>21.265000000000001</v>
      </c>
      <c r="H44" s="4">
        <f t="shared" si="0"/>
        <v>0</v>
      </c>
      <c r="I44" s="19">
        <f t="shared" si="1"/>
        <v>0</v>
      </c>
      <c r="J44" s="19">
        <f t="shared" si="5"/>
        <v>0</v>
      </c>
      <c r="K44" s="17">
        <f t="shared" si="6"/>
        <v>0</v>
      </c>
      <c r="L44">
        <f t="shared" si="2"/>
        <v>0</v>
      </c>
      <c r="N44" s="4">
        <f t="shared" si="7"/>
        <v>20.834260869565217</v>
      </c>
      <c r="O44" s="4">
        <f t="shared" si="8"/>
        <v>479.18799999999999</v>
      </c>
      <c r="P44">
        <f t="shared" si="3"/>
        <v>1</v>
      </c>
      <c r="Q44">
        <f t="shared" si="9"/>
        <v>23</v>
      </c>
    </row>
    <row r="45" spans="2:17" x14ac:dyDescent="0.2">
      <c r="B45" s="3">
        <f>'Marktpreise EEX NCG 2017'!A401</f>
        <v>42039</v>
      </c>
      <c r="F45" s="4">
        <f>'Marktpreise EEX NCG 2017'!B401</f>
        <v>21.3</v>
      </c>
      <c r="G45" s="4">
        <f t="shared" si="4"/>
        <v>21.490000000000002</v>
      </c>
      <c r="H45" s="4">
        <f t="shared" si="0"/>
        <v>0</v>
      </c>
      <c r="I45" s="19">
        <f t="shared" si="1"/>
        <v>0</v>
      </c>
      <c r="J45" s="19">
        <f t="shared" si="5"/>
        <v>0</v>
      </c>
      <c r="K45" s="17">
        <f t="shared" si="6"/>
        <v>0</v>
      </c>
      <c r="L45">
        <f t="shared" si="2"/>
        <v>0</v>
      </c>
      <c r="N45" s="4">
        <f t="shared" si="7"/>
        <v>20.861583333333332</v>
      </c>
      <c r="O45" s="4">
        <f t="shared" si="8"/>
        <v>500.678</v>
      </c>
      <c r="P45">
        <f t="shared" si="3"/>
        <v>1</v>
      </c>
      <c r="Q45">
        <f t="shared" si="9"/>
        <v>24</v>
      </c>
    </row>
    <row r="46" spans="2:17" x14ac:dyDescent="0.2">
      <c r="B46" s="3">
        <f>'Marktpreise EEX NCG 2017'!A402</f>
        <v>42040</v>
      </c>
      <c r="F46" s="4">
        <f>'Marktpreise EEX NCG 2017'!B402</f>
        <v>22.32</v>
      </c>
      <c r="G46" s="4">
        <f t="shared" si="4"/>
        <v>22.51</v>
      </c>
      <c r="H46" s="4">
        <f t="shared" si="0"/>
        <v>0</v>
      </c>
      <c r="I46" s="19">
        <f t="shared" si="1"/>
        <v>0</v>
      </c>
      <c r="J46" s="19">
        <f t="shared" si="5"/>
        <v>0</v>
      </c>
      <c r="K46" s="17">
        <f t="shared" si="6"/>
        <v>0</v>
      </c>
      <c r="L46">
        <f t="shared" si="2"/>
        <v>0</v>
      </c>
      <c r="N46" s="4">
        <f t="shared" si="7"/>
        <v>20.927520000000001</v>
      </c>
      <c r="O46" s="4">
        <f t="shared" si="8"/>
        <v>523.18799999999999</v>
      </c>
      <c r="P46">
        <f t="shared" si="3"/>
        <v>1</v>
      </c>
      <c r="Q46">
        <f t="shared" si="9"/>
        <v>25</v>
      </c>
    </row>
    <row r="47" spans="2:17" x14ac:dyDescent="0.2">
      <c r="B47" s="3">
        <f>'Marktpreise EEX NCG 2017'!A403</f>
        <v>42041</v>
      </c>
      <c r="F47" s="4">
        <f>'Marktpreise EEX NCG 2017'!B403</f>
        <v>22.02</v>
      </c>
      <c r="G47" s="4">
        <f t="shared" si="4"/>
        <v>22.21</v>
      </c>
      <c r="H47" s="4">
        <f t="shared" si="0"/>
        <v>0</v>
      </c>
      <c r="I47" s="19">
        <f t="shared" si="1"/>
        <v>0</v>
      </c>
      <c r="J47" s="19">
        <f t="shared" si="5"/>
        <v>0</v>
      </c>
      <c r="K47" s="17">
        <f t="shared" si="6"/>
        <v>0</v>
      </c>
      <c r="L47">
        <f t="shared" si="2"/>
        <v>0</v>
      </c>
      <c r="N47" s="4">
        <f t="shared" si="7"/>
        <v>20.976846153846154</v>
      </c>
      <c r="O47" s="4">
        <f t="shared" si="8"/>
        <v>545.39800000000002</v>
      </c>
      <c r="P47">
        <f t="shared" si="3"/>
        <v>1</v>
      </c>
      <c r="Q47">
        <f t="shared" si="9"/>
        <v>26</v>
      </c>
    </row>
    <row r="48" spans="2:17" x14ac:dyDescent="0.2">
      <c r="B48" s="3">
        <f>'Marktpreise EEX NCG 2017'!A404</f>
        <v>42042</v>
      </c>
      <c r="F48" s="4">
        <f>'Marktpreise EEX NCG 2017'!B404</f>
        <v>0</v>
      </c>
      <c r="G48" s="4">
        <f t="shared" si="4"/>
        <v>22.21</v>
      </c>
      <c r="H48" s="4">
        <f t="shared" si="0"/>
        <v>0</v>
      </c>
      <c r="I48" s="19">
        <f t="shared" si="1"/>
        <v>0</v>
      </c>
      <c r="J48" s="19">
        <f t="shared" si="5"/>
        <v>0</v>
      </c>
      <c r="K48" s="17">
        <f t="shared" si="6"/>
        <v>0</v>
      </c>
      <c r="L48">
        <f t="shared" si="2"/>
        <v>0</v>
      </c>
      <c r="N48" s="4">
        <f t="shared" si="7"/>
        <v>20.976846153846154</v>
      </c>
      <c r="O48" s="4">
        <f t="shared" si="8"/>
        <v>545.39800000000002</v>
      </c>
      <c r="P48">
        <f t="shared" si="3"/>
        <v>0</v>
      </c>
      <c r="Q48">
        <f t="shared" si="9"/>
        <v>26</v>
      </c>
    </row>
    <row r="49" spans="2:17" x14ac:dyDescent="0.2">
      <c r="B49" s="3">
        <f>'Marktpreise EEX NCG 2017'!A405</f>
        <v>42043</v>
      </c>
      <c r="F49" s="4">
        <f>'Marktpreise EEX NCG 2017'!B405</f>
        <v>0</v>
      </c>
      <c r="G49" s="4">
        <f t="shared" si="4"/>
        <v>22.21</v>
      </c>
      <c r="H49" s="4">
        <f t="shared" si="0"/>
        <v>0</v>
      </c>
      <c r="I49" s="19">
        <f t="shared" si="1"/>
        <v>0</v>
      </c>
      <c r="J49" s="19">
        <f t="shared" si="5"/>
        <v>0</v>
      </c>
      <c r="K49" s="17">
        <f t="shared" si="6"/>
        <v>0</v>
      </c>
      <c r="L49">
        <f t="shared" si="2"/>
        <v>0</v>
      </c>
      <c r="N49" s="4">
        <f t="shared" si="7"/>
        <v>20.976846153846154</v>
      </c>
      <c r="O49" s="4">
        <f t="shared" si="8"/>
        <v>545.39800000000002</v>
      </c>
      <c r="P49">
        <f t="shared" si="3"/>
        <v>0</v>
      </c>
      <c r="Q49">
        <f t="shared" si="9"/>
        <v>26</v>
      </c>
    </row>
    <row r="50" spans="2:17" x14ac:dyDescent="0.2">
      <c r="B50" s="3">
        <f>'Marktpreise EEX NCG 2017'!A406</f>
        <v>42044</v>
      </c>
      <c r="F50" s="4">
        <f>'Marktpreise EEX NCG 2017'!B406</f>
        <v>22.33</v>
      </c>
      <c r="G50" s="4">
        <f t="shared" si="4"/>
        <v>22.52</v>
      </c>
      <c r="H50" s="4">
        <f t="shared" si="0"/>
        <v>0</v>
      </c>
      <c r="I50" s="19">
        <f t="shared" si="1"/>
        <v>0</v>
      </c>
      <c r="J50" s="19">
        <f t="shared" si="5"/>
        <v>0</v>
      </c>
      <c r="K50" s="17">
        <f t="shared" si="6"/>
        <v>0</v>
      </c>
      <c r="L50">
        <f t="shared" si="2"/>
        <v>0</v>
      </c>
      <c r="N50" s="4">
        <f t="shared" si="7"/>
        <v>21.033999999999999</v>
      </c>
      <c r="O50" s="4">
        <f t="shared" si="8"/>
        <v>567.91800000000001</v>
      </c>
      <c r="P50">
        <f t="shared" si="3"/>
        <v>1</v>
      </c>
      <c r="Q50">
        <f t="shared" si="9"/>
        <v>27</v>
      </c>
    </row>
    <row r="51" spans="2:17" x14ac:dyDescent="0.2">
      <c r="B51" s="3">
        <f>'Marktpreise EEX NCG 2017'!A407</f>
        <v>42045</v>
      </c>
      <c r="F51" s="4">
        <f>'Marktpreise EEX NCG 2017'!B407</f>
        <v>22.617000000000001</v>
      </c>
      <c r="G51" s="4">
        <f t="shared" si="4"/>
        <v>22.807000000000002</v>
      </c>
      <c r="H51" s="4">
        <f t="shared" si="0"/>
        <v>0</v>
      </c>
      <c r="I51" s="19">
        <f t="shared" si="1"/>
        <v>0</v>
      </c>
      <c r="J51" s="19">
        <f t="shared" si="5"/>
        <v>0</v>
      </c>
      <c r="K51" s="17">
        <f t="shared" si="6"/>
        <v>0</v>
      </c>
      <c r="L51">
        <f t="shared" si="2"/>
        <v>0</v>
      </c>
      <c r="N51" s="4">
        <f t="shared" si="7"/>
        <v>21.09732142857143</v>
      </c>
      <c r="O51" s="4">
        <f t="shared" si="8"/>
        <v>590.72500000000002</v>
      </c>
      <c r="P51">
        <f t="shared" si="3"/>
        <v>1</v>
      </c>
      <c r="Q51">
        <f t="shared" si="9"/>
        <v>28</v>
      </c>
    </row>
    <row r="52" spans="2:17" x14ac:dyDescent="0.2">
      <c r="B52" s="3">
        <f>'Marktpreise EEX NCG 2017'!A408</f>
        <v>42046</v>
      </c>
      <c r="F52" s="4">
        <f>'Marktpreise EEX NCG 2017'!B408</f>
        <v>22.763999999999999</v>
      </c>
      <c r="G52" s="4">
        <f t="shared" si="4"/>
        <v>22.954000000000001</v>
      </c>
      <c r="H52" s="4">
        <f t="shared" si="0"/>
        <v>0</v>
      </c>
      <c r="I52" s="19">
        <f t="shared" si="1"/>
        <v>0</v>
      </c>
      <c r="J52" s="19">
        <f t="shared" si="5"/>
        <v>0</v>
      </c>
      <c r="K52" s="17">
        <f t="shared" si="6"/>
        <v>0</v>
      </c>
      <c r="L52">
        <f t="shared" si="2"/>
        <v>0</v>
      </c>
      <c r="N52" s="4">
        <f t="shared" si="7"/>
        <v>21.161344827586205</v>
      </c>
      <c r="O52" s="4">
        <f t="shared" si="8"/>
        <v>613.67899999999997</v>
      </c>
      <c r="P52">
        <f t="shared" si="3"/>
        <v>1</v>
      </c>
      <c r="Q52">
        <f t="shared" si="9"/>
        <v>29</v>
      </c>
    </row>
    <row r="53" spans="2:17" x14ac:dyDescent="0.2">
      <c r="B53" s="3">
        <f>'Marktpreise EEX NCG 2017'!A409</f>
        <v>42047</v>
      </c>
      <c r="F53" s="4">
        <f>'Marktpreise EEX NCG 2017'!B409</f>
        <v>23.393999999999998</v>
      </c>
      <c r="G53" s="4">
        <f t="shared" si="4"/>
        <v>23.584</v>
      </c>
      <c r="H53" s="4">
        <f t="shared" si="0"/>
        <v>0</v>
      </c>
      <c r="I53" s="19">
        <f t="shared" si="1"/>
        <v>0</v>
      </c>
      <c r="J53" s="19">
        <f t="shared" si="5"/>
        <v>0</v>
      </c>
      <c r="K53" s="17">
        <f t="shared" si="6"/>
        <v>0</v>
      </c>
      <c r="L53">
        <f t="shared" si="2"/>
        <v>0</v>
      </c>
      <c r="N53" s="4">
        <f t="shared" si="7"/>
        <v>21.242099999999997</v>
      </c>
      <c r="O53" s="4">
        <f t="shared" si="8"/>
        <v>637.26299999999992</v>
      </c>
      <c r="P53">
        <f t="shared" si="3"/>
        <v>1</v>
      </c>
      <c r="Q53">
        <f t="shared" si="9"/>
        <v>30</v>
      </c>
    </row>
    <row r="54" spans="2:17" x14ac:dyDescent="0.2">
      <c r="B54" s="3">
        <f>'Marktpreise EEX NCG 2017'!A410</f>
        <v>42048</v>
      </c>
      <c r="F54" s="4">
        <f>'Marktpreise EEX NCG 2017'!B410</f>
        <v>23.07</v>
      </c>
      <c r="G54" s="4">
        <f t="shared" si="4"/>
        <v>23.26</v>
      </c>
      <c r="H54" s="4">
        <f t="shared" si="0"/>
        <v>0</v>
      </c>
      <c r="I54" s="19">
        <f t="shared" si="1"/>
        <v>0</v>
      </c>
      <c r="J54" s="19">
        <f t="shared" si="5"/>
        <v>0</v>
      </c>
      <c r="K54" s="17">
        <f t="shared" si="6"/>
        <v>0</v>
      </c>
      <c r="L54">
        <f t="shared" si="2"/>
        <v>0</v>
      </c>
      <c r="N54" s="4">
        <f t="shared" si="7"/>
        <v>21.307193548387094</v>
      </c>
      <c r="O54" s="4">
        <f t="shared" si="8"/>
        <v>660.52299999999991</v>
      </c>
      <c r="P54">
        <f t="shared" si="3"/>
        <v>1</v>
      </c>
      <c r="Q54">
        <f t="shared" si="9"/>
        <v>31</v>
      </c>
    </row>
    <row r="55" spans="2:17" x14ac:dyDescent="0.2">
      <c r="B55" s="3">
        <f>'Marktpreise EEX NCG 2017'!A411</f>
        <v>42049</v>
      </c>
      <c r="F55" s="4">
        <f>'Marktpreise EEX NCG 2017'!B411</f>
        <v>0</v>
      </c>
      <c r="G55" s="4">
        <f t="shared" si="4"/>
        <v>23.26</v>
      </c>
      <c r="H55" s="4">
        <f t="shared" si="0"/>
        <v>0</v>
      </c>
      <c r="I55" s="19">
        <f t="shared" si="1"/>
        <v>0</v>
      </c>
      <c r="J55" s="19">
        <f t="shared" si="5"/>
        <v>0</v>
      </c>
      <c r="K55" s="17">
        <f t="shared" si="6"/>
        <v>0</v>
      </c>
      <c r="L55">
        <f t="shared" si="2"/>
        <v>0</v>
      </c>
      <c r="N55" s="4">
        <f t="shared" si="7"/>
        <v>21.307193548387094</v>
      </c>
      <c r="O55" s="4">
        <f t="shared" si="8"/>
        <v>660.52299999999991</v>
      </c>
      <c r="P55">
        <f t="shared" si="3"/>
        <v>0</v>
      </c>
      <c r="Q55">
        <f t="shared" si="9"/>
        <v>31</v>
      </c>
    </row>
    <row r="56" spans="2:17" x14ac:dyDescent="0.2">
      <c r="B56" s="3">
        <f>'Marktpreise EEX NCG 2017'!A412</f>
        <v>42050</v>
      </c>
      <c r="F56" s="4">
        <f>'Marktpreise EEX NCG 2017'!B412</f>
        <v>0</v>
      </c>
      <c r="G56" s="4">
        <f t="shared" si="4"/>
        <v>23.26</v>
      </c>
      <c r="H56" s="4">
        <f t="shared" si="0"/>
        <v>0</v>
      </c>
      <c r="I56" s="19">
        <f t="shared" si="1"/>
        <v>0</v>
      </c>
      <c r="J56" s="19">
        <f t="shared" si="5"/>
        <v>0</v>
      </c>
      <c r="K56" s="17">
        <f t="shared" si="6"/>
        <v>0</v>
      </c>
      <c r="L56">
        <f t="shared" si="2"/>
        <v>0</v>
      </c>
      <c r="N56" s="4">
        <f t="shared" si="7"/>
        <v>21.307193548387094</v>
      </c>
      <c r="O56" s="4">
        <f t="shared" si="8"/>
        <v>660.52299999999991</v>
      </c>
      <c r="P56">
        <f t="shared" si="3"/>
        <v>0</v>
      </c>
      <c r="Q56">
        <f t="shared" si="9"/>
        <v>31</v>
      </c>
    </row>
    <row r="57" spans="2:17" x14ac:dyDescent="0.2">
      <c r="B57" s="3">
        <f>'Marktpreise EEX NCG 2017'!A413</f>
        <v>42051</v>
      </c>
      <c r="F57" s="4">
        <f>'Marktpreise EEX NCG 2017'!B413</f>
        <v>22.75</v>
      </c>
      <c r="G57" s="4">
        <f t="shared" si="4"/>
        <v>22.94</v>
      </c>
      <c r="H57" s="4">
        <f t="shared" si="0"/>
        <v>0</v>
      </c>
      <c r="I57" s="19">
        <f t="shared" si="1"/>
        <v>0</v>
      </c>
      <c r="J57" s="19">
        <f t="shared" si="5"/>
        <v>0</v>
      </c>
      <c r="K57" s="17">
        <f t="shared" si="6"/>
        <v>0</v>
      </c>
      <c r="L57">
        <f t="shared" si="2"/>
        <v>0</v>
      </c>
      <c r="N57" s="4">
        <f t="shared" si="7"/>
        <v>21.358218749999999</v>
      </c>
      <c r="O57" s="4">
        <f t="shared" si="8"/>
        <v>683.46299999999997</v>
      </c>
      <c r="P57">
        <f t="shared" si="3"/>
        <v>1</v>
      </c>
      <c r="Q57">
        <f t="shared" si="9"/>
        <v>32</v>
      </c>
    </row>
    <row r="58" spans="2:17" x14ac:dyDescent="0.2">
      <c r="B58" s="3">
        <f>'Marktpreise EEX NCG 2017'!A414</f>
        <v>42052</v>
      </c>
      <c r="F58" s="4">
        <f>'Marktpreise EEX NCG 2017'!B414</f>
        <v>22.975000000000001</v>
      </c>
      <c r="G58" s="4">
        <f t="shared" si="4"/>
        <v>23.165000000000003</v>
      </c>
      <c r="H58" s="4">
        <f t="shared" si="0"/>
        <v>0</v>
      </c>
      <c r="I58" s="19">
        <f t="shared" si="1"/>
        <v>0</v>
      </c>
      <c r="J58" s="19">
        <f t="shared" si="5"/>
        <v>0</v>
      </c>
      <c r="K58" s="17">
        <f t="shared" si="6"/>
        <v>0</v>
      </c>
      <c r="L58">
        <f t="shared" si="2"/>
        <v>0</v>
      </c>
      <c r="N58" s="4">
        <f t="shared" si="7"/>
        <v>21.412969696969697</v>
      </c>
      <c r="O58" s="4">
        <f t="shared" si="8"/>
        <v>706.62799999999993</v>
      </c>
      <c r="P58">
        <f t="shared" si="3"/>
        <v>1</v>
      </c>
      <c r="Q58">
        <f t="shared" si="9"/>
        <v>33</v>
      </c>
    </row>
    <row r="59" spans="2:17" x14ac:dyDescent="0.2">
      <c r="B59" s="3">
        <f>'Marktpreise EEX NCG 2017'!A415</f>
        <v>42053</v>
      </c>
      <c r="F59" s="4">
        <f>'Marktpreise EEX NCG 2017'!B415</f>
        <v>22.960999999999999</v>
      </c>
      <c r="G59" s="4">
        <f t="shared" si="4"/>
        <v>23.151</v>
      </c>
      <c r="H59" s="4">
        <f t="shared" si="0"/>
        <v>0</v>
      </c>
      <c r="I59" s="19">
        <f t="shared" si="1"/>
        <v>0</v>
      </c>
      <c r="J59" s="19">
        <f t="shared" si="5"/>
        <v>0</v>
      </c>
      <c r="K59" s="17">
        <f t="shared" si="6"/>
        <v>0</v>
      </c>
      <c r="L59">
        <f t="shared" si="2"/>
        <v>0</v>
      </c>
      <c r="N59" s="4">
        <f t="shared" si="7"/>
        <v>21.464088235294113</v>
      </c>
      <c r="O59" s="4">
        <f t="shared" si="8"/>
        <v>729.77899999999988</v>
      </c>
      <c r="P59">
        <f t="shared" si="3"/>
        <v>1</v>
      </c>
      <c r="Q59">
        <f t="shared" si="9"/>
        <v>34</v>
      </c>
    </row>
    <row r="60" spans="2:17" x14ac:dyDescent="0.2">
      <c r="B60" s="3">
        <f>'Marktpreise EEX NCG 2017'!A416</f>
        <v>42054</v>
      </c>
      <c r="F60" s="4">
        <f>'Marktpreise EEX NCG 2017'!B416</f>
        <v>22.57</v>
      </c>
      <c r="G60" s="4">
        <f t="shared" si="4"/>
        <v>22.76</v>
      </c>
      <c r="H60" s="4">
        <f t="shared" si="0"/>
        <v>0</v>
      </c>
      <c r="I60" s="19">
        <f t="shared" si="1"/>
        <v>0</v>
      </c>
      <c r="J60" s="19">
        <f t="shared" si="5"/>
        <v>0</v>
      </c>
      <c r="K60" s="17">
        <f t="shared" si="6"/>
        <v>0</v>
      </c>
      <c r="L60">
        <f t="shared" si="2"/>
        <v>0</v>
      </c>
      <c r="N60" s="4">
        <f t="shared" si="7"/>
        <v>21.501114285714284</v>
      </c>
      <c r="O60" s="4">
        <f t="shared" si="8"/>
        <v>752.53899999999987</v>
      </c>
      <c r="P60">
        <f t="shared" si="3"/>
        <v>1</v>
      </c>
      <c r="Q60">
        <f t="shared" si="9"/>
        <v>35</v>
      </c>
    </row>
    <row r="61" spans="2:17" x14ac:dyDescent="0.2">
      <c r="B61" s="3">
        <f>'Marktpreise EEX NCG 2017'!A417</f>
        <v>42055</v>
      </c>
      <c r="F61" s="4">
        <f>'Marktpreise EEX NCG 2017'!B417</f>
        <v>22.6</v>
      </c>
      <c r="G61" s="4">
        <f t="shared" si="4"/>
        <v>22.790000000000003</v>
      </c>
      <c r="H61" s="4">
        <f t="shared" si="0"/>
        <v>0</v>
      </c>
      <c r="I61" s="19">
        <f t="shared" si="1"/>
        <v>0</v>
      </c>
      <c r="J61" s="19">
        <f t="shared" si="5"/>
        <v>0</v>
      </c>
      <c r="K61" s="17">
        <f t="shared" si="6"/>
        <v>0</v>
      </c>
      <c r="L61">
        <f t="shared" si="2"/>
        <v>0</v>
      </c>
      <c r="N61" s="4">
        <f t="shared" si="7"/>
        <v>21.536916666666663</v>
      </c>
      <c r="O61" s="4">
        <f t="shared" si="8"/>
        <v>775.32899999999984</v>
      </c>
      <c r="P61">
        <f t="shared" si="3"/>
        <v>1</v>
      </c>
      <c r="Q61">
        <f t="shared" si="9"/>
        <v>36</v>
      </c>
    </row>
    <row r="62" spans="2:17" x14ac:dyDescent="0.2">
      <c r="B62" s="3">
        <f>'Marktpreise EEX NCG 2017'!A418</f>
        <v>42056</v>
      </c>
      <c r="F62" s="4">
        <f>'Marktpreise EEX NCG 2017'!B418</f>
        <v>0</v>
      </c>
      <c r="G62" s="4">
        <f t="shared" si="4"/>
        <v>22.790000000000003</v>
      </c>
      <c r="H62" s="4">
        <f t="shared" si="0"/>
        <v>0</v>
      </c>
      <c r="I62" s="19">
        <f t="shared" si="1"/>
        <v>0</v>
      </c>
      <c r="J62" s="19">
        <f t="shared" si="5"/>
        <v>0</v>
      </c>
      <c r="K62" s="17">
        <f t="shared" si="6"/>
        <v>0</v>
      </c>
      <c r="L62">
        <f t="shared" si="2"/>
        <v>0</v>
      </c>
      <c r="N62" s="4">
        <f t="shared" si="7"/>
        <v>21.536916666666663</v>
      </c>
      <c r="O62" s="4">
        <f t="shared" si="8"/>
        <v>775.32899999999984</v>
      </c>
      <c r="P62">
        <f t="shared" si="3"/>
        <v>0</v>
      </c>
      <c r="Q62">
        <f t="shared" si="9"/>
        <v>36</v>
      </c>
    </row>
    <row r="63" spans="2:17" x14ac:dyDescent="0.2">
      <c r="B63" s="3">
        <f>'Marktpreise EEX NCG 2017'!A419</f>
        <v>42057</v>
      </c>
      <c r="F63" s="4">
        <f>'Marktpreise EEX NCG 2017'!B419</f>
        <v>0</v>
      </c>
      <c r="G63" s="4">
        <f t="shared" si="4"/>
        <v>22.790000000000003</v>
      </c>
      <c r="H63" s="4">
        <f t="shared" si="0"/>
        <v>0</v>
      </c>
      <c r="I63" s="19">
        <f t="shared" si="1"/>
        <v>0</v>
      </c>
      <c r="J63" s="19">
        <f t="shared" si="5"/>
        <v>0</v>
      </c>
      <c r="K63" s="17">
        <f t="shared" si="6"/>
        <v>0</v>
      </c>
      <c r="L63">
        <f t="shared" si="2"/>
        <v>0</v>
      </c>
      <c r="N63" s="4">
        <f t="shared" si="7"/>
        <v>21.536916666666663</v>
      </c>
      <c r="O63" s="4">
        <f t="shared" si="8"/>
        <v>775.32899999999984</v>
      </c>
      <c r="P63">
        <f t="shared" si="3"/>
        <v>0</v>
      </c>
      <c r="Q63">
        <f t="shared" si="9"/>
        <v>36</v>
      </c>
    </row>
    <row r="64" spans="2:17" x14ac:dyDescent="0.2">
      <c r="B64" s="3">
        <f>'Marktpreise EEX NCG 2017'!A420</f>
        <v>42058</v>
      </c>
      <c r="F64" s="4">
        <f>'Marktpreise EEX NCG 2017'!B420</f>
        <v>0</v>
      </c>
      <c r="G64" s="4">
        <f t="shared" si="4"/>
        <v>22.790000000000003</v>
      </c>
      <c r="H64" s="4">
        <f t="shared" si="0"/>
        <v>0</v>
      </c>
      <c r="I64" s="19">
        <f t="shared" si="1"/>
        <v>0</v>
      </c>
      <c r="J64" s="19">
        <f t="shared" si="5"/>
        <v>0</v>
      </c>
      <c r="K64" s="17">
        <f t="shared" si="6"/>
        <v>0</v>
      </c>
      <c r="L64">
        <f t="shared" si="2"/>
        <v>0</v>
      </c>
      <c r="N64" s="4">
        <f t="shared" si="7"/>
        <v>21.536916666666663</v>
      </c>
      <c r="O64" s="4">
        <f t="shared" si="8"/>
        <v>775.32899999999984</v>
      </c>
      <c r="P64">
        <f t="shared" si="3"/>
        <v>0</v>
      </c>
      <c r="Q64">
        <f t="shared" si="9"/>
        <v>36</v>
      </c>
    </row>
    <row r="65" spans="2:17" x14ac:dyDescent="0.2">
      <c r="B65" s="3">
        <f>'Marktpreise EEX NCG 2017'!A421</f>
        <v>42059</v>
      </c>
      <c r="F65" s="4">
        <f>'Marktpreise EEX NCG 2017'!B421</f>
        <v>22.428000000000001</v>
      </c>
      <c r="G65" s="4">
        <f t="shared" si="4"/>
        <v>22.618000000000002</v>
      </c>
      <c r="H65" s="4">
        <f t="shared" si="0"/>
        <v>0</v>
      </c>
      <c r="I65" s="19">
        <f t="shared" si="1"/>
        <v>0</v>
      </c>
      <c r="J65" s="19">
        <f t="shared" si="5"/>
        <v>0</v>
      </c>
      <c r="K65" s="17">
        <f t="shared" si="6"/>
        <v>0</v>
      </c>
      <c r="L65">
        <f t="shared" si="2"/>
        <v>0</v>
      </c>
      <c r="N65" s="4">
        <f t="shared" si="7"/>
        <v>21.566135135135131</v>
      </c>
      <c r="O65" s="4">
        <f t="shared" si="8"/>
        <v>797.94699999999989</v>
      </c>
      <c r="P65">
        <f t="shared" si="3"/>
        <v>1</v>
      </c>
      <c r="Q65">
        <f t="shared" si="9"/>
        <v>37</v>
      </c>
    </row>
    <row r="66" spans="2:17" x14ac:dyDescent="0.2">
      <c r="B66" s="3">
        <f>'Marktpreise EEX NCG 2017'!A422</f>
        <v>42060</v>
      </c>
      <c r="F66" s="4">
        <f>'Marktpreise EEX NCG 2017'!B422</f>
        <v>22.765000000000001</v>
      </c>
      <c r="G66" s="4">
        <f t="shared" si="4"/>
        <v>22.955000000000002</v>
      </c>
      <c r="H66" s="4">
        <f t="shared" si="0"/>
        <v>0</v>
      </c>
      <c r="I66" s="19">
        <f t="shared" si="1"/>
        <v>0</v>
      </c>
      <c r="J66" s="19">
        <f t="shared" si="5"/>
        <v>0</v>
      </c>
      <c r="K66" s="17">
        <f t="shared" si="6"/>
        <v>0</v>
      </c>
      <c r="L66">
        <f t="shared" si="2"/>
        <v>0</v>
      </c>
      <c r="N66" s="4">
        <f t="shared" si="7"/>
        <v>21.602684210526313</v>
      </c>
      <c r="O66" s="4">
        <f t="shared" si="8"/>
        <v>820.90199999999993</v>
      </c>
      <c r="P66">
        <f t="shared" si="3"/>
        <v>1</v>
      </c>
      <c r="Q66">
        <f t="shared" si="9"/>
        <v>38</v>
      </c>
    </row>
    <row r="67" spans="2:17" x14ac:dyDescent="0.2">
      <c r="B67" s="3">
        <f>'Marktpreise EEX NCG 2017'!A423</f>
        <v>42061</v>
      </c>
      <c r="F67" s="4">
        <f>'Marktpreise EEX NCG 2017'!B423</f>
        <v>22.8</v>
      </c>
      <c r="G67" s="4">
        <f t="shared" si="4"/>
        <v>22.990000000000002</v>
      </c>
      <c r="H67" s="4">
        <f t="shared" si="0"/>
        <v>0</v>
      </c>
      <c r="I67" s="19">
        <f t="shared" si="1"/>
        <v>0</v>
      </c>
      <c r="J67" s="19">
        <f t="shared" si="5"/>
        <v>0</v>
      </c>
      <c r="K67" s="17">
        <f t="shared" si="6"/>
        <v>0</v>
      </c>
      <c r="L67">
        <f t="shared" si="2"/>
        <v>0</v>
      </c>
      <c r="N67" s="4">
        <f t="shared" si="7"/>
        <v>21.63825641025641</v>
      </c>
      <c r="O67" s="4">
        <f t="shared" si="8"/>
        <v>843.89199999999994</v>
      </c>
      <c r="P67">
        <f t="shared" si="3"/>
        <v>1</v>
      </c>
      <c r="Q67">
        <f t="shared" si="9"/>
        <v>39</v>
      </c>
    </row>
    <row r="68" spans="2:17" x14ac:dyDescent="0.2">
      <c r="B68" s="3">
        <f>'Marktpreise EEX NCG 2017'!A424</f>
        <v>42062</v>
      </c>
      <c r="F68" s="4">
        <f>'Marktpreise EEX NCG 2017'!B424</f>
        <v>22.687999999999999</v>
      </c>
      <c r="G68" s="4">
        <f t="shared" si="4"/>
        <v>22.878</v>
      </c>
      <c r="H68" s="4">
        <f t="shared" si="0"/>
        <v>0</v>
      </c>
      <c r="I68" s="19">
        <f t="shared" si="1"/>
        <v>0</v>
      </c>
      <c r="J68" s="19">
        <f t="shared" si="5"/>
        <v>0</v>
      </c>
      <c r="K68" s="17">
        <f t="shared" si="6"/>
        <v>0</v>
      </c>
      <c r="L68">
        <f t="shared" si="2"/>
        <v>0</v>
      </c>
      <c r="N68" s="4">
        <f t="shared" si="7"/>
        <v>21.669249999999998</v>
      </c>
      <c r="O68" s="4">
        <f t="shared" si="8"/>
        <v>866.77</v>
      </c>
      <c r="P68">
        <f t="shared" si="3"/>
        <v>1</v>
      </c>
      <c r="Q68">
        <f t="shared" si="9"/>
        <v>40</v>
      </c>
    </row>
    <row r="69" spans="2:17" x14ac:dyDescent="0.2">
      <c r="B69" s="3">
        <f>'Marktpreise EEX NCG 2017'!A425</f>
        <v>42063</v>
      </c>
      <c r="F69" s="4">
        <f>'Marktpreise EEX NCG 2017'!B425</f>
        <v>0</v>
      </c>
      <c r="G69" s="4">
        <f t="shared" si="4"/>
        <v>22.878</v>
      </c>
      <c r="H69" s="4">
        <f t="shared" si="0"/>
        <v>0</v>
      </c>
      <c r="I69" s="19">
        <f t="shared" si="1"/>
        <v>0</v>
      </c>
      <c r="J69" s="19">
        <f t="shared" si="5"/>
        <v>0</v>
      </c>
      <c r="K69" s="17">
        <f t="shared" si="6"/>
        <v>0</v>
      </c>
      <c r="L69">
        <f t="shared" si="2"/>
        <v>0</v>
      </c>
      <c r="N69" s="4">
        <f t="shared" si="7"/>
        <v>21.669249999999998</v>
      </c>
      <c r="O69" s="4">
        <f t="shared" si="8"/>
        <v>866.77</v>
      </c>
      <c r="P69">
        <f t="shared" si="3"/>
        <v>0</v>
      </c>
      <c r="Q69">
        <f t="shared" si="9"/>
        <v>40</v>
      </c>
    </row>
    <row r="70" spans="2:17" x14ac:dyDescent="0.2">
      <c r="B70" s="3">
        <f>'Marktpreise EEX NCG 2017'!A426</f>
        <v>42064</v>
      </c>
      <c r="F70" s="4">
        <f>'Marktpreise EEX NCG 2017'!B426</f>
        <v>0</v>
      </c>
      <c r="G70" s="4">
        <f t="shared" si="4"/>
        <v>22.878</v>
      </c>
      <c r="H70" s="4">
        <f t="shared" si="0"/>
        <v>0</v>
      </c>
      <c r="I70" s="19">
        <f t="shared" si="1"/>
        <v>0</v>
      </c>
      <c r="J70" s="19">
        <f t="shared" si="5"/>
        <v>0</v>
      </c>
      <c r="K70" s="17">
        <f t="shared" si="6"/>
        <v>0</v>
      </c>
      <c r="L70">
        <f t="shared" si="2"/>
        <v>0</v>
      </c>
      <c r="N70" s="4">
        <f t="shared" si="7"/>
        <v>21.669249999999998</v>
      </c>
      <c r="O70" s="4">
        <f t="shared" si="8"/>
        <v>866.77</v>
      </c>
      <c r="P70">
        <f t="shared" si="3"/>
        <v>0</v>
      </c>
      <c r="Q70">
        <f t="shared" si="9"/>
        <v>40</v>
      </c>
    </row>
    <row r="71" spans="2:17" x14ac:dyDescent="0.2">
      <c r="B71" s="3">
        <f>'Marktpreise EEX NCG 2017'!A427</f>
        <v>42065</v>
      </c>
      <c r="F71" s="4">
        <f>'Marktpreise EEX NCG 2017'!B427</f>
        <v>22.417999999999999</v>
      </c>
      <c r="G71" s="4">
        <f t="shared" si="4"/>
        <v>22.608000000000001</v>
      </c>
      <c r="H71" s="4">
        <f t="shared" si="0"/>
        <v>0</v>
      </c>
      <c r="I71" s="19">
        <f t="shared" si="1"/>
        <v>0</v>
      </c>
      <c r="J71" s="19">
        <f t="shared" si="5"/>
        <v>0</v>
      </c>
      <c r="K71" s="17">
        <f t="shared" si="6"/>
        <v>0</v>
      </c>
      <c r="L71">
        <f t="shared" si="2"/>
        <v>0</v>
      </c>
      <c r="N71" s="4">
        <f t="shared" si="7"/>
        <v>21.692146341463413</v>
      </c>
      <c r="O71" s="4">
        <f t="shared" si="8"/>
        <v>889.37799999999993</v>
      </c>
      <c r="P71">
        <f t="shared" si="3"/>
        <v>1</v>
      </c>
      <c r="Q71">
        <f t="shared" si="9"/>
        <v>41</v>
      </c>
    </row>
    <row r="72" spans="2:17" x14ac:dyDescent="0.2">
      <c r="B72" s="3">
        <f>'Marktpreise EEX NCG 2017'!A428</f>
        <v>42066</v>
      </c>
      <c r="F72" s="4">
        <f>'Marktpreise EEX NCG 2017'!B428</f>
        <v>22.189</v>
      </c>
      <c r="G72" s="4">
        <f t="shared" si="4"/>
        <v>22.379000000000001</v>
      </c>
      <c r="H72" s="4">
        <f t="shared" si="0"/>
        <v>0</v>
      </c>
      <c r="I72" s="19">
        <f t="shared" si="1"/>
        <v>0</v>
      </c>
      <c r="J72" s="19">
        <f t="shared" si="5"/>
        <v>0</v>
      </c>
      <c r="K72" s="17">
        <f t="shared" si="6"/>
        <v>0</v>
      </c>
      <c r="L72">
        <f t="shared" si="2"/>
        <v>0</v>
      </c>
      <c r="N72" s="4">
        <f t="shared" si="7"/>
        <v>21.708499999999997</v>
      </c>
      <c r="O72" s="4">
        <f t="shared" si="8"/>
        <v>911.75699999999995</v>
      </c>
      <c r="P72">
        <f t="shared" si="3"/>
        <v>1</v>
      </c>
      <c r="Q72">
        <f t="shared" si="9"/>
        <v>42</v>
      </c>
    </row>
    <row r="73" spans="2:17" x14ac:dyDescent="0.2">
      <c r="B73" s="3">
        <f>'Marktpreise EEX NCG 2017'!A429</f>
        <v>42067</v>
      </c>
      <c r="F73" s="4">
        <f>'Marktpreise EEX NCG 2017'!B429</f>
        <v>22.173999999999999</v>
      </c>
      <c r="G73" s="4">
        <f t="shared" si="4"/>
        <v>22.364000000000001</v>
      </c>
      <c r="H73" s="4">
        <f t="shared" si="0"/>
        <v>0</v>
      </c>
      <c r="I73" s="19">
        <f t="shared" si="1"/>
        <v>0</v>
      </c>
      <c r="J73" s="19">
        <f t="shared" si="5"/>
        <v>0</v>
      </c>
      <c r="K73" s="17">
        <f t="shared" si="6"/>
        <v>0</v>
      </c>
      <c r="L73">
        <f t="shared" si="2"/>
        <v>0</v>
      </c>
      <c r="N73" s="4">
        <f t="shared" si="7"/>
        <v>21.72374418604651</v>
      </c>
      <c r="O73" s="4">
        <f t="shared" si="8"/>
        <v>934.12099999999998</v>
      </c>
      <c r="P73">
        <f t="shared" si="3"/>
        <v>1</v>
      </c>
      <c r="Q73">
        <f t="shared" si="9"/>
        <v>43</v>
      </c>
    </row>
    <row r="74" spans="2:17" x14ac:dyDescent="0.2">
      <c r="B74" s="3">
        <f>'Marktpreise EEX NCG 2017'!A430</f>
        <v>42068</v>
      </c>
      <c r="F74" s="4">
        <f>'Marktpreise EEX NCG 2017'!B430</f>
        <v>22.038</v>
      </c>
      <c r="G74" s="4">
        <f t="shared" si="4"/>
        <v>22.228000000000002</v>
      </c>
      <c r="H74" s="4">
        <f t="shared" si="0"/>
        <v>0</v>
      </c>
      <c r="I74" s="19">
        <f t="shared" si="1"/>
        <v>0</v>
      </c>
      <c r="J74" s="19">
        <f t="shared" si="5"/>
        <v>0</v>
      </c>
      <c r="K74" s="17">
        <f t="shared" si="6"/>
        <v>0</v>
      </c>
      <c r="L74">
        <f t="shared" si="2"/>
        <v>0</v>
      </c>
      <c r="N74" s="4">
        <f t="shared" si="7"/>
        <v>21.735204545454543</v>
      </c>
      <c r="O74" s="4">
        <f t="shared" si="8"/>
        <v>956.34899999999993</v>
      </c>
      <c r="P74">
        <f t="shared" si="3"/>
        <v>1</v>
      </c>
      <c r="Q74">
        <f t="shared" si="9"/>
        <v>44</v>
      </c>
    </row>
    <row r="75" spans="2:17" x14ac:dyDescent="0.2">
      <c r="B75" s="3">
        <f>'Marktpreise EEX NCG 2017'!A431</f>
        <v>42069</v>
      </c>
      <c r="F75" s="4">
        <f>'Marktpreise EEX NCG 2017'!B431</f>
        <v>21.786999999999999</v>
      </c>
      <c r="G75" s="4">
        <f t="shared" si="4"/>
        <v>21.977</v>
      </c>
      <c r="H75" s="4">
        <f t="shared" ref="H75:H138" si="10">IF(E75&gt;0,G75,0)</f>
        <v>0</v>
      </c>
      <c r="I75" s="19">
        <f t="shared" ref="I75:I138" si="11">E75*G75</f>
        <v>0</v>
      </c>
      <c r="J75" s="19">
        <f t="shared" si="5"/>
        <v>0</v>
      </c>
      <c r="K75" s="17">
        <f t="shared" si="6"/>
        <v>0</v>
      </c>
      <c r="L75">
        <f t="shared" ref="L75:L138" si="12">K75*100/$C$6</f>
        <v>0</v>
      </c>
      <c r="N75" s="4">
        <f t="shared" si="7"/>
        <v>21.740577777777776</v>
      </c>
      <c r="O75" s="4">
        <f t="shared" si="8"/>
        <v>978.32599999999991</v>
      </c>
      <c r="P75">
        <f t="shared" ref="P75:P138" si="13">IF(F75&gt;0,1,0)</f>
        <v>1</v>
      </c>
      <c r="Q75">
        <f t="shared" si="9"/>
        <v>45</v>
      </c>
    </row>
    <row r="76" spans="2:17" x14ac:dyDescent="0.2">
      <c r="B76" s="3">
        <f>'Marktpreise EEX NCG 2017'!A432</f>
        <v>42070</v>
      </c>
      <c r="F76" s="4">
        <f>'Marktpreise EEX NCG 2017'!B432</f>
        <v>0</v>
      </c>
      <c r="G76" s="4">
        <f t="shared" ref="G76:G139" si="14">IF(F76&gt;0,F76+$E$7,G75)</f>
        <v>21.977</v>
      </c>
      <c r="H76" s="4">
        <f t="shared" si="10"/>
        <v>0</v>
      </c>
      <c r="I76" s="19">
        <f t="shared" si="11"/>
        <v>0</v>
      </c>
      <c r="J76" s="19">
        <f t="shared" ref="J76:J139" si="15">I76+J75</f>
        <v>0</v>
      </c>
      <c r="K76" s="17">
        <f t="shared" ref="K76:K139" si="16">E76+K75</f>
        <v>0</v>
      </c>
      <c r="L76">
        <f t="shared" si="12"/>
        <v>0</v>
      </c>
      <c r="N76" s="4">
        <f t="shared" ref="N76:N139" si="17">O76/Q76</f>
        <v>21.740577777777776</v>
      </c>
      <c r="O76" s="4">
        <f t="shared" ref="O76:O139" si="18">IF(F76&gt;0,G76+O75,O75)</f>
        <v>978.32599999999991</v>
      </c>
      <c r="P76">
        <f t="shared" si="13"/>
        <v>0</v>
      </c>
      <c r="Q76">
        <f t="shared" ref="Q76:Q139" si="19">P76+Q75</f>
        <v>45</v>
      </c>
    </row>
    <row r="77" spans="2:17" x14ac:dyDescent="0.2">
      <c r="B77" s="3">
        <f>'Marktpreise EEX NCG 2017'!A433</f>
        <v>42071</v>
      </c>
      <c r="F77" s="4">
        <f>'Marktpreise EEX NCG 2017'!B433</f>
        <v>0</v>
      </c>
      <c r="G77" s="4">
        <f t="shared" si="14"/>
        <v>21.977</v>
      </c>
      <c r="H77" s="4">
        <f t="shared" si="10"/>
        <v>0</v>
      </c>
      <c r="I77" s="19">
        <f t="shared" si="11"/>
        <v>0</v>
      </c>
      <c r="J77" s="19">
        <f t="shared" si="15"/>
        <v>0</v>
      </c>
      <c r="K77" s="17">
        <f t="shared" si="16"/>
        <v>0</v>
      </c>
      <c r="L77">
        <f t="shared" si="12"/>
        <v>0</v>
      </c>
      <c r="N77" s="4">
        <f t="shared" si="17"/>
        <v>21.740577777777776</v>
      </c>
      <c r="O77" s="4">
        <f t="shared" si="18"/>
        <v>978.32599999999991</v>
      </c>
      <c r="P77">
        <f t="shared" si="13"/>
        <v>0</v>
      </c>
      <c r="Q77">
        <f t="shared" si="19"/>
        <v>45</v>
      </c>
    </row>
    <row r="78" spans="2:17" x14ac:dyDescent="0.2">
      <c r="B78" s="3">
        <f>'Marktpreise EEX NCG 2017'!A434</f>
        <v>42072</v>
      </c>
      <c r="F78" s="4">
        <f>'Marktpreise EEX NCG 2017'!B434</f>
        <v>21.95</v>
      </c>
      <c r="G78" s="4">
        <f t="shared" si="14"/>
        <v>22.14</v>
      </c>
      <c r="H78" s="4">
        <f t="shared" si="10"/>
        <v>0</v>
      </c>
      <c r="I78" s="19">
        <f t="shared" si="11"/>
        <v>0</v>
      </c>
      <c r="J78" s="19">
        <f t="shared" si="15"/>
        <v>0</v>
      </c>
      <c r="K78" s="17">
        <f t="shared" si="16"/>
        <v>0</v>
      </c>
      <c r="L78">
        <f t="shared" si="12"/>
        <v>0</v>
      </c>
      <c r="N78" s="4">
        <f t="shared" si="17"/>
        <v>21.749260869565216</v>
      </c>
      <c r="O78" s="4">
        <f t="shared" si="18"/>
        <v>1000.4659999999999</v>
      </c>
      <c r="P78">
        <f t="shared" si="13"/>
        <v>1</v>
      </c>
      <c r="Q78">
        <f t="shared" si="19"/>
        <v>46</v>
      </c>
    </row>
    <row r="79" spans="2:17" x14ac:dyDescent="0.2">
      <c r="B79" s="3">
        <f>'Marktpreise EEX NCG 2017'!A435</f>
        <v>42073</v>
      </c>
      <c r="F79" s="4">
        <f>'Marktpreise EEX NCG 2017'!B435</f>
        <v>22.02</v>
      </c>
      <c r="G79" s="4">
        <f t="shared" si="14"/>
        <v>22.21</v>
      </c>
      <c r="H79" s="4">
        <f t="shared" si="10"/>
        <v>0</v>
      </c>
      <c r="I79" s="19">
        <f t="shared" si="11"/>
        <v>0</v>
      </c>
      <c r="J79" s="19">
        <f t="shared" si="15"/>
        <v>0</v>
      </c>
      <c r="K79" s="17">
        <f t="shared" si="16"/>
        <v>0</v>
      </c>
      <c r="L79">
        <f t="shared" si="12"/>
        <v>0</v>
      </c>
      <c r="N79" s="4">
        <f t="shared" si="17"/>
        <v>21.759063829787234</v>
      </c>
      <c r="O79" s="4">
        <f t="shared" si="18"/>
        <v>1022.6759999999999</v>
      </c>
      <c r="P79">
        <f t="shared" si="13"/>
        <v>1</v>
      </c>
      <c r="Q79">
        <f t="shared" si="19"/>
        <v>47</v>
      </c>
    </row>
    <row r="80" spans="2:17" x14ac:dyDescent="0.2">
      <c r="B80" s="3">
        <f>'Marktpreise EEX NCG 2017'!A436</f>
        <v>42074</v>
      </c>
      <c r="F80" s="4">
        <f>'Marktpreise EEX NCG 2017'!B436</f>
        <v>22.2</v>
      </c>
      <c r="G80" s="4">
        <f t="shared" si="14"/>
        <v>22.39</v>
      </c>
      <c r="H80" s="4">
        <f t="shared" si="10"/>
        <v>0</v>
      </c>
      <c r="I80" s="19">
        <f t="shared" si="11"/>
        <v>0</v>
      </c>
      <c r="J80" s="19">
        <f t="shared" si="15"/>
        <v>0</v>
      </c>
      <c r="K80" s="17">
        <f t="shared" si="16"/>
        <v>0</v>
      </c>
      <c r="L80">
        <f t="shared" si="12"/>
        <v>0</v>
      </c>
      <c r="N80" s="4">
        <f t="shared" si="17"/>
        <v>21.772208333333335</v>
      </c>
      <c r="O80" s="4">
        <f t="shared" si="18"/>
        <v>1045.066</v>
      </c>
      <c r="P80">
        <f t="shared" si="13"/>
        <v>1</v>
      </c>
      <c r="Q80">
        <f t="shared" si="19"/>
        <v>48</v>
      </c>
    </row>
    <row r="81" spans="2:17" x14ac:dyDescent="0.2">
      <c r="B81" s="3">
        <f>'Marktpreise EEX NCG 2017'!A437</f>
        <v>42075</v>
      </c>
      <c r="C81" s="7"/>
      <c r="D81" s="7"/>
      <c r="E81" s="7"/>
      <c r="F81" s="4">
        <f>'Marktpreise EEX NCG 2017'!B437</f>
        <v>22</v>
      </c>
      <c r="G81" s="4">
        <f t="shared" si="14"/>
        <v>22.19</v>
      </c>
      <c r="H81" s="4">
        <f t="shared" si="10"/>
        <v>0</v>
      </c>
      <c r="I81" s="19">
        <f t="shared" si="11"/>
        <v>0</v>
      </c>
      <c r="J81" s="19">
        <f t="shared" si="15"/>
        <v>0</v>
      </c>
      <c r="K81" s="17">
        <f t="shared" si="16"/>
        <v>0</v>
      </c>
      <c r="L81">
        <f t="shared" si="12"/>
        <v>0</v>
      </c>
      <c r="N81" s="4">
        <f t="shared" si="17"/>
        <v>21.780734693877552</v>
      </c>
      <c r="O81" s="4">
        <f t="shared" si="18"/>
        <v>1067.2560000000001</v>
      </c>
      <c r="P81">
        <f t="shared" si="13"/>
        <v>1</v>
      </c>
      <c r="Q81">
        <f t="shared" si="19"/>
        <v>49</v>
      </c>
    </row>
    <row r="82" spans="2:17" x14ac:dyDescent="0.2">
      <c r="B82" s="3">
        <f>'Marktpreise EEX NCG 2017'!A438</f>
        <v>42076</v>
      </c>
      <c r="C82" s="7"/>
      <c r="D82" s="7"/>
      <c r="E82" s="7"/>
      <c r="F82" s="4">
        <f>'Marktpreise EEX NCG 2017'!B438</f>
        <v>21.913</v>
      </c>
      <c r="G82" s="4">
        <f t="shared" si="14"/>
        <v>22.103000000000002</v>
      </c>
      <c r="H82" s="4">
        <f t="shared" si="10"/>
        <v>0</v>
      </c>
      <c r="I82" s="19">
        <f t="shared" si="11"/>
        <v>0</v>
      </c>
      <c r="J82" s="19">
        <f t="shared" si="15"/>
        <v>0</v>
      </c>
      <c r="K82" s="17">
        <f t="shared" si="16"/>
        <v>0</v>
      </c>
      <c r="L82">
        <f t="shared" si="12"/>
        <v>0</v>
      </c>
      <c r="N82" s="4">
        <f t="shared" si="17"/>
        <v>21.787180000000003</v>
      </c>
      <c r="O82" s="4">
        <f t="shared" si="18"/>
        <v>1089.3590000000002</v>
      </c>
      <c r="P82">
        <f t="shared" si="13"/>
        <v>1</v>
      </c>
      <c r="Q82">
        <f t="shared" si="19"/>
        <v>50</v>
      </c>
    </row>
    <row r="83" spans="2:17" x14ac:dyDescent="0.2">
      <c r="B83" s="3">
        <f>'Marktpreise EEX NCG 2017'!A439</f>
        <v>42077</v>
      </c>
      <c r="C83" s="7"/>
      <c r="D83" s="7"/>
      <c r="E83" s="7"/>
      <c r="F83" s="4">
        <f>'Marktpreise EEX NCG 2017'!B439</f>
        <v>0</v>
      </c>
      <c r="G83" s="4">
        <f t="shared" si="14"/>
        <v>22.103000000000002</v>
      </c>
      <c r="H83" s="4">
        <f t="shared" si="10"/>
        <v>0</v>
      </c>
      <c r="I83" s="19">
        <f t="shared" si="11"/>
        <v>0</v>
      </c>
      <c r="J83" s="19">
        <f t="shared" si="15"/>
        <v>0</v>
      </c>
      <c r="K83" s="17">
        <f t="shared" si="16"/>
        <v>0</v>
      </c>
      <c r="L83">
        <f t="shared" si="12"/>
        <v>0</v>
      </c>
      <c r="N83" s="4">
        <f t="shared" si="17"/>
        <v>21.787180000000003</v>
      </c>
      <c r="O83" s="4">
        <f t="shared" si="18"/>
        <v>1089.3590000000002</v>
      </c>
      <c r="P83">
        <f t="shared" si="13"/>
        <v>0</v>
      </c>
      <c r="Q83">
        <f t="shared" si="19"/>
        <v>50</v>
      </c>
    </row>
    <row r="84" spans="2:17" x14ac:dyDescent="0.2">
      <c r="B84" s="3">
        <f>'Marktpreise EEX NCG 2017'!A440</f>
        <v>42078</v>
      </c>
      <c r="C84" s="7"/>
      <c r="D84" s="7"/>
      <c r="E84" s="7"/>
      <c r="F84" s="4">
        <f>'Marktpreise EEX NCG 2017'!B440</f>
        <v>0</v>
      </c>
      <c r="G84" s="4">
        <f t="shared" si="14"/>
        <v>22.103000000000002</v>
      </c>
      <c r="H84" s="4">
        <f t="shared" si="10"/>
        <v>0</v>
      </c>
      <c r="I84" s="19">
        <f t="shared" si="11"/>
        <v>0</v>
      </c>
      <c r="J84" s="19">
        <f t="shared" si="15"/>
        <v>0</v>
      </c>
      <c r="K84" s="17">
        <f t="shared" si="16"/>
        <v>0</v>
      </c>
      <c r="L84">
        <f t="shared" si="12"/>
        <v>0</v>
      </c>
      <c r="N84" s="4">
        <f t="shared" si="17"/>
        <v>21.787180000000003</v>
      </c>
      <c r="O84" s="4">
        <f t="shared" si="18"/>
        <v>1089.3590000000002</v>
      </c>
      <c r="P84">
        <f t="shared" si="13"/>
        <v>0</v>
      </c>
      <c r="Q84">
        <f t="shared" si="19"/>
        <v>50</v>
      </c>
    </row>
    <row r="85" spans="2:17" x14ac:dyDescent="0.2">
      <c r="B85" s="3">
        <f>'Marktpreise EEX NCG 2017'!A441</f>
        <v>42079</v>
      </c>
      <c r="C85" s="7"/>
      <c r="D85" s="7"/>
      <c r="E85" s="7"/>
      <c r="F85" s="4">
        <f>'Marktpreise EEX NCG 2017'!B441</f>
        <v>21.492000000000001</v>
      </c>
      <c r="G85" s="4">
        <f t="shared" si="14"/>
        <v>21.682000000000002</v>
      </c>
      <c r="H85" s="4">
        <f t="shared" si="10"/>
        <v>0</v>
      </c>
      <c r="I85" s="19">
        <f t="shared" si="11"/>
        <v>0</v>
      </c>
      <c r="J85" s="19">
        <f t="shared" si="15"/>
        <v>0</v>
      </c>
      <c r="K85" s="17">
        <f t="shared" si="16"/>
        <v>0</v>
      </c>
      <c r="L85">
        <f t="shared" si="12"/>
        <v>0</v>
      </c>
      <c r="N85" s="4">
        <f t="shared" si="17"/>
        <v>21.785117647058826</v>
      </c>
      <c r="O85" s="4">
        <f t="shared" si="18"/>
        <v>1111.0410000000002</v>
      </c>
      <c r="P85">
        <f t="shared" si="13"/>
        <v>1</v>
      </c>
      <c r="Q85">
        <f t="shared" si="19"/>
        <v>51</v>
      </c>
    </row>
    <row r="86" spans="2:17" x14ac:dyDescent="0.2">
      <c r="B86" s="3">
        <f>'Marktpreise EEX NCG 2017'!A442</f>
        <v>42080</v>
      </c>
      <c r="C86" s="7"/>
      <c r="D86" s="7"/>
      <c r="E86" s="7"/>
      <c r="F86" s="4">
        <f>'Marktpreise EEX NCG 2017'!B442</f>
        <v>21.25</v>
      </c>
      <c r="G86" s="4">
        <f t="shared" si="14"/>
        <v>21.44</v>
      </c>
      <c r="H86" s="4">
        <f t="shared" si="10"/>
        <v>0</v>
      </c>
      <c r="I86" s="19">
        <f t="shared" si="11"/>
        <v>0</v>
      </c>
      <c r="J86" s="19">
        <f t="shared" si="15"/>
        <v>0</v>
      </c>
      <c r="K86" s="17">
        <f t="shared" si="16"/>
        <v>0</v>
      </c>
      <c r="L86">
        <f t="shared" si="12"/>
        <v>0</v>
      </c>
      <c r="N86" s="4">
        <f t="shared" si="17"/>
        <v>21.778480769230775</v>
      </c>
      <c r="O86" s="4">
        <f t="shared" si="18"/>
        <v>1132.4810000000002</v>
      </c>
      <c r="P86">
        <f t="shared" si="13"/>
        <v>1</v>
      </c>
      <c r="Q86">
        <f t="shared" si="19"/>
        <v>52</v>
      </c>
    </row>
    <row r="87" spans="2:17" x14ac:dyDescent="0.2">
      <c r="B87" s="3">
        <f>'Marktpreise EEX NCG 2017'!A443</f>
        <v>42081</v>
      </c>
      <c r="C87" s="7"/>
      <c r="D87" s="7"/>
      <c r="E87" s="7"/>
      <c r="F87" s="4">
        <f>'Marktpreise EEX NCG 2017'!B443</f>
        <v>21.445</v>
      </c>
      <c r="G87" s="4">
        <f t="shared" si="14"/>
        <v>21.635000000000002</v>
      </c>
      <c r="H87" s="4">
        <f t="shared" si="10"/>
        <v>0</v>
      </c>
      <c r="I87" s="19">
        <f t="shared" si="11"/>
        <v>0</v>
      </c>
      <c r="J87" s="19">
        <f t="shared" si="15"/>
        <v>0</v>
      </c>
      <c r="K87" s="17">
        <f t="shared" si="16"/>
        <v>0</v>
      </c>
      <c r="L87">
        <f t="shared" si="12"/>
        <v>0</v>
      </c>
      <c r="N87" s="4">
        <f t="shared" si="17"/>
        <v>21.775773584905664</v>
      </c>
      <c r="O87" s="4">
        <f t="shared" si="18"/>
        <v>1154.1160000000002</v>
      </c>
      <c r="P87">
        <f t="shared" si="13"/>
        <v>1</v>
      </c>
      <c r="Q87">
        <f t="shared" si="19"/>
        <v>53</v>
      </c>
    </row>
    <row r="88" spans="2:17" x14ac:dyDescent="0.2">
      <c r="B88" s="3">
        <f>'Marktpreise EEX NCG 2017'!A444</f>
        <v>42082</v>
      </c>
      <c r="C88" s="7"/>
      <c r="D88" s="7"/>
      <c r="E88" s="7"/>
      <c r="F88" s="4">
        <f>'Marktpreise EEX NCG 2017'!B444</f>
        <v>21.427</v>
      </c>
      <c r="G88" s="4">
        <f t="shared" si="14"/>
        <v>21.617000000000001</v>
      </c>
      <c r="H88" s="4">
        <f t="shared" si="10"/>
        <v>0</v>
      </c>
      <c r="I88" s="19">
        <f t="shared" si="11"/>
        <v>0</v>
      </c>
      <c r="J88" s="19">
        <f t="shared" si="15"/>
        <v>0</v>
      </c>
      <c r="K88" s="17">
        <f t="shared" si="16"/>
        <v>0</v>
      </c>
      <c r="L88">
        <f t="shared" si="12"/>
        <v>0</v>
      </c>
      <c r="N88" s="4">
        <f t="shared" si="17"/>
        <v>21.772833333333338</v>
      </c>
      <c r="O88" s="4">
        <f t="shared" si="18"/>
        <v>1175.7330000000002</v>
      </c>
      <c r="P88">
        <f t="shared" si="13"/>
        <v>1</v>
      </c>
      <c r="Q88">
        <f t="shared" si="19"/>
        <v>54</v>
      </c>
    </row>
    <row r="89" spans="2:17" x14ac:dyDescent="0.2">
      <c r="B89" s="3">
        <f>'Marktpreise EEX NCG 2017'!A445</f>
        <v>42083</v>
      </c>
      <c r="C89" s="7"/>
      <c r="D89" s="7"/>
      <c r="E89" s="7"/>
      <c r="F89" s="4">
        <f>'Marktpreise EEX NCG 2017'!B445</f>
        <v>21.58</v>
      </c>
      <c r="G89" s="4">
        <f t="shared" si="14"/>
        <v>21.77</v>
      </c>
      <c r="H89" s="4">
        <f t="shared" si="10"/>
        <v>0</v>
      </c>
      <c r="I89" s="19">
        <f t="shared" si="11"/>
        <v>0</v>
      </c>
      <c r="J89" s="19">
        <f t="shared" si="15"/>
        <v>0</v>
      </c>
      <c r="K89" s="17">
        <f t="shared" si="16"/>
        <v>0</v>
      </c>
      <c r="L89">
        <f t="shared" si="12"/>
        <v>0</v>
      </c>
      <c r="N89" s="4">
        <f t="shared" si="17"/>
        <v>21.772781818181819</v>
      </c>
      <c r="O89" s="4">
        <f t="shared" si="18"/>
        <v>1197.5030000000002</v>
      </c>
      <c r="P89">
        <f t="shared" si="13"/>
        <v>1</v>
      </c>
      <c r="Q89">
        <f t="shared" si="19"/>
        <v>55</v>
      </c>
    </row>
    <row r="90" spans="2:17" x14ac:dyDescent="0.2">
      <c r="B90" s="3">
        <f>'Marktpreise EEX NCG 2017'!A446</f>
        <v>42084</v>
      </c>
      <c r="C90" s="7"/>
      <c r="D90" s="7"/>
      <c r="E90" s="7"/>
      <c r="F90" s="4">
        <f>'Marktpreise EEX NCG 2017'!B446</f>
        <v>0</v>
      </c>
      <c r="G90" s="4">
        <f t="shared" si="14"/>
        <v>21.77</v>
      </c>
      <c r="H90" s="4">
        <f t="shared" si="10"/>
        <v>0</v>
      </c>
      <c r="I90" s="19">
        <f t="shared" si="11"/>
        <v>0</v>
      </c>
      <c r="J90" s="19">
        <f t="shared" si="15"/>
        <v>0</v>
      </c>
      <c r="K90" s="17">
        <f t="shared" si="16"/>
        <v>0</v>
      </c>
      <c r="L90">
        <f t="shared" si="12"/>
        <v>0</v>
      </c>
      <c r="N90" s="4">
        <f t="shared" si="17"/>
        <v>21.772781818181819</v>
      </c>
      <c r="O90" s="4">
        <f t="shared" si="18"/>
        <v>1197.5030000000002</v>
      </c>
      <c r="P90">
        <f t="shared" si="13"/>
        <v>0</v>
      </c>
      <c r="Q90">
        <f t="shared" si="19"/>
        <v>55</v>
      </c>
    </row>
    <row r="91" spans="2:17" x14ac:dyDescent="0.2">
      <c r="B91" s="3">
        <f>'Marktpreise EEX NCG 2017'!A447</f>
        <v>42085</v>
      </c>
      <c r="C91" s="7"/>
      <c r="D91" s="7"/>
      <c r="E91" s="7"/>
      <c r="F91" s="4">
        <f>'Marktpreise EEX NCG 2017'!B447</f>
        <v>0</v>
      </c>
      <c r="G91" s="4">
        <f t="shared" si="14"/>
        <v>21.77</v>
      </c>
      <c r="H91" s="4">
        <f t="shared" si="10"/>
        <v>0</v>
      </c>
      <c r="I91" s="19">
        <f t="shared" si="11"/>
        <v>0</v>
      </c>
      <c r="J91" s="19">
        <f t="shared" si="15"/>
        <v>0</v>
      </c>
      <c r="K91" s="17">
        <f t="shared" si="16"/>
        <v>0</v>
      </c>
      <c r="L91">
        <f t="shared" si="12"/>
        <v>0</v>
      </c>
      <c r="N91" s="4">
        <f t="shared" si="17"/>
        <v>21.772781818181819</v>
      </c>
      <c r="O91" s="4">
        <f t="shared" si="18"/>
        <v>1197.5030000000002</v>
      </c>
      <c r="P91">
        <f t="shared" si="13"/>
        <v>0</v>
      </c>
      <c r="Q91">
        <f t="shared" si="19"/>
        <v>55</v>
      </c>
    </row>
    <row r="92" spans="2:17" x14ac:dyDescent="0.2">
      <c r="B92" s="3">
        <f>'Marktpreise EEX NCG 2017'!A448</f>
        <v>42086</v>
      </c>
      <c r="C92" s="7"/>
      <c r="D92" s="7"/>
      <c r="E92" s="7"/>
      <c r="F92" s="4">
        <f>'Marktpreise EEX NCG 2017'!B448</f>
        <v>21.306000000000001</v>
      </c>
      <c r="G92" s="4">
        <f t="shared" si="14"/>
        <v>21.496000000000002</v>
      </c>
      <c r="H92" s="4">
        <f t="shared" si="10"/>
        <v>0</v>
      </c>
      <c r="I92" s="19">
        <f t="shared" si="11"/>
        <v>0</v>
      </c>
      <c r="J92" s="19">
        <f t="shared" si="15"/>
        <v>0</v>
      </c>
      <c r="K92" s="17">
        <f t="shared" si="16"/>
        <v>0</v>
      </c>
      <c r="L92">
        <f t="shared" si="12"/>
        <v>0</v>
      </c>
      <c r="N92" s="4">
        <f t="shared" si="17"/>
        <v>21.767839285714292</v>
      </c>
      <c r="O92" s="4">
        <f t="shared" si="18"/>
        <v>1218.9990000000003</v>
      </c>
      <c r="P92">
        <f t="shared" si="13"/>
        <v>1</v>
      </c>
      <c r="Q92">
        <f t="shared" si="19"/>
        <v>56</v>
      </c>
    </row>
    <row r="93" spans="2:17" x14ac:dyDescent="0.2">
      <c r="B93" s="3">
        <f>'Marktpreise EEX NCG 2017'!A449</f>
        <v>42087</v>
      </c>
      <c r="C93" s="7"/>
      <c r="D93" s="7"/>
      <c r="E93" s="7"/>
      <c r="F93" s="4">
        <f>'Marktpreise EEX NCG 2017'!B449</f>
        <v>21.402000000000001</v>
      </c>
      <c r="G93" s="4">
        <f t="shared" si="14"/>
        <v>21.592000000000002</v>
      </c>
      <c r="H93" s="4">
        <f t="shared" si="10"/>
        <v>0</v>
      </c>
      <c r="I93" s="19">
        <f t="shared" si="11"/>
        <v>0</v>
      </c>
      <c r="J93" s="19">
        <f t="shared" si="15"/>
        <v>0</v>
      </c>
      <c r="K93" s="17">
        <f t="shared" si="16"/>
        <v>0</v>
      </c>
      <c r="L93">
        <f t="shared" si="12"/>
        <v>0</v>
      </c>
      <c r="N93" s="4">
        <f t="shared" si="17"/>
        <v>21.764754385964917</v>
      </c>
      <c r="O93" s="4">
        <f t="shared" si="18"/>
        <v>1240.5910000000003</v>
      </c>
      <c r="P93">
        <f t="shared" si="13"/>
        <v>1</v>
      </c>
      <c r="Q93">
        <f t="shared" si="19"/>
        <v>57</v>
      </c>
    </row>
    <row r="94" spans="2:17" x14ac:dyDescent="0.2">
      <c r="B94" s="3">
        <f>'Marktpreise EEX NCG 2017'!A450</f>
        <v>42088</v>
      </c>
      <c r="C94" s="7"/>
      <c r="D94" s="7"/>
      <c r="E94" s="7"/>
      <c r="F94" s="4">
        <f>'Marktpreise EEX NCG 2017'!B450</f>
        <v>21.396999999999998</v>
      </c>
      <c r="G94" s="4">
        <f t="shared" si="14"/>
        <v>21.587</v>
      </c>
      <c r="H94" s="4">
        <f t="shared" si="10"/>
        <v>0</v>
      </c>
      <c r="I94" s="19">
        <f t="shared" si="11"/>
        <v>0</v>
      </c>
      <c r="J94" s="19">
        <f t="shared" si="15"/>
        <v>0</v>
      </c>
      <c r="K94" s="17">
        <f t="shared" si="16"/>
        <v>0</v>
      </c>
      <c r="L94">
        <f t="shared" si="12"/>
        <v>0</v>
      </c>
      <c r="N94" s="4">
        <f t="shared" si="17"/>
        <v>21.761689655172418</v>
      </c>
      <c r="O94" s="4">
        <f t="shared" si="18"/>
        <v>1262.1780000000003</v>
      </c>
      <c r="P94">
        <f t="shared" si="13"/>
        <v>1</v>
      </c>
      <c r="Q94">
        <f t="shared" si="19"/>
        <v>58</v>
      </c>
    </row>
    <row r="95" spans="2:17" x14ac:dyDescent="0.2">
      <c r="B95" s="3">
        <f>'Marktpreise EEX NCG 2017'!A451</f>
        <v>42089</v>
      </c>
      <c r="C95" s="7"/>
      <c r="D95" s="7"/>
      <c r="E95" s="7"/>
      <c r="F95" s="4">
        <f>'Marktpreise EEX NCG 2017'!B451</f>
        <v>21.756</v>
      </c>
      <c r="G95" s="4">
        <f t="shared" si="14"/>
        <v>21.946000000000002</v>
      </c>
      <c r="H95" s="4">
        <f t="shared" si="10"/>
        <v>0</v>
      </c>
      <c r="I95" s="19">
        <f t="shared" si="11"/>
        <v>0</v>
      </c>
      <c r="J95" s="19">
        <f t="shared" si="15"/>
        <v>0</v>
      </c>
      <c r="K95" s="17">
        <f t="shared" si="16"/>
        <v>0</v>
      </c>
      <c r="L95">
        <f t="shared" si="12"/>
        <v>0</v>
      </c>
      <c r="N95" s="4">
        <f t="shared" si="17"/>
        <v>21.76481355932204</v>
      </c>
      <c r="O95" s="4">
        <f t="shared" si="18"/>
        <v>1284.1240000000003</v>
      </c>
      <c r="P95">
        <f t="shared" si="13"/>
        <v>1</v>
      </c>
      <c r="Q95">
        <f t="shared" si="19"/>
        <v>59</v>
      </c>
    </row>
    <row r="96" spans="2:17" x14ac:dyDescent="0.2">
      <c r="B96" s="3">
        <f>'Marktpreise EEX NCG 2017'!A452</f>
        <v>42090</v>
      </c>
      <c r="C96" s="7"/>
      <c r="D96" s="7"/>
      <c r="E96" s="7"/>
      <c r="F96" s="4">
        <f>'Marktpreise EEX NCG 2017'!B452</f>
        <v>21.6</v>
      </c>
      <c r="G96" s="4">
        <f t="shared" si="14"/>
        <v>21.790000000000003</v>
      </c>
      <c r="H96" s="4">
        <f t="shared" si="10"/>
        <v>0</v>
      </c>
      <c r="I96" s="19">
        <f t="shared" si="11"/>
        <v>0</v>
      </c>
      <c r="J96" s="19">
        <f t="shared" si="15"/>
        <v>0</v>
      </c>
      <c r="K96" s="17">
        <f t="shared" si="16"/>
        <v>0</v>
      </c>
      <c r="L96">
        <f t="shared" si="12"/>
        <v>0</v>
      </c>
      <c r="N96" s="4">
        <f t="shared" si="17"/>
        <v>21.765233333333338</v>
      </c>
      <c r="O96" s="4">
        <f t="shared" si="18"/>
        <v>1305.9140000000002</v>
      </c>
      <c r="P96">
        <f t="shared" si="13"/>
        <v>1</v>
      </c>
      <c r="Q96">
        <f t="shared" si="19"/>
        <v>60</v>
      </c>
    </row>
    <row r="97" spans="2:17" x14ac:dyDescent="0.2">
      <c r="B97" s="3">
        <f>'Marktpreise EEX NCG 2017'!A453</f>
        <v>42091</v>
      </c>
      <c r="C97" s="7"/>
      <c r="D97" s="7"/>
      <c r="E97" s="7"/>
      <c r="F97" s="4">
        <f>'Marktpreise EEX NCG 2017'!B453</f>
        <v>0</v>
      </c>
      <c r="G97" s="4">
        <f t="shared" si="14"/>
        <v>21.790000000000003</v>
      </c>
      <c r="H97" s="4">
        <f t="shared" si="10"/>
        <v>0</v>
      </c>
      <c r="I97" s="19">
        <f t="shared" si="11"/>
        <v>0</v>
      </c>
      <c r="J97" s="19">
        <f t="shared" si="15"/>
        <v>0</v>
      </c>
      <c r="K97" s="17">
        <f t="shared" si="16"/>
        <v>0</v>
      </c>
      <c r="L97">
        <f t="shared" si="12"/>
        <v>0</v>
      </c>
      <c r="N97" s="4">
        <f t="shared" si="17"/>
        <v>21.765233333333338</v>
      </c>
      <c r="O97" s="4">
        <f t="shared" si="18"/>
        <v>1305.9140000000002</v>
      </c>
      <c r="P97">
        <f t="shared" si="13"/>
        <v>0</v>
      </c>
      <c r="Q97">
        <f t="shared" si="19"/>
        <v>60</v>
      </c>
    </row>
    <row r="98" spans="2:17" x14ac:dyDescent="0.2">
      <c r="B98" s="3">
        <f>'Marktpreise EEX NCG 2017'!A454</f>
        <v>42092</v>
      </c>
      <c r="C98" s="7"/>
      <c r="D98" s="7"/>
      <c r="E98" s="7"/>
      <c r="F98" s="4">
        <f>'Marktpreise EEX NCG 2017'!B454</f>
        <v>0</v>
      </c>
      <c r="G98" s="4">
        <f t="shared" si="14"/>
        <v>21.790000000000003</v>
      </c>
      <c r="H98" s="4">
        <f t="shared" si="10"/>
        <v>0</v>
      </c>
      <c r="I98" s="19">
        <f t="shared" si="11"/>
        <v>0</v>
      </c>
      <c r="J98" s="19">
        <f t="shared" si="15"/>
        <v>0</v>
      </c>
      <c r="K98" s="17">
        <f t="shared" si="16"/>
        <v>0</v>
      </c>
      <c r="L98">
        <f t="shared" si="12"/>
        <v>0</v>
      </c>
      <c r="N98" s="4">
        <f t="shared" si="17"/>
        <v>21.765233333333338</v>
      </c>
      <c r="O98" s="4">
        <f t="shared" si="18"/>
        <v>1305.9140000000002</v>
      </c>
      <c r="P98">
        <f t="shared" si="13"/>
        <v>0</v>
      </c>
      <c r="Q98">
        <f t="shared" si="19"/>
        <v>60</v>
      </c>
    </row>
    <row r="99" spans="2:17" x14ac:dyDescent="0.2">
      <c r="B99" s="3">
        <f>'Marktpreise EEX NCG 2017'!A455</f>
        <v>42093</v>
      </c>
      <c r="C99" s="7"/>
      <c r="D99" s="7"/>
      <c r="E99" s="7"/>
      <c r="F99" s="4">
        <f>'Marktpreise EEX NCG 2017'!B455</f>
        <v>21.5</v>
      </c>
      <c r="G99" s="4">
        <f t="shared" si="14"/>
        <v>21.69</v>
      </c>
      <c r="H99" s="4">
        <f t="shared" si="10"/>
        <v>0</v>
      </c>
      <c r="I99" s="19">
        <f t="shared" si="11"/>
        <v>0</v>
      </c>
      <c r="J99" s="19">
        <f t="shared" si="15"/>
        <v>0</v>
      </c>
      <c r="K99" s="17">
        <f t="shared" si="16"/>
        <v>0</v>
      </c>
      <c r="L99">
        <f t="shared" si="12"/>
        <v>0</v>
      </c>
      <c r="N99" s="4">
        <f t="shared" si="17"/>
        <v>21.764000000000003</v>
      </c>
      <c r="O99" s="4">
        <f t="shared" si="18"/>
        <v>1327.6040000000003</v>
      </c>
      <c r="P99">
        <f t="shared" si="13"/>
        <v>1</v>
      </c>
      <c r="Q99">
        <f t="shared" si="19"/>
        <v>61</v>
      </c>
    </row>
    <row r="100" spans="2:17" x14ac:dyDescent="0.2">
      <c r="B100" s="3">
        <f>'Marktpreise EEX NCG 2017'!A456</f>
        <v>42094</v>
      </c>
      <c r="C100" s="7"/>
      <c r="D100" s="7"/>
      <c r="E100" s="7"/>
      <c r="F100" s="4">
        <f>'Marktpreise EEX NCG 2017'!B456</f>
        <v>21.53</v>
      </c>
      <c r="G100" s="4">
        <f t="shared" si="14"/>
        <v>21.720000000000002</v>
      </c>
      <c r="H100" s="4">
        <f t="shared" si="10"/>
        <v>0</v>
      </c>
      <c r="I100" s="19">
        <f t="shared" si="11"/>
        <v>0</v>
      </c>
      <c r="J100" s="19">
        <f t="shared" si="15"/>
        <v>0</v>
      </c>
      <c r="K100" s="17">
        <f t="shared" si="16"/>
        <v>0</v>
      </c>
      <c r="L100">
        <f t="shared" si="12"/>
        <v>0</v>
      </c>
      <c r="N100" s="4">
        <f t="shared" si="17"/>
        <v>21.763290322580652</v>
      </c>
      <c r="O100" s="4">
        <f t="shared" si="18"/>
        <v>1349.3240000000003</v>
      </c>
      <c r="P100">
        <f t="shared" si="13"/>
        <v>1</v>
      </c>
      <c r="Q100">
        <f t="shared" si="19"/>
        <v>62</v>
      </c>
    </row>
    <row r="101" spans="2:17" x14ac:dyDescent="0.2">
      <c r="B101" s="3">
        <f>'Marktpreise EEX NCG 2017'!A457</f>
        <v>42095</v>
      </c>
      <c r="C101" s="7"/>
      <c r="D101" s="7"/>
      <c r="E101" s="7"/>
      <c r="F101" s="4">
        <f>'Marktpreise EEX NCG 2017'!B457</f>
        <v>21.71</v>
      </c>
      <c r="G101" s="4">
        <f t="shared" si="14"/>
        <v>21.900000000000002</v>
      </c>
      <c r="H101" s="4">
        <f t="shared" si="10"/>
        <v>0</v>
      </c>
      <c r="I101" s="19">
        <f t="shared" si="11"/>
        <v>0</v>
      </c>
      <c r="J101" s="19">
        <f t="shared" si="15"/>
        <v>0</v>
      </c>
      <c r="K101" s="17">
        <f t="shared" si="16"/>
        <v>0</v>
      </c>
      <c r="L101">
        <f t="shared" si="12"/>
        <v>0</v>
      </c>
      <c r="N101" s="4">
        <f t="shared" si="17"/>
        <v>21.765460317460324</v>
      </c>
      <c r="O101" s="4">
        <f t="shared" si="18"/>
        <v>1371.2240000000004</v>
      </c>
      <c r="P101">
        <f t="shared" si="13"/>
        <v>1</v>
      </c>
      <c r="Q101">
        <f t="shared" si="19"/>
        <v>63</v>
      </c>
    </row>
    <row r="102" spans="2:17" x14ac:dyDescent="0.2">
      <c r="B102" s="3">
        <f>'Marktpreise EEX NCG 2017'!A458</f>
        <v>42096</v>
      </c>
      <c r="C102" s="7"/>
      <c r="D102" s="7"/>
      <c r="E102" s="7"/>
      <c r="F102" s="4">
        <f>'Marktpreise EEX NCG 2017'!B458</f>
        <v>21.47</v>
      </c>
      <c r="G102" s="4">
        <f t="shared" si="14"/>
        <v>21.66</v>
      </c>
      <c r="H102" s="4">
        <f t="shared" si="10"/>
        <v>0</v>
      </c>
      <c r="I102" s="19">
        <f t="shared" si="11"/>
        <v>0</v>
      </c>
      <c r="J102" s="19">
        <f t="shared" si="15"/>
        <v>0</v>
      </c>
      <c r="K102" s="17">
        <f t="shared" si="16"/>
        <v>0</v>
      </c>
      <c r="L102">
        <f t="shared" si="12"/>
        <v>0</v>
      </c>
      <c r="N102" s="4">
        <f t="shared" si="17"/>
        <v>21.763812500000007</v>
      </c>
      <c r="O102" s="4">
        <f t="shared" si="18"/>
        <v>1392.8840000000005</v>
      </c>
      <c r="P102">
        <f t="shared" si="13"/>
        <v>1</v>
      </c>
      <c r="Q102">
        <f t="shared" si="19"/>
        <v>64</v>
      </c>
    </row>
    <row r="103" spans="2:17" x14ac:dyDescent="0.2">
      <c r="B103" s="3">
        <f>'Marktpreise EEX NCG 2017'!A459</f>
        <v>42097</v>
      </c>
      <c r="C103" s="7"/>
      <c r="D103" s="7"/>
      <c r="E103" s="7"/>
      <c r="F103" s="4">
        <f>'Marktpreise EEX NCG 2017'!B459</f>
        <v>0</v>
      </c>
      <c r="G103" s="4">
        <f t="shared" si="14"/>
        <v>21.66</v>
      </c>
      <c r="H103" s="4">
        <f t="shared" si="10"/>
        <v>0</v>
      </c>
      <c r="I103" s="19">
        <f t="shared" si="11"/>
        <v>0</v>
      </c>
      <c r="J103" s="19">
        <f t="shared" si="15"/>
        <v>0</v>
      </c>
      <c r="K103" s="17">
        <f t="shared" si="16"/>
        <v>0</v>
      </c>
      <c r="L103">
        <f t="shared" si="12"/>
        <v>0</v>
      </c>
      <c r="N103" s="4">
        <f t="shared" si="17"/>
        <v>21.763812500000007</v>
      </c>
      <c r="O103" s="4">
        <f t="shared" si="18"/>
        <v>1392.8840000000005</v>
      </c>
      <c r="P103">
        <f t="shared" si="13"/>
        <v>0</v>
      </c>
      <c r="Q103">
        <f t="shared" si="19"/>
        <v>64</v>
      </c>
    </row>
    <row r="104" spans="2:17" x14ac:dyDescent="0.2">
      <c r="B104" s="3">
        <f>'Marktpreise EEX NCG 2017'!A460</f>
        <v>42098</v>
      </c>
      <c r="C104" s="7"/>
      <c r="D104" s="7"/>
      <c r="E104" s="7"/>
      <c r="F104" s="4">
        <f>'Marktpreise EEX NCG 2017'!B460</f>
        <v>0</v>
      </c>
      <c r="G104" s="4">
        <f t="shared" si="14"/>
        <v>21.66</v>
      </c>
      <c r="H104" s="4">
        <f t="shared" si="10"/>
        <v>0</v>
      </c>
      <c r="I104" s="19">
        <f t="shared" si="11"/>
        <v>0</v>
      </c>
      <c r="J104" s="19">
        <f t="shared" si="15"/>
        <v>0</v>
      </c>
      <c r="K104" s="17">
        <f t="shared" si="16"/>
        <v>0</v>
      </c>
      <c r="L104">
        <f t="shared" si="12"/>
        <v>0</v>
      </c>
      <c r="N104" s="4">
        <f t="shared" si="17"/>
        <v>21.763812500000007</v>
      </c>
      <c r="O104" s="4">
        <f t="shared" si="18"/>
        <v>1392.8840000000005</v>
      </c>
      <c r="P104">
        <f t="shared" si="13"/>
        <v>0</v>
      </c>
      <c r="Q104">
        <f t="shared" si="19"/>
        <v>64</v>
      </c>
    </row>
    <row r="105" spans="2:17" x14ac:dyDescent="0.2">
      <c r="B105" s="3">
        <f>'Marktpreise EEX NCG 2017'!A461</f>
        <v>42099</v>
      </c>
      <c r="C105" s="7"/>
      <c r="D105" s="7"/>
      <c r="E105" s="7"/>
      <c r="F105" s="4">
        <f>'Marktpreise EEX NCG 2017'!B461</f>
        <v>0</v>
      </c>
      <c r="G105" s="4">
        <f t="shared" si="14"/>
        <v>21.66</v>
      </c>
      <c r="H105" s="4">
        <f t="shared" si="10"/>
        <v>0</v>
      </c>
      <c r="I105" s="19">
        <f t="shared" si="11"/>
        <v>0</v>
      </c>
      <c r="J105" s="19">
        <f t="shared" si="15"/>
        <v>0</v>
      </c>
      <c r="K105" s="17">
        <f t="shared" si="16"/>
        <v>0</v>
      </c>
      <c r="L105">
        <f t="shared" si="12"/>
        <v>0</v>
      </c>
      <c r="N105" s="4">
        <f t="shared" si="17"/>
        <v>21.763812500000007</v>
      </c>
      <c r="O105" s="4">
        <f t="shared" si="18"/>
        <v>1392.8840000000005</v>
      </c>
      <c r="P105">
        <f t="shared" si="13"/>
        <v>0</v>
      </c>
      <c r="Q105">
        <f t="shared" si="19"/>
        <v>64</v>
      </c>
    </row>
    <row r="106" spans="2:17" x14ac:dyDescent="0.2">
      <c r="B106" s="3">
        <f>'Marktpreise EEX NCG 2017'!A462</f>
        <v>42100</v>
      </c>
      <c r="C106" s="7"/>
      <c r="D106" s="7"/>
      <c r="E106" s="7"/>
      <c r="F106" s="4">
        <f>'Marktpreise EEX NCG 2017'!B462</f>
        <v>0</v>
      </c>
      <c r="G106" s="4">
        <f t="shared" si="14"/>
        <v>21.66</v>
      </c>
      <c r="H106" s="4">
        <f t="shared" si="10"/>
        <v>0</v>
      </c>
      <c r="I106" s="19">
        <f t="shared" si="11"/>
        <v>0</v>
      </c>
      <c r="J106" s="19">
        <f t="shared" si="15"/>
        <v>0</v>
      </c>
      <c r="K106" s="17">
        <f t="shared" si="16"/>
        <v>0</v>
      </c>
      <c r="L106">
        <f t="shared" si="12"/>
        <v>0</v>
      </c>
      <c r="N106" s="4">
        <f t="shared" si="17"/>
        <v>21.763812500000007</v>
      </c>
      <c r="O106" s="4">
        <f t="shared" si="18"/>
        <v>1392.8840000000005</v>
      </c>
      <c r="P106">
        <f t="shared" si="13"/>
        <v>0</v>
      </c>
      <c r="Q106">
        <f t="shared" si="19"/>
        <v>64</v>
      </c>
    </row>
    <row r="107" spans="2:17" x14ac:dyDescent="0.2">
      <c r="B107" s="3">
        <f>'Marktpreise EEX NCG 2017'!A463</f>
        <v>42101</v>
      </c>
      <c r="C107" s="7"/>
      <c r="D107" s="7"/>
      <c r="E107" s="7"/>
      <c r="F107" s="4">
        <f>'Marktpreise EEX NCG 2017'!B463</f>
        <v>21.53</v>
      </c>
      <c r="G107" s="4">
        <f t="shared" si="14"/>
        <v>21.720000000000002</v>
      </c>
      <c r="H107" s="4">
        <f t="shared" si="10"/>
        <v>0</v>
      </c>
      <c r="I107" s="19">
        <f t="shared" si="11"/>
        <v>0</v>
      </c>
      <c r="J107" s="19">
        <f t="shared" si="15"/>
        <v>0</v>
      </c>
      <c r="K107" s="17">
        <f t="shared" si="16"/>
        <v>0</v>
      </c>
      <c r="L107">
        <f t="shared" si="12"/>
        <v>0</v>
      </c>
      <c r="N107" s="4">
        <f t="shared" si="17"/>
        <v>21.763138461538468</v>
      </c>
      <c r="O107" s="4">
        <f t="shared" si="18"/>
        <v>1414.6040000000005</v>
      </c>
      <c r="P107">
        <f t="shared" si="13"/>
        <v>1</v>
      </c>
      <c r="Q107">
        <f t="shared" si="19"/>
        <v>65</v>
      </c>
    </row>
    <row r="108" spans="2:17" x14ac:dyDescent="0.2">
      <c r="B108" s="3">
        <f>'Marktpreise EEX NCG 2017'!A464</f>
        <v>42102</v>
      </c>
      <c r="C108" s="7"/>
      <c r="D108" s="7"/>
      <c r="E108" s="7"/>
      <c r="F108" s="4">
        <f>'Marktpreise EEX NCG 2017'!B464</f>
        <v>21.675000000000001</v>
      </c>
      <c r="G108" s="4">
        <f t="shared" si="14"/>
        <v>21.865000000000002</v>
      </c>
      <c r="H108" s="4">
        <f t="shared" si="10"/>
        <v>0</v>
      </c>
      <c r="I108" s="19">
        <f t="shared" si="11"/>
        <v>0</v>
      </c>
      <c r="J108" s="19">
        <f t="shared" si="15"/>
        <v>0</v>
      </c>
      <c r="K108" s="17">
        <f t="shared" si="16"/>
        <v>0</v>
      </c>
      <c r="L108">
        <f t="shared" si="12"/>
        <v>0</v>
      </c>
      <c r="N108" s="4">
        <f t="shared" si="17"/>
        <v>21.764681818181828</v>
      </c>
      <c r="O108" s="4">
        <f t="shared" si="18"/>
        <v>1436.4690000000005</v>
      </c>
      <c r="P108">
        <f t="shared" si="13"/>
        <v>1</v>
      </c>
      <c r="Q108">
        <f t="shared" si="19"/>
        <v>66</v>
      </c>
    </row>
    <row r="109" spans="2:17" x14ac:dyDescent="0.2">
      <c r="B109" s="3">
        <f>'Marktpreise EEX NCG 2017'!A465</f>
        <v>42103</v>
      </c>
      <c r="C109" s="7"/>
      <c r="D109" s="7"/>
      <c r="E109" s="7"/>
      <c r="F109" s="4">
        <f>'Marktpreise EEX NCG 2017'!B465</f>
        <v>21.747</v>
      </c>
      <c r="G109" s="4">
        <f t="shared" si="14"/>
        <v>21.937000000000001</v>
      </c>
      <c r="H109" s="4">
        <f t="shared" si="10"/>
        <v>0</v>
      </c>
      <c r="I109" s="19">
        <f t="shared" si="11"/>
        <v>0</v>
      </c>
      <c r="J109" s="19">
        <f t="shared" si="15"/>
        <v>0</v>
      </c>
      <c r="K109" s="17">
        <f t="shared" si="16"/>
        <v>0</v>
      </c>
      <c r="L109">
        <f t="shared" si="12"/>
        <v>0</v>
      </c>
      <c r="N109" s="4">
        <f t="shared" si="17"/>
        <v>21.767253731343288</v>
      </c>
      <c r="O109" s="4">
        <f t="shared" si="18"/>
        <v>1458.4060000000004</v>
      </c>
      <c r="P109">
        <f t="shared" si="13"/>
        <v>1</v>
      </c>
      <c r="Q109">
        <f t="shared" si="19"/>
        <v>67</v>
      </c>
    </row>
    <row r="110" spans="2:17" x14ac:dyDescent="0.2">
      <c r="B110" s="3">
        <f>'Marktpreise EEX NCG 2017'!A466</f>
        <v>42104</v>
      </c>
      <c r="C110" s="7"/>
      <c r="D110" s="7"/>
      <c r="E110" s="7"/>
      <c r="F110" s="4">
        <f>'Marktpreise EEX NCG 2017'!B466</f>
        <v>21.818000000000001</v>
      </c>
      <c r="G110" s="4">
        <f t="shared" si="14"/>
        <v>22.008000000000003</v>
      </c>
      <c r="H110" s="4">
        <f t="shared" si="10"/>
        <v>0</v>
      </c>
      <c r="I110" s="19">
        <f t="shared" si="11"/>
        <v>0</v>
      </c>
      <c r="J110" s="19">
        <f t="shared" si="15"/>
        <v>0</v>
      </c>
      <c r="K110" s="17">
        <f t="shared" si="16"/>
        <v>0</v>
      </c>
      <c r="L110">
        <f t="shared" si="12"/>
        <v>0</v>
      </c>
      <c r="N110" s="4">
        <f t="shared" si="17"/>
        <v>21.770794117647064</v>
      </c>
      <c r="O110" s="4">
        <f t="shared" si="18"/>
        <v>1480.4140000000004</v>
      </c>
      <c r="P110">
        <f t="shared" si="13"/>
        <v>1</v>
      </c>
      <c r="Q110">
        <f t="shared" si="19"/>
        <v>68</v>
      </c>
    </row>
    <row r="111" spans="2:17" x14ac:dyDescent="0.2">
      <c r="B111" s="3">
        <f>'Marktpreise EEX NCG 2017'!A467</f>
        <v>42105</v>
      </c>
      <c r="C111" s="7"/>
      <c r="D111" s="7"/>
      <c r="E111" s="7"/>
      <c r="F111" s="4">
        <f>'Marktpreise EEX NCG 2017'!B467</f>
        <v>0</v>
      </c>
      <c r="G111" s="4">
        <f t="shared" si="14"/>
        <v>22.008000000000003</v>
      </c>
      <c r="H111" s="4">
        <f t="shared" si="10"/>
        <v>0</v>
      </c>
      <c r="I111" s="19">
        <f t="shared" si="11"/>
        <v>0</v>
      </c>
      <c r="J111" s="19">
        <f t="shared" si="15"/>
        <v>0</v>
      </c>
      <c r="K111" s="17">
        <f t="shared" si="16"/>
        <v>0</v>
      </c>
      <c r="L111">
        <f t="shared" si="12"/>
        <v>0</v>
      </c>
      <c r="N111" s="4">
        <f t="shared" si="17"/>
        <v>21.770794117647064</v>
      </c>
      <c r="O111" s="4">
        <f t="shared" si="18"/>
        <v>1480.4140000000004</v>
      </c>
      <c r="P111">
        <f t="shared" si="13"/>
        <v>0</v>
      </c>
      <c r="Q111">
        <f t="shared" si="19"/>
        <v>68</v>
      </c>
    </row>
    <row r="112" spans="2:17" x14ac:dyDescent="0.2">
      <c r="B112" s="3">
        <f>'Marktpreise EEX NCG 2017'!A468</f>
        <v>42106</v>
      </c>
      <c r="C112" s="7"/>
      <c r="D112" s="7"/>
      <c r="E112" s="7"/>
      <c r="F112" s="4">
        <f>'Marktpreise EEX NCG 2017'!B468</f>
        <v>0</v>
      </c>
      <c r="G112" s="4">
        <f t="shared" si="14"/>
        <v>22.008000000000003</v>
      </c>
      <c r="H112" s="4">
        <f t="shared" si="10"/>
        <v>0</v>
      </c>
      <c r="I112" s="19">
        <f t="shared" si="11"/>
        <v>0</v>
      </c>
      <c r="J112" s="19">
        <f t="shared" si="15"/>
        <v>0</v>
      </c>
      <c r="K112" s="17">
        <f t="shared" si="16"/>
        <v>0</v>
      </c>
      <c r="L112">
        <f t="shared" si="12"/>
        <v>0</v>
      </c>
      <c r="N112" s="4">
        <f t="shared" si="17"/>
        <v>21.770794117647064</v>
      </c>
      <c r="O112" s="4">
        <f t="shared" si="18"/>
        <v>1480.4140000000004</v>
      </c>
      <c r="P112">
        <f t="shared" si="13"/>
        <v>0</v>
      </c>
      <c r="Q112">
        <f t="shared" si="19"/>
        <v>68</v>
      </c>
    </row>
    <row r="113" spans="2:17" x14ac:dyDescent="0.2">
      <c r="B113" s="3">
        <f>'Marktpreise EEX NCG 2017'!A469</f>
        <v>42107</v>
      </c>
      <c r="C113" s="7"/>
      <c r="D113" s="7"/>
      <c r="E113" s="7"/>
      <c r="F113" s="4">
        <f>'Marktpreise EEX NCG 2017'!B469</f>
        <v>22.140999999999998</v>
      </c>
      <c r="G113" s="4">
        <f t="shared" si="14"/>
        <v>22.331</v>
      </c>
      <c r="H113" s="4">
        <f t="shared" si="10"/>
        <v>0</v>
      </c>
      <c r="I113" s="19">
        <f t="shared" si="11"/>
        <v>0</v>
      </c>
      <c r="J113" s="19">
        <f t="shared" si="15"/>
        <v>0</v>
      </c>
      <c r="K113" s="17">
        <f t="shared" si="16"/>
        <v>0</v>
      </c>
      <c r="L113">
        <f t="shared" si="12"/>
        <v>0</v>
      </c>
      <c r="N113" s="4">
        <f t="shared" si="17"/>
        <v>21.778913043478266</v>
      </c>
      <c r="O113" s="4">
        <f t="shared" si="18"/>
        <v>1502.7450000000003</v>
      </c>
      <c r="P113">
        <f t="shared" si="13"/>
        <v>1</v>
      </c>
      <c r="Q113">
        <f t="shared" si="19"/>
        <v>69</v>
      </c>
    </row>
    <row r="114" spans="2:17" x14ac:dyDescent="0.2">
      <c r="B114" s="3">
        <f>'Marktpreise EEX NCG 2017'!A470</f>
        <v>42108</v>
      </c>
      <c r="C114" s="7"/>
      <c r="D114" s="7"/>
      <c r="E114" s="7"/>
      <c r="F114" s="4">
        <f>'Marktpreise EEX NCG 2017'!B470</f>
        <v>21.949000000000002</v>
      </c>
      <c r="G114" s="4">
        <f t="shared" si="14"/>
        <v>22.139000000000003</v>
      </c>
      <c r="H114" s="4">
        <f t="shared" si="10"/>
        <v>0</v>
      </c>
      <c r="I114" s="19">
        <f t="shared" si="11"/>
        <v>0</v>
      </c>
      <c r="J114" s="19">
        <f t="shared" si="15"/>
        <v>0</v>
      </c>
      <c r="K114" s="17">
        <f t="shared" si="16"/>
        <v>0</v>
      </c>
      <c r="L114">
        <f t="shared" si="12"/>
        <v>0</v>
      </c>
      <c r="N114" s="4">
        <f t="shared" si="17"/>
        <v>21.784057142857147</v>
      </c>
      <c r="O114" s="4">
        <f t="shared" si="18"/>
        <v>1524.8840000000002</v>
      </c>
      <c r="P114">
        <f t="shared" si="13"/>
        <v>1</v>
      </c>
      <c r="Q114">
        <f t="shared" si="19"/>
        <v>70</v>
      </c>
    </row>
    <row r="115" spans="2:17" x14ac:dyDescent="0.2">
      <c r="B115" s="3">
        <f>'Marktpreise EEX NCG 2017'!A471</f>
        <v>42109</v>
      </c>
      <c r="C115" s="7"/>
      <c r="D115" s="7"/>
      <c r="E115" s="7"/>
      <c r="F115" s="4">
        <f>'Marktpreise EEX NCG 2017'!B471</f>
        <v>22.225000000000001</v>
      </c>
      <c r="G115" s="4">
        <f t="shared" si="14"/>
        <v>22.415000000000003</v>
      </c>
      <c r="H115" s="4">
        <f t="shared" si="10"/>
        <v>0</v>
      </c>
      <c r="I115" s="19">
        <f t="shared" si="11"/>
        <v>0</v>
      </c>
      <c r="J115" s="19">
        <f t="shared" si="15"/>
        <v>0</v>
      </c>
      <c r="K115" s="17">
        <f t="shared" si="16"/>
        <v>0</v>
      </c>
      <c r="L115">
        <f t="shared" si="12"/>
        <v>0</v>
      </c>
      <c r="N115" s="4">
        <f t="shared" si="17"/>
        <v>21.792943661971833</v>
      </c>
      <c r="O115" s="4">
        <f t="shared" si="18"/>
        <v>1547.2990000000002</v>
      </c>
      <c r="P115">
        <f t="shared" si="13"/>
        <v>1</v>
      </c>
      <c r="Q115">
        <f t="shared" si="19"/>
        <v>71</v>
      </c>
    </row>
    <row r="116" spans="2:17" x14ac:dyDescent="0.2">
      <c r="B116" s="3">
        <f>'Marktpreise EEX NCG 2017'!A472</f>
        <v>42110</v>
      </c>
      <c r="C116" s="7"/>
      <c r="D116" s="7"/>
      <c r="E116" s="7"/>
      <c r="F116" s="4">
        <f>'Marktpreise EEX NCG 2017'!B472</f>
        <v>22.2</v>
      </c>
      <c r="G116" s="4">
        <f t="shared" si="14"/>
        <v>22.39</v>
      </c>
      <c r="H116" s="4">
        <f t="shared" si="10"/>
        <v>0</v>
      </c>
      <c r="I116" s="19">
        <f t="shared" si="11"/>
        <v>0</v>
      </c>
      <c r="J116" s="19">
        <f t="shared" si="15"/>
        <v>0</v>
      </c>
      <c r="K116" s="17">
        <f t="shared" si="16"/>
        <v>0</v>
      </c>
      <c r="L116">
        <f t="shared" si="12"/>
        <v>0</v>
      </c>
      <c r="N116" s="4">
        <f t="shared" si="17"/>
        <v>21.801236111111116</v>
      </c>
      <c r="O116" s="4">
        <f t="shared" si="18"/>
        <v>1569.6890000000003</v>
      </c>
      <c r="P116">
        <f t="shared" si="13"/>
        <v>1</v>
      </c>
      <c r="Q116">
        <f t="shared" si="19"/>
        <v>72</v>
      </c>
    </row>
    <row r="117" spans="2:17" x14ac:dyDescent="0.2">
      <c r="B117" s="3">
        <f>'Marktpreise EEX NCG 2017'!A473</f>
        <v>42111</v>
      </c>
      <c r="C117" s="7"/>
      <c r="D117" s="7"/>
      <c r="E117" s="7"/>
      <c r="F117" s="4">
        <f>'Marktpreise EEX NCG 2017'!B473</f>
        <v>22.085000000000001</v>
      </c>
      <c r="G117" s="4">
        <f t="shared" si="14"/>
        <v>22.275000000000002</v>
      </c>
      <c r="H117" s="4">
        <f t="shared" si="10"/>
        <v>0</v>
      </c>
      <c r="I117" s="19">
        <f t="shared" si="11"/>
        <v>0</v>
      </c>
      <c r="J117" s="19">
        <f t="shared" si="15"/>
        <v>0</v>
      </c>
      <c r="K117" s="17">
        <f t="shared" si="16"/>
        <v>0</v>
      </c>
      <c r="L117">
        <f t="shared" si="12"/>
        <v>0</v>
      </c>
      <c r="N117" s="4">
        <f t="shared" si="17"/>
        <v>21.807726027397266</v>
      </c>
      <c r="O117" s="4">
        <f t="shared" si="18"/>
        <v>1591.9640000000004</v>
      </c>
      <c r="P117">
        <f t="shared" si="13"/>
        <v>1</v>
      </c>
      <c r="Q117">
        <f t="shared" si="19"/>
        <v>73</v>
      </c>
    </row>
    <row r="118" spans="2:17" x14ac:dyDescent="0.2">
      <c r="B118" s="3">
        <f>'Marktpreise EEX NCG 2017'!A474</f>
        <v>42112</v>
      </c>
      <c r="C118" s="7"/>
      <c r="D118" s="7"/>
      <c r="E118" s="7"/>
      <c r="F118" s="4">
        <f>'Marktpreise EEX NCG 2017'!B474</f>
        <v>0</v>
      </c>
      <c r="G118" s="4">
        <f t="shared" si="14"/>
        <v>22.275000000000002</v>
      </c>
      <c r="H118" s="4">
        <f t="shared" si="10"/>
        <v>0</v>
      </c>
      <c r="I118" s="19">
        <f t="shared" si="11"/>
        <v>0</v>
      </c>
      <c r="J118" s="19">
        <f t="shared" si="15"/>
        <v>0</v>
      </c>
      <c r="K118" s="17">
        <f t="shared" si="16"/>
        <v>0</v>
      </c>
      <c r="L118">
        <f t="shared" si="12"/>
        <v>0</v>
      </c>
      <c r="N118" s="4">
        <f t="shared" si="17"/>
        <v>21.807726027397266</v>
      </c>
      <c r="O118" s="4">
        <f t="shared" si="18"/>
        <v>1591.9640000000004</v>
      </c>
      <c r="P118">
        <f t="shared" si="13"/>
        <v>0</v>
      </c>
      <c r="Q118">
        <f t="shared" si="19"/>
        <v>73</v>
      </c>
    </row>
    <row r="119" spans="2:17" x14ac:dyDescent="0.2">
      <c r="B119" s="3">
        <f>'Marktpreise EEX NCG 2017'!A475</f>
        <v>42113</v>
      </c>
      <c r="C119" s="7"/>
      <c r="D119" s="7"/>
      <c r="E119" s="7"/>
      <c r="F119" s="4">
        <f>'Marktpreise EEX NCG 2017'!B475</f>
        <v>0</v>
      </c>
      <c r="G119" s="4">
        <f t="shared" si="14"/>
        <v>22.275000000000002</v>
      </c>
      <c r="H119" s="4">
        <f t="shared" si="10"/>
        <v>0</v>
      </c>
      <c r="I119" s="19">
        <f t="shared" si="11"/>
        <v>0</v>
      </c>
      <c r="J119" s="19">
        <f t="shared" si="15"/>
        <v>0</v>
      </c>
      <c r="K119" s="17">
        <f t="shared" si="16"/>
        <v>0</v>
      </c>
      <c r="L119">
        <f t="shared" si="12"/>
        <v>0</v>
      </c>
      <c r="N119" s="4">
        <f t="shared" si="17"/>
        <v>21.807726027397266</v>
      </c>
      <c r="O119" s="4">
        <f t="shared" si="18"/>
        <v>1591.9640000000004</v>
      </c>
      <c r="P119">
        <f t="shared" si="13"/>
        <v>0</v>
      </c>
      <c r="Q119">
        <f t="shared" si="19"/>
        <v>73</v>
      </c>
    </row>
    <row r="120" spans="2:17" x14ac:dyDescent="0.2">
      <c r="B120" s="3">
        <f>'Marktpreise EEX NCG 2017'!A476</f>
        <v>42114</v>
      </c>
      <c r="C120" s="7"/>
      <c r="D120" s="7"/>
      <c r="E120" s="7"/>
      <c r="F120" s="4">
        <f>'Marktpreise EEX NCG 2017'!B476</f>
        <v>22.048999999999999</v>
      </c>
      <c r="G120" s="4">
        <f t="shared" si="14"/>
        <v>22.239000000000001</v>
      </c>
      <c r="H120" s="4">
        <f t="shared" si="10"/>
        <v>0</v>
      </c>
      <c r="I120" s="19">
        <f t="shared" si="11"/>
        <v>0</v>
      </c>
      <c r="J120" s="19">
        <f t="shared" si="15"/>
        <v>0</v>
      </c>
      <c r="K120" s="17">
        <f t="shared" si="16"/>
        <v>0</v>
      </c>
      <c r="L120">
        <f t="shared" si="12"/>
        <v>0</v>
      </c>
      <c r="N120" s="4">
        <f t="shared" si="17"/>
        <v>21.813554054054059</v>
      </c>
      <c r="O120" s="4">
        <f t="shared" si="18"/>
        <v>1614.2030000000004</v>
      </c>
      <c r="P120">
        <f t="shared" si="13"/>
        <v>1</v>
      </c>
      <c r="Q120">
        <f t="shared" si="19"/>
        <v>74</v>
      </c>
    </row>
    <row r="121" spans="2:17" x14ac:dyDescent="0.2">
      <c r="B121" s="3">
        <f>'Marktpreise EEX NCG 2017'!A477</f>
        <v>42115</v>
      </c>
      <c r="C121" s="7"/>
      <c r="D121" s="7"/>
      <c r="E121" s="7"/>
      <c r="F121" s="4">
        <f>'Marktpreise EEX NCG 2017'!B477</f>
        <v>22.123000000000001</v>
      </c>
      <c r="G121" s="4">
        <f t="shared" si="14"/>
        <v>22.313000000000002</v>
      </c>
      <c r="H121" s="4">
        <f t="shared" si="10"/>
        <v>0</v>
      </c>
      <c r="I121" s="19">
        <f t="shared" si="11"/>
        <v>0</v>
      </c>
      <c r="J121" s="19">
        <f t="shared" si="15"/>
        <v>0</v>
      </c>
      <c r="K121" s="17">
        <f t="shared" si="16"/>
        <v>0</v>
      </c>
      <c r="L121">
        <f t="shared" si="12"/>
        <v>0</v>
      </c>
      <c r="N121" s="4">
        <f t="shared" si="17"/>
        <v>21.820213333333342</v>
      </c>
      <c r="O121" s="4">
        <f t="shared" si="18"/>
        <v>1636.5160000000005</v>
      </c>
      <c r="P121">
        <f t="shared" si="13"/>
        <v>1</v>
      </c>
      <c r="Q121">
        <f t="shared" si="19"/>
        <v>75</v>
      </c>
    </row>
    <row r="122" spans="2:17" x14ac:dyDescent="0.2">
      <c r="B122" s="3">
        <f>'Marktpreise EEX NCG 2017'!A478</f>
        <v>42116</v>
      </c>
      <c r="C122" s="7"/>
      <c r="D122" s="7"/>
      <c r="E122" s="7"/>
      <c r="F122" s="4">
        <f>'Marktpreise EEX NCG 2017'!B478</f>
        <v>22.102</v>
      </c>
      <c r="G122" s="4">
        <f t="shared" si="14"/>
        <v>22.292000000000002</v>
      </c>
      <c r="H122" s="4">
        <f t="shared" si="10"/>
        <v>0</v>
      </c>
      <c r="I122" s="19">
        <f t="shared" si="11"/>
        <v>0</v>
      </c>
      <c r="J122" s="19">
        <f t="shared" si="15"/>
        <v>0</v>
      </c>
      <c r="K122" s="17">
        <f t="shared" si="16"/>
        <v>0</v>
      </c>
      <c r="L122">
        <f t="shared" si="12"/>
        <v>0</v>
      </c>
      <c r="N122" s="4">
        <f t="shared" si="17"/>
        <v>21.826421052631584</v>
      </c>
      <c r="O122" s="4">
        <f t="shared" si="18"/>
        <v>1658.8080000000004</v>
      </c>
      <c r="P122">
        <f t="shared" si="13"/>
        <v>1</v>
      </c>
      <c r="Q122">
        <f t="shared" si="19"/>
        <v>76</v>
      </c>
    </row>
    <row r="123" spans="2:17" x14ac:dyDescent="0.2">
      <c r="B123" s="3">
        <f>'Marktpreise EEX NCG 2017'!A479</f>
        <v>42117</v>
      </c>
      <c r="C123" s="7"/>
      <c r="D123" s="7"/>
      <c r="E123" s="7"/>
      <c r="F123" s="4">
        <f>'Marktpreise EEX NCG 2017'!B479</f>
        <v>22.027000000000001</v>
      </c>
      <c r="G123" s="4">
        <f t="shared" si="14"/>
        <v>22.217000000000002</v>
      </c>
      <c r="H123" s="4">
        <f t="shared" si="10"/>
        <v>0</v>
      </c>
      <c r="I123" s="19">
        <f t="shared" si="11"/>
        <v>0</v>
      </c>
      <c r="J123" s="19">
        <f t="shared" si="15"/>
        <v>0</v>
      </c>
      <c r="K123" s="17">
        <f t="shared" si="16"/>
        <v>0</v>
      </c>
      <c r="L123">
        <f t="shared" si="12"/>
        <v>0</v>
      </c>
      <c r="N123" s="4">
        <f t="shared" si="17"/>
        <v>21.831493506493512</v>
      </c>
      <c r="O123" s="4">
        <f t="shared" si="18"/>
        <v>1681.0250000000005</v>
      </c>
      <c r="P123">
        <f t="shared" si="13"/>
        <v>1</v>
      </c>
      <c r="Q123">
        <f t="shared" si="19"/>
        <v>77</v>
      </c>
    </row>
    <row r="124" spans="2:17" x14ac:dyDescent="0.2">
      <c r="B124" s="3">
        <f>'Marktpreise EEX NCG 2017'!A480</f>
        <v>42118</v>
      </c>
      <c r="C124" s="7"/>
      <c r="D124" s="7"/>
      <c r="E124" s="7"/>
      <c r="F124" s="4">
        <f>'Marktpreise EEX NCG 2017'!B480</f>
        <v>22.15</v>
      </c>
      <c r="G124" s="4">
        <f t="shared" si="14"/>
        <v>22.34</v>
      </c>
      <c r="H124" s="4">
        <f t="shared" si="10"/>
        <v>0</v>
      </c>
      <c r="I124" s="19">
        <f t="shared" si="11"/>
        <v>0</v>
      </c>
      <c r="J124" s="19">
        <f t="shared" si="15"/>
        <v>0</v>
      </c>
      <c r="K124" s="17">
        <f t="shared" si="16"/>
        <v>0</v>
      </c>
      <c r="L124">
        <f t="shared" si="12"/>
        <v>0</v>
      </c>
      <c r="N124" s="4">
        <f t="shared" si="17"/>
        <v>21.838012820512827</v>
      </c>
      <c r="O124" s="4">
        <f t="shared" si="18"/>
        <v>1703.3650000000005</v>
      </c>
      <c r="P124">
        <f t="shared" si="13"/>
        <v>1</v>
      </c>
      <c r="Q124">
        <f t="shared" si="19"/>
        <v>78</v>
      </c>
    </row>
    <row r="125" spans="2:17" x14ac:dyDescent="0.2">
      <c r="B125" s="3">
        <f>'Marktpreise EEX NCG 2017'!A481</f>
        <v>42119</v>
      </c>
      <c r="C125" s="7"/>
      <c r="D125" s="7"/>
      <c r="E125" s="7"/>
      <c r="F125" s="4">
        <f>'Marktpreise EEX NCG 2017'!B481</f>
        <v>0</v>
      </c>
      <c r="G125" s="4">
        <f t="shared" si="14"/>
        <v>22.34</v>
      </c>
      <c r="H125" s="4">
        <f t="shared" si="10"/>
        <v>0</v>
      </c>
      <c r="I125" s="19">
        <f t="shared" si="11"/>
        <v>0</v>
      </c>
      <c r="J125" s="19">
        <f t="shared" si="15"/>
        <v>0</v>
      </c>
      <c r="K125" s="17">
        <f t="shared" si="16"/>
        <v>0</v>
      </c>
      <c r="L125">
        <f t="shared" si="12"/>
        <v>0</v>
      </c>
      <c r="N125" s="4">
        <f t="shared" si="17"/>
        <v>21.838012820512827</v>
      </c>
      <c r="O125" s="4">
        <f t="shared" si="18"/>
        <v>1703.3650000000005</v>
      </c>
      <c r="P125">
        <f t="shared" si="13"/>
        <v>0</v>
      </c>
      <c r="Q125">
        <f t="shared" si="19"/>
        <v>78</v>
      </c>
    </row>
    <row r="126" spans="2:17" x14ac:dyDescent="0.2">
      <c r="B126" s="3">
        <f>'Marktpreise EEX NCG 2017'!A482</f>
        <v>42120</v>
      </c>
      <c r="C126" s="7"/>
      <c r="D126" s="7"/>
      <c r="E126" s="7"/>
      <c r="F126" s="4">
        <f>'Marktpreise EEX NCG 2017'!B482</f>
        <v>0</v>
      </c>
      <c r="G126" s="4">
        <f t="shared" si="14"/>
        <v>22.34</v>
      </c>
      <c r="H126" s="4">
        <f t="shared" si="10"/>
        <v>0</v>
      </c>
      <c r="I126" s="19">
        <f t="shared" si="11"/>
        <v>0</v>
      </c>
      <c r="J126" s="19">
        <f t="shared" si="15"/>
        <v>0</v>
      </c>
      <c r="K126" s="17">
        <f t="shared" si="16"/>
        <v>0</v>
      </c>
      <c r="L126">
        <f t="shared" si="12"/>
        <v>0</v>
      </c>
      <c r="N126" s="4">
        <f t="shared" si="17"/>
        <v>21.838012820512827</v>
      </c>
      <c r="O126" s="4">
        <f t="shared" si="18"/>
        <v>1703.3650000000005</v>
      </c>
      <c r="P126">
        <f t="shared" si="13"/>
        <v>0</v>
      </c>
      <c r="Q126">
        <f t="shared" si="19"/>
        <v>78</v>
      </c>
    </row>
    <row r="127" spans="2:17" x14ac:dyDescent="0.2">
      <c r="B127" s="3">
        <f>'Marktpreise EEX NCG 2017'!A483</f>
        <v>42121</v>
      </c>
      <c r="C127" s="7"/>
      <c r="D127" s="7"/>
      <c r="E127" s="7"/>
      <c r="F127" s="4">
        <f>'Marktpreise EEX NCG 2017'!B483</f>
        <v>22.117000000000001</v>
      </c>
      <c r="G127" s="4">
        <f t="shared" si="14"/>
        <v>22.307000000000002</v>
      </c>
      <c r="H127" s="4">
        <f t="shared" si="10"/>
        <v>0</v>
      </c>
      <c r="I127" s="19">
        <f t="shared" si="11"/>
        <v>0</v>
      </c>
      <c r="J127" s="19">
        <f t="shared" si="15"/>
        <v>0</v>
      </c>
      <c r="K127" s="17">
        <f t="shared" si="16"/>
        <v>0</v>
      </c>
      <c r="L127">
        <f t="shared" si="12"/>
        <v>0</v>
      </c>
      <c r="N127" s="4">
        <f t="shared" si="17"/>
        <v>21.843949367088612</v>
      </c>
      <c r="O127" s="4">
        <f t="shared" si="18"/>
        <v>1725.6720000000005</v>
      </c>
      <c r="P127">
        <f t="shared" si="13"/>
        <v>1</v>
      </c>
      <c r="Q127">
        <f t="shared" si="19"/>
        <v>79</v>
      </c>
    </row>
    <row r="128" spans="2:17" x14ac:dyDescent="0.2">
      <c r="B128" s="3">
        <f>'Marktpreise EEX NCG 2017'!A484</f>
        <v>42122</v>
      </c>
      <c r="C128" s="7"/>
      <c r="D128" s="7"/>
      <c r="E128" s="7"/>
      <c r="F128" s="4">
        <f>'Marktpreise EEX NCG 2017'!B484</f>
        <v>22.15</v>
      </c>
      <c r="G128" s="4">
        <f t="shared" si="14"/>
        <v>22.34</v>
      </c>
      <c r="H128" s="4">
        <f t="shared" si="10"/>
        <v>0</v>
      </c>
      <c r="I128" s="19">
        <f t="shared" si="11"/>
        <v>0</v>
      </c>
      <c r="J128" s="19">
        <f t="shared" si="15"/>
        <v>0</v>
      </c>
      <c r="K128" s="17">
        <f t="shared" si="16"/>
        <v>0</v>
      </c>
      <c r="L128">
        <f t="shared" si="12"/>
        <v>0</v>
      </c>
      <c r="N128" s="4">
        <f t="shared" si="17"/>
        <v>21.850150000000006</v>
      </c>
      <c r="O128" s="4">
        <f t="shared" si="18"/>
        <v>1748.0120000000004</v>
      </c>
      <c r="P128">
        <f t="shared" si="13"/>
        <v>1</v>
      </c>
      <c r="Q128">
        <f t="shared" si="19"/>
        <v>80</v>
      </c>
    </row>
    <row r="129" spans="2:17" x14ac:dyDescent="0.2">
      <c r="B129" s="3">
        <f>'Marktpreise EEX NCG 2017'!A485</f>
        <v>42123</v>
      </c>
      <c r="C129" s="7"/>
      <c r="D129" s="7"/>
      <c r="E129" s="7"/>
      <c r="F129" s="4">
        <f>'Marktpreise EEX NCG 2017'!B485</f>
        <v>22.082000000000001</v>
      </c>
      <c r="G129" s="4">
        <f t="shared" si="14"/>
        <v>22.272000000000002</v>
      </c>
      <c r="H129" s="4">
        <f t="shared" si="10"/>
        <v>0</v>
      </c>
      <c r="I129" s="19">
        <f t="shared" si="11"/>
        <v>0</v>
      </c>
      <c r="J129" s="19">
        <f t="shared" si="15"/>
        <v>0</v>
      </c>
      <c r="K129" s="17">
        <f t="shared" si="16"/>
        <v>0</v>
      </c>
      <c r="L129">
        <f t="shared" si="12"/>
        <v>0</v>
      </c>
      <c r="N129" s="4">
        <f t="shared" si="17"/>
        <v>21.855358024691363</v>
      </c>
      <c r="O129" s="4">
        <f t="shared" si="18"/>
        <v>1770.2840000000003</v>
      </c>
      <c r="P129">
        <f t="shared" si="13"/>
        <v>1</v>
      </c>
      <c r="Q129">
        <f t="shared" si="19"/>
        <v>81</v>
      </c>
    </row>
    <row r="130" spans="2:17" x14ac:dyDescent="0.2">
      <c r="B130" s="3">
        <f>'Marktpreise EEX NCG 2017'!A486</f>
        <v>42124</v>
      </c>
      <c r="C130" s="7"/>
      <c r="D130" s="7"/>
      <c r="E130" s="7"/>
      <c r="F130" s="4">
        <f>'Marktpreise EEX NCG 2017'!B486</f>
        <v>22.006</v>
      </c>
      <c r="G130" s="4">
        <f t="shared" si="14"/>
        <v>22.196000000000002</v>
      </c>
      <c r="H130" s="4">
        <f t="shared" si="10"/>
        <v>0</v>
      </c>
      <c r="I130" s="19">
        <f t="shared" si="11"/>
        <v>0</v>
      </c>
      <c r="J130" s="19">
        <f t="shared" si="15"/>
        <v>0</v>
      </c>
      <c r="K130" s="17">
        <f t="shared" si="16"/>
        <v>0</v>
      </c>
      <c r="L130">
        <f t="shared" si="12"/>
        <v>0</v>
      </c>
      <c r="N130" s="4">
        <f t="shared" si="17"/>
        <v>21.859512195121955</v>
      </c>
      <c r="O130" s="4">
        <f t="shared" si="18"/>
        <v>1792.4800000000002</v>
      </c>
      <c r="P130">
        <f t="shared" si="13"/>
        <v>1</v>
      </c>
      <c r="Q130">
        <f t="shared" si="19"/>
        <v>82</v>
      </c>
    </row>
    <row r="131" spans="2:17" x14ac:dyDescent="0.2">
      <c r="B131" s="3">
        <f>'Marktpreise EEX NCG 2017'!A487</f>
        <v>42125</v>
      </c>
      <c r="C131" s="7"/>
      <c r="D131" s="7"/>
      <c r="E131" s="7"/>
      <c r="F131" s="4">
        <f>'Marktpreise EEX NCG 2017'!B487</f>
        <v>0</v>
      </c>
      <c r="G131" s="4">
        <f t="shared" si="14"/>
        <v>22.196000000000002</v>
      </c>
      <c r="H131" s="4">
        <f t="shared" si="10"/>
        <v>0</v>
      </c>
      <c r="I131" s="19">
        <f t="shared" si="11"/>
        <v>0</v>
      </c>
      <c r="J131" s="19">
        <f t="shared" si="15"/>
        <v>0</v>
      </c>
      <c r="K131" s="17">
        <f t="shared" si="16"/>
        <v>0</v>
      </c>
      <c r="L131">
        <f t="shared" si="12"/>
        <v>0</v>
      </c>
      <c r="N131" s="4">
        <f t="shared" si="17"/>
        <v>21.859512195121955</v>
      </c>
      <c r="O131" s="4">
        <f t="shared" si="18"/>
        <v>1792.4800000000002</v>
      </c>
      <c r="P131">
        <f t="shared" si="13"/>
        <v>0</v>
      </c>
      <c r="Q131">
        <f t="shared" si="19"/>
        <v>82</v>
      </c>
    </row>
    <row r="132" spans="2:17" x14ac:dyDescent="0.2">
      <c r="B132" s="3">
        <f>'Marktpreise EEX NCG 2017'!A488</f>
        <v>42126</v>
      </c>
      <c r="C132" s="7"/>
      <c r="D132" s="7"/>
      <c r="E132" s="7"/>
      <c r="F132" s="4">
        <f>'Marktpreise EEX NCG 2017'!B488</f>
        <v>0</v>
      </c>
      <c r="G132" s="4">
        <f t="shared" si="14"/>
        <v>22.196000000000002</v>
      </c>
      <c r="H132" s="4">
        <f t="shared" si="10"/>
        <v>0</v>
      </c>
      <c r="I132" s="19">
        <f t="shared" si="11"/>
        <v>0</v>
      </c>
      <c r="J132" s="19">
        <f t="shared" si="15"/>
        <v>0</v>
      </c>
      <c r="K132" s="17">
        <f t="shared" si="16"/>
        <v>0</v>
      </c>
      <c r="L132">
        <f t="shared" si="12"/>
        <v>0</v>
      </c>
      <c r="N132" s="4">
        <f t="shared" si="17"/>
        <v>21.859512195121955</v>
      </c>
      <c r="O132" s="4">
        <f t="shared" si="18"/>
        <v>1792.4800000000002</v>
      </c>
      <c r="P132">
        <f t="shared" si="13"/>
        <v>0</v>
      </c>
      <c r="Q132">
        <f t="shared" si="19"/>
        <v>82</v>
      </c>
    </row>
    <row r="133" spans="2:17" x14ac:dyDescent="0.2">
      <c r="B133" s="3">
        <f>'Marktpreise EEX NCG 2017'!A489</f>
        <v>42127</v>
      </c>
      <c r="C133" s="7"/>
      <c r="D133" s="7"/>
      <c r="E133" s="7"/>
      <c r="F133" s="4">
        <f>'Marktpreise EEX NCG 2017'!B489</f>
        <v>0</v>
      </c>
      <c r="G133" s="4">
        <f t="shared" si="14"/>
        <v>22.196000000000002</v>
      </c>
      <c r="H133" s="4">
        <f t="shared" si="10"/>
        <v>0</v>
      </c>
      <c r="I133" s="19">
        <f t="shared" si="11"/>
        <v>0</v>
      </c>
      <c r="J133" s="19">
        <f t="shared" si="15"/>
        <v>0</v>
      </c>
      <c r="K133" s="17">
        <f t="shared" si="16"/>
        <v>0</v>
      </c>
      <c r="L133">
        <f t="shared" si="12"/>
        <v>0</v>
      </c>
      <c r="N133" s="4">
        <f t="shared" si="17"/>
        <v>21.859512195121955</v>
      </c>
      <c r="O133" s="4">
        <f t="shared" si="18"/>
        <v>1792.4800000000002</v>
      </c>
      <c r="P133">
        <f t="shared" si="13"/>
        <v>0</v>
      </c>
      <c r="Q133">
        <f t="shared" si="19"/>
        <v>82</v>
      </c>
    </row>
    <row r="134" spans="2:17" x14ac:dyDescent="0.2">
      <c r="B134" s="3">
        <f>'Marktpreise EEX NCG 2017'!A490</f>
        <v>42128</v>
      </c>
      <c r="C134" s="7"/>
      <c r="D134" s="7"/>
      <c r="E134" s="7"/>
      <c r="F134" s="4">
        <f>'Marktpreise EEX NCG 2017'!B490</f>
        <v>0</v>
      </c>
      <c r="G134" s="4">
        <f t="shared" si="14"/>
        <v>22.196000000000002</v>
      </c>
      <c r="H134" s="4">
        <f t="shared" si="10"/>
        <v>0</v>
      </c>
      <c r="I134" s="19">
        <f t="shared" si="11"/>
        <v>0</v>
      </c>
      <c r="J134" s="19">
        <f t="shared" si="15"/>
        <v>0</v>
      </c>
      <c r="K134" s="17">
        <f t="shared" si="16"/>
        <v>0</v>
      </c>
      <c r="L134">
        <f t="shared" si="12"/>
        <v>0</v>
      </c>
      <c r="N134" s="4">
        <f t="shared" si="17"/>
        <v>21.859512195121955</v>
      </c>
      <c r="O134" s="4">
        <f t="shared" si="18"/>
        <v>1792.4800000000002</v>
      </c>
      <c r="P134">
        <f t="shared" si="13"/>
        <v>0</v>
      </c>
      <c r="Q134">
        <f t="shared" si="19"/>
        <v>82</v>
      </c>
    </row>
    <row r="135" spans="2:17" x14ac:dyDescent="0.2">
      <c r="B135" s="3">
        <f>'Marktpreise EEX NCG 2017'!A491</f>
        <v>42129</v>
      </c>
      <c r="C135" s="7"/>
      <c r="D135" s="7"/>
      <c r="E135" s="7"/>
      <c r="F135" s="4">
        <f>'Marktpreise EEX NCG 2017'!B491</f>
        <v>22.114999999999998</v>
      </c>
      <c r="G135" s="4">
        <f t="shared" si="14"/>
        <v>22.305</v>
      </c>
      <c r="H135" s="4">
        <f t="shared" si="10"/>
        <v>0</v>
      </c>
      <c r="I135" s="19">
        <f t="shared" si="11"/>
        <v>0</v>
      </c>
      <c r="J135" s="19">
        <f t="shared" si="15"/>
        <v>0</v>
      </c>
      <c r="K135" s="17">
        <f t="shared" si="16"/>
        <v>0</v>
      </c>
      <c r="L135">
        <f t="shared" si="12"/>
        <v>0</v>
      </c>
      <c r="N135" s="4">
        <f t="shared" si="17"/>
        <v>21.864879518072293</v>
      </c>
      <c r="O135" s="4">
        <f t="shared" si="18"/>
        <v>1814.7850000000003</v>
      </c>
      <c r="P135">
        <f t="shared" si="13"/>
        <v>1</v>
      </c>
      <c r="Q135">
        <f t="shared" si="19"/>
        <v>83</v>
      </c>
    </row>
    <row r="136" spans="2:17" x14ac:dyDescent="0.2">
      <c r="B136" s="3">
        <f>'Marktpreise EEX NCG 2017'!A492</f>
        <v>42130</v>
      </c>
      <c r="C136" s="7"/>
      <c r="D136" s="7"/>
      <c r="E136" s="7"/>
      <c r="F136" s="4">
        <f>'Marktpreise EEX NCG 2017'!B492</f>
        <v>21.977</v>
      </c>
      <c r="G136" s="4">
        <f t="shared" si="14"/>
        <v>22.167000000000002</v>
      </c>
      <c r="H136" s="4">
        <f t="shared" si="10"/>
        <v>0</v>
      </c>
      <c r="I136" s="19">
        <f t="shared" si="11"/>
        <v>0</v>
      </c>
      <c r="J136" s="19">
        <f t="shared" si="15"/>
        <v>0</v>
      </c>
      <c r="K136" s="17">
        <f t="shared" si="16"/>
        <v>0</v>
      </c>
      <c r="L136">
        <f t="shared" si="12"/>
        <v>0</v>
      </c>
      <c r="N136" s="4">
        <f t="shared" si="17"/>
        <v>21.868476190476194</v>
      </c>
      <c r="O136" s="4">
        <f t="shared" si="18"/>
        <v>1836.9520000000002</v>
      </c>
      <c r="P136">
        <f t="shared" si="13"/>
        <v>1</v>
      </c>
      <c r="Q136">
        <f t="shared" si="19"/>
        <v>84</v>
      </c>
    </row>
    <row r="137" spans="2:17" x14ac:dyDescent="0.2">
      <c r="B137" s="3">
        <f>'Marktpreise EEX NCG 2017'!A493</f>
        <v>42131</v>
      </c>
      <c r="C137" s="7"/>
      <c r="D137" s="7"/>
      <c r="E137" s="7"/>
      <c r="F137" s="4">
        <f>'Marktpreise EEX NCG 2017'!B493</f>
        <v>21.917999999999999</v>
      </c>
      <c r="G137" s="4">
        <f t="shared" si="14"/>
        <v>22.108000000000001</v>
      </c>
      <c r="H137" s="4">
        <f t="shared" si="10"/>
        <v>0</v>
      </c>
      <c r="I137" s="19">
        <f t="shared" si="11"/>
        <v>0</v>
      </c>
      <c r="J137" s="19">
        <f t="shared" si="15"/>
        <v>0</v>
      </c>
      <c r="K137" s="17">
        <f t="shared" si="16"/>
        <v>0</v>
      </c>
      <c r="L137">
        <f t="shared" si="12"/>
        <v>0</v>
      </c>
      <c r="N137" s="4">
        <f t="shared" si="17"/>
        <v>21.871294117647061</v>
      </c>
      <c r="O137" s="4">
        <f t="shared" si="18"/>
        <v>1859.0600000000002</v>
      </c>
      <c r="P137">
        <f t="shared" si="13"/>
        <v>1</v>
      </c>
      <c r="Q137">
        <f t="shared" si="19"/>
        <v>85</v>
      </c>
    </row>
    <row r="138" spans="2:17" x14ac:dyDescent="0.2">
      <c r="B138" s="3">
        <f>'Marktpreise EEX NCG 2017'!A494</f>
        <v>42132</v>
      </c>
      <c r="C138" s="7"/>
      <c r="D138" s="7"/>
      <c r="E138" s="7"/>
      <c r="F138" s="4">
        <f>'Marktpreise EEX NCG 2017'!B494</f>
        <v>21.925000000000001</v>
      </c>
      <c r="G138" s="4">
        <f t="shared" si="14"/>
        <v>22.115000000000002</v>
      </c>
      <c r="H138" s="4">
        <f t="shared" si="10"/>
        <v>0</v>
      </c>
      <c r="I138" s="19">
        <f t="shared" si="11"/>
        <v>0</v>
      </c>
      <c r="J138" s="19">
        <f t="shared" si="15"/>
        <v>0</v>
      </c>
      <c r="K138" s="17">
        <f t="shared" si="16"/>
        <v>0</v>
      </c>
      <c r="L138">
        <f t="shared" si="12"/>
        <v>0</v>
      </c>
      <c r="N138" s="4">
        <f t="shared" si="17"/>
        <v>21.874127906976746</v>
      </c>
      <c r="O138" s="4">
        <f t="shared" si="18"/>
        <v>1881.1750000000002</v>
      </c>
      <c r="P138">
        <f t="shared" si="13"/>
        <v>1</v>
      </c>
      <c r="Q138">
        <f t="shared" si="19"/>
        <v>86</v>
      </c>
    </row>
    <row r="139" spans="2:17" x14ac:dyDescent="0.2">
      <c r="B139" s="3">
        <f>'Marktpreise EEX NCG 2017'!A495</f>
        <v>42133</v>
      </c>
      <c r="C139" s="7"/>
      <c r="D139" s="7"/>
      <c r="E139" s="7"/>
      <c r="F139" s="4">
        <f>'Marktpreise EEX NCG 2017'!B495</f>
        <v>0</v>
      </c>
      <c r="G139" s="4">
        <f t="shared" si="14"/>
        <v>22.115000000000002</v>
      </c>
      <c r="H139" s="4">
        <f t="shared" ref="H139:H202" si="20">IF(E139&gt;0,G139,0)</f>
        <v>0</v>
      </c>
      <c r="I139" s="19">
        <f t="shared" ref="I139:I202" si="21">E139*G139</f>
        <v>0</v>
      </c>
      <c r="J139" s="19">
        <f t="shared" si="15"/>
        <v>0</v>
      </c>
      <c r="K139" s="17">
        <f t="shared" si="16"/>
        <v>0</v>
      </c>
      <c r="L139">
        <f t="shared" ref="L139:L202" si="22">K139*100/$C$6</f>
        <v>0</v>
      </c>
      <c r="N139" s="4">
        <f t="shared" si="17"/>
        <v>21.874127906976746</v>
      </c>
      <c r="O139" s="4">
        <f t="shared" si="18"/>
        <v>1881.1750000000002</v>
      </c>
      <c r="P139">
        <f t="shared" ref="P139:P202" si="23">IF(F139&gt;0,1,0)</f>
        <v>0</v>
      </c>
      <c r="Q139">
        <f t="shared" si="19"/>
        <v>86</v>
      </c>
    </row>
    <row r="140" spans="2:17" x14ac:dyDescent="0.2">
      <c r="B140" s="3">
        <f>'Marktpreise EEX NCG 2017'!A496</f>
        <v>42134</v>
      </c>
      <c r="C140" s="7"/>
      <c r="D140" s="7"/>
      <c r="E140" s="7"/>
      <c r="F140" s="4">
        <f>'Marktpreise EEX NCG 2017'!B496</f>
        <v>0</v>
      </c>
      <c r="G140" s="4">
        <f t="shared" ref="G140:G203" si="24">IF(F140&gt;0,F140+$E$7,G139)</f>
        <v>22.115000000000002</v>
      </c>
      <c r="H140" s="4">
        <f t="shared" si="20"/>
        <v>0</v>
      </c>
      <c r="I140" s="19">
        <f t="shared" si="21"/>
        <v>0</v>
      </c>
      <c r="J140" s="19">
        <f t="shared" ref="J140:J203" si="25">I140+J139</f>
        <v>0</v>
      </c>
      <c r="K140" s="17">
        <f t="shared" ref="K140:K203" si="26">E140+K139</f>
        <v>0</v>
      </c>
      <c r="L140">
        <f t="shared" si="22"/>
        <v>0</v>
      </c>
      <c r="N140" s="4">
        <f t="shared" ref="N140:N203" si="27">O140/Q140</f>
        <v>21.874127906976746</v>
      </c>
      <c r="O140" s="4">
        <f t="shared" ref="O140:O203" si="28">IF(F140&gt;0,G140+O139,O139)</f>
        <v>1881.1750000000002</v>
      </c>
      <c r="P140">
        <f t="shared" si="23"/>
        <v>0</v>
      </c>
      <c r="Q140">
        <f t="shared" ref="Q140:Q203" si="29">P140+Q139</f>
        <v>86</v>
      </c>
    </row>
    <row r="141" spans="2:17" x14ac:dyDescent="0.2">
      <c r="B141" s="3">
        <f>'Marktpreise EEX NCG 2017'!A497</f>
        <v>42135</v>
      </c>
      <c r="C141" s="7"/>
      <c r="D141" s="7"/>
      <c r="E141" s="7"/>
      <c r="F141" s="4">
        <f>'Marktpreise EEX NCG 2017'!B497</f>
        <v>22.38</v>
      </c>
      <c r="G141" s="4">
        <f t="shared" si="24"/>
        <v>22.57</v>
      </c>
      <c r="H141" s="4">
        <f t="shared" si="20"/>
        <v>0</v>
      </c>
      <c r="I141" s="19">
        <f t="shared" si="21"/>
        <v>0</v>
      </c>
      <c r="J141" s="19">
        <f t="shared" si="25"/>
        <v>0</v>
      </c>
      <c r="K141" s="17">
        <f t="shared" si="26"/>
        <v>0</v>
      </c>
      <c r="L141">
        <f t="shared" si="22"/>
        <v>0</v>
      </c>
      <c r="N141" s="4">
        <f t="shared" si="27"/>
        <v>21.882126436781611</v>
      </c>
      <c r="O141" s="4">
        <f t="shared" si="28"/>
        <v>1903.7450000000001</v>
      </c>
      <c r="P141">
        <f t="shared" si="23"/>
        <v>1</v>
      </c>
      <c r="Q141">
        <f t="shared" si="29"/>
        <v>87</v>
      </c>
    </row>
    <row r="142" spans="2:17" x14ac:dyDescent="0.2">
      <c r="B142" s="3">
        <f>'Marktpreise EEX NCG 2017'!A498</f>
        <v>42136</v>
      </c>
      <c r="C142" s="7"/>
      <c r="D142" s="7"/>
      <c r="E142" s="7"/>
      <c r="F142" s="4">
        <f>'Marktpreise EEX NCG 2017'!B498</f>
        <v>22.347999999999999</v>
      </c>
      <c r="G142" s="4">
        <f t="shared" si="24"/>
        <v>22.538</v>
      </c>
      <c r="H142" s="4">
        <f t="shared" si="20"/>
        <v>0</v>
      </c>
      <c r="I142" s="19">
        <f t="shared" si="21"/>
        <v>0</v>
      </c>
      <c r="J142" s="19">
        <f t="shared" si="25"/>
        <v>0</v>
      </c>
      <c r="K142" s="17">
        <f t="shared" si="26"/>
        <v>0</v>
      </c>
      <c r="L142">
        <f t="shared" si="22"/>
        <v>0</v>
      </c>
      <c r="N142" s="4">
        <f t="shared" si="27"/>
        <v>21.889579545454549</v>
      </c>
      <c r="O142" s="4">
        <f t="shared" si="28"/>
        <v>1926.2830000000001</v>
      </c>
      <c r="P142">
        <f t="shared" si="23"/>
        <v>1</v>
      </c>
      <c r="Q142">
        <f t="shared" si="29"/>
        <v>88</v>
      </c>
    </row>
    <row r="143" spans="2:17" x14ac:dyDescent="0.2">
      <c r="B143" s="3">
        <f>'Marktpreise EEX NCG 2017'!A499</f>
        <v>42137</v>
      </c>
      <c r="C143" s="7"/>
      <c r="D143" s="7"/>
      <c r="E143" s="7"/>
      <c r="F143" s="4">
        <f>'Marktpreise EEX NCG 2017'!B499</f>
        <v>22.187000000000001</v>
      </c>
      <c r="G143" s="4">
        <f t="shared" si="24"/>
        <v>22.377000000000002</v>
      </c>
      <c r="H143" s="4">
        <f t="shared" si="20"/>
        <v>0</v>
      </c>
      <c r="I143" s="19">
        <f t="shared" si="21"/>
        <v>0</v>
      </c>
      <c r="J143" s="19">
        <f t="shared" si="25"/>
        <v>0</v>
      </c>
      <c r="K143" s="17">
        <f t="shared" si="26"/>
        <v>0</v>
      </c>
      <c r="L143">
        <f t="shared" si="22"/>
        <v>0</v>
      </c>
      <c r="N143" s="4">
        <f t="shared" si="27"/>
        <v>21.895056179775281</v>
      </c>
      <c r="O143" s="4">
        <f t="shared" si="28"/>
        <v>1948.66</v>
      </c>
      <c r="P143">
        <f t="shared" si="23"/>
        <v>1</v>
      </c>
      <c r="Q143">
        <f t="shared" si="29"/>
        <v>89</v>
      </c>
    </row>
    <row r="144" spans="2:17" x14ac:dyDescent="0.2">
      <c r="B144" s="3">
        <f>'Marktpreise EEX NCG 2017'!A500</f>
        <v>42138</v>
      </c>
      <c r="C144" s="7"/>
      <c r="D144" s="7"/>
      <c r="E144" s="7"/>
      <c r="F144" s="4">
        <f>'Marktpreise EEX NCG 2017'!B500</f>
        <v>22.05</v>
      </c>
      <c r="G144" s="4">
        <f t="shared" si="24"/>
        <v>22.240000000000002</v>
      </c>
      <c r="H144" s="4">
        <f t="shared" si="20"/>
        <v>0</v>
      </c>
      <c r="I144" s="19">
        <f t="shared" si="21"/>
        <v>0</v>
      </c>
      <c r="J144" s="19">
        <f t="shared" si="25"/>
        <v>0</v>
      </c>
      <c r="K144" s="17">
        <f t="shared" si="26"/>
        <v>0</v>
      </c>
      <c r="L144">
        <f t="shared" si="22"/>
        <v>0</v>
      </c>
      <c r="N144" s="4">
        <f t="shared" si="27"/>
        <v>21.898888888888891</v>
      </c>
      <c r="O144" s="4">
        <f t="shared" si="28"/>
        <v>1970.9</v>
      </c>
      <c r="P144">
        <f t="shared" si="23"/>
        <v>1</v>
      </c>
      <c r="Q144">
        <f t="shared" si="29"/>
        <v>90</v>
      </c>
    </row>
    <row r="145" spans="2:17" x14ac:dyDescent="0.2">
      <c r="B145" s="3">
        <f>'Marktpreise EEX NCG 2017'!A501</f>
        <v>42139</v>
      </c>
      <c r="C145" s="7"/>
      <c r="D145" s="7"/>
      <c r="E145" s="7"/>
      <c r="F145" s="4">
        <f>'Marktpreise EEX NCG 2017'!B501</f>
        <v>21.995000000000001</v>
      </c>
      <c r="G145" s="4">
        <f t="shared" si="24"/>
        <v>22.185000000000002</v>
      </c>
      <c r="H145" s="4">
        <f t="shared" si="20"/>
        <v>0</v>
      </c>
      <c r="I145" s="19">
        <f t="shared" si="21"/>
        <v>0</v>
      </c>
      <c r="J145" s="19">
        <f t="shared" si="25"/>
        <v>0</v>
      </c>
      <c r="K145" s="17">
        <f t="shared" si="26"/>
        <v>0</v>
      </c>
      <c r="L145">
        <f t="shared" si="22"/>
        <v>0</v>
      </c>
      <c r="N145" s="4">
        <f t="shared" si="27"/>
        <v>21.902032967032966</v>
      </c>
      <c r="O145" s="4">
        <f t="shared" si="28"/>
        <v>1993.085</v>
      </c>
      <c r="P145">
        <f t="shared" si="23"/>
        <v>1</v>
      </c>
      <c r="Q145">
        <f t="shared" si="29"/>
        <v>91</v>
      </c>
    </row>
    <row r="146" spans="2:17" x14ac:dyDescent="0.2">
      <c r="B146" s="3">
        <f>'Marktpreise EEX NCG 2017'!A502</f>
        <v>42140</v>
      </c>
      <c r="C146" s="7"/>
      <c r="D146" s="7"/>
      <c r="E146" s="7"/>
      <c r="F146" s="4">
        <f>'Marktpreise EEX NCG 2017'!B502</f>
        <v>0</v>
      </c>
      <c r="G146" s="4">
        <f t="shared" si="24"/>
        <v>22.185000000000002</v>
      </c>
      <c r="H146" s="4">
        <f t="shared" si="20"/>
        <v>0</v>
      </c>
      <c r="I146" s="19">
        <f t="shared" si="21"/>
        <v>0</v>
      </c>
      <c r="J146" s="19">
        <f t="shared" si="25"/>
        <v>0</v>
      </c>
      <c r="K146" s="17">
        <f t="shared" si="26"/>
        <v>0</v>
      </c>
      <c r="L146">
        <f t="shared" si="22"/>
        <v>0</v>
      </c>
      <c r="N146" s="4">
        <f t="shared" si="27"/>
        <v>21.902032967032966</v>
      </c>
      <c r="O146" s="4">
        <f t="shared" si="28"/>
        <v>1993.085</v>
      </c>
      <c r="P146">
        <f t="shared" si="23"/>
        <v>0</v>
      </c>
      <c r="Q146">
        <f t="shared" si="29"/>
        <v>91</v>
      </c>
    </row>
    <row r="147" spans="2:17" x14ac:dyDescent="0.2">
      <c r="B147" s="3">
        <f>'Marktpreise EEX NCG 2017'!A503</f>
        <v>42141</v>
      </c>
      <c r="C147" s="7"/>
      <c r="D147" s="7"/>
      <c r="E147" s="7"/>
      <c r="F147" s="4">
        <f>'Marktpreise EEX NCG 2017'!B503</f>
        <v>0</v>
      </c>
      <c r="G147" s="4">
        <f t="shared" si="24"/>
        <v>22.185000000000002</v>
      </c>
      <c r="H147" s="4">
        <f t="shared" si="20"/>
        <v>0</v>
      </c>
      <c r="I147" s="19">
        <f t="shared" si="21"/>
        <v>0</v>
      </c>
      <c r="J147" s="19">
        <f t="shared" si="25"/>
        <v>0</v>
      </c>
      <c r="K147" s="17">
        <f t="shared" si="26"/>
        <v>0</v>
      </c>
      <c r="L147">
        <f t="shared" si="22"/>
        <v>0</v>
      </c>
      <c r="N147" s="4">
        <f t="shared" si="27"/>
        <v>21.902032967032966</v>
      </c>
      <c r="O147" s="4">
        <f t="shared" si="28"/>
        <v>1993.085</v>
      </c>
      <c r="P147">
        <f t="shared" si="23"/>
        <v>0</v>
      </c>
      <c r="Q147">
        <f t="shared" si="29"/>
        <v>91</v>
      </c>
    </row>
    <row r="148" spans="2:17" x14ac:dyDescent="0.2">
      <c r="B148" s="3">
        <f>'Marktpreise EEX NCG 2017'!A504</f>
        <v>42142</v>
      </c>
      <c r="C148" s="7"/>
      <c r="D148" s="7"/>
      <c r="E148" s="7"/>
      <c r="F148" s="4">
        <f>'Marktpreise EEX NCG 2017'!B504</f>
        <v>21.957000000000001</v>
      </c>
      <c r="G148" s="4">
        <f t="shared" si="24"/>
        <v>22.147000000000002</v>
      </c>
      <c r="H148" s="4">
        <f t="shared" si="20"/>
        <v>0</v>
      </c>
      <c r="I148" s="19">
        <f t="shared" si="21"/>
        <v>0</v>
      </c>
      <c r="J148" s="19">
        <f t="shared" si="25"/>
        <v>0</v>
      </c>
      <c r="K148" s="17">
        <f t="shared" si="26"/>
        <v>0</v>
      </c>
      <c r="L148">
        <f t="shared" si="22"/>
        <v>0</v>
      </c>
      <c r="N148" s="4">
        <f t="shared" si="27"/>
        <v>21.904695652173913</v>
      </c>
      <c r="O148" s="4">
        <f t="shared" si="28"/>
        <v>2015.232</v>
      </c>
      <c r="P148">
        <f t="shared" si="23"/>
        <v>1</v>
      </c>
      <c r="Q148">
        <f t="shared" si="29"/>
        <v>92</v>
      </c>
    </row>
    <row r="149" spans="2:17" x14ac:dyDescent="0.2">
      <c r="B149" s="3">
        <f>'Marktpreise EEX NCG 2017'!A505</f>
        <v>42143</v>
      </c>
      <c r="C149" s="7"/>
      <c r="D149" s="7"/>
      <c r="E149" s="7"/>
      <c r="F149" s="4">
        <f>'Marktpreise EEX NCG 2017'!B505</f>
        <v>21.972999999999999</v>
      </c>
      <c r="G149" s="4">
        <f t="shared" si="24"/>
        <v>22.163</v>
      </c>
      <c r="H149" s="4">
        <f t="shared" si="20"/>
        <v>0</v>
      </c>
      <c r="I149" s="19">
        <f t="shared" si="21"/>
        <v>0</v>
      </c>
      <c r="J149" s="19">
        <f t="shared" si="25"/>
        <v>0</v>
      </c>
      <c r="K149" s="17">
        <f t="shared" si="26"/>
        <v>0</v>
      </c>
      <c r="L149">
        <f t="shared" si="22"/>
        <v>0</v>
      </c>
      <c r="N149" s="4">
        <f t="shared" si="27"/>
        <v>21.907473118279569</v>
      </c>
      <c r="O149" s="4">
        <f t="shared" si="28"/>
        <v>2037.395</v>
      </c>
      <c r="P149">
        <f t="shared" si="23"/>
        <v>1</v>
      </c>
      <c r="Q149">
        <f t="shared" si="29"/>
        <v>93</v>
      </c>
    </row>
    <row r="150" spans="2:17" x14ac:dyDescent="0.2">
      <c r="B150" s="3">
        <f>'Marktpreise EEX NCG 2017'!A506</f>
        <v>42144</v>
      </c>
      <c r="C150" s="7"/>
      <c r="D150" s="7"/>
      <c r="E150" s="7"/>
      <c r="F150" s="4">
        <f>'Marktpreise EEX NCG 2017'!B506</f>
        <v>22.157</v>
      </c>
      <c r="G150" s="4">
        <f t="shared" si="24"/>
        <v>22.347000000000001</v>
      </c>
      <c r="H150" s="4">
        <f t="shared" si="20"/>
        <v>0</v>
      </c>
      <c r="I150" s="19">
        <f t="shared" si="21"/>
        <v>0</v>
      </c>
      <c r="J150" s="19">
        <f t="shared" si="25"/>
        <v>0</v>
      </c>
      <c r="K150" s="17">
        <f t="shared" si="26"/>
        <v>0</v>
      </c>
      <c r="L150">
        <f t="shared" si="22"/>
        <v>0</v>
      </c>
      <c r="N150" s="4">
        <f t="shared" si="27"/>
        <v>21.912148936170215</v>
      </c>
      <c r="O150" s="4">
        <f t="shared" si="28"/>
        <v>2059.7420000000002</v>
      </c>
      <c r="P150">
        <f t="shared" si="23"/>
        <v>1</v>
      </c>
      <c r="Q150">
        <f t="shared" si="29"/>
        <v>94</v>
      </c>
    </row>
    <row r="151" spans="2:17" x14ac:dyDescent="0.2">
      <c r="B151" s="3">
        <f>'Marktpreise EEX NCG 2017'!A507</f>
        <v>42145</v>
      </c>
      <c r="C151" s="7"/>
      <c r="D151" s="7"/>
      <c r="E151" s="7"/>
      <c r="F151" s="4">
        <f>'Marktpreise EEX NCG 2017'!B507</f>
        <v>22.233000000000001</v>
      </c>
      <c r="G151" s="4">
        <f t="shared" si="24"/>
        <v>22.423000000000002</v>
      </c>
      <c r="H151" s="4">
        <f t="shared" si="20"/>
        <v>0</v>
      </c>
      <c r="I151" s="19">
        <f t="shared" si="21"/>
        <v>0</v>
      </c>
      <c r="J151" s="19">
        <f t="shared" si="25"/>
        <v>0</v>
      </c>
      <c r="K151" s="17">
        <f t="shared" si="26"/>
        <v>0</v>
      </c>
      <c r="L151">
        <f t="shared" si="22"/>
        <v>0</v>
      </c>
      <c r="N151" s="4">
        <f t="shared" si="27"/>
        <v>21.917526315789473</v>
      </c>
      <c r="O151" s="4">
        <f t="shared" si="28"/>
        <v>2082.165</v>
      </c>
      <c r="P151">
        <f t="shared" si="23"/>
        <v>1</v>
      </c>
      <c r="Q151">
        <f t="shared" si="29"/>
        <v>95</v>
      </c>
    </row>
    <row r="152" spans="2:17" x14ac:dyDescent="0.2">
      <c r="B152" s="3">
        <f>'Marktpreise EEX NCG 2017'!A508</f>
        <v>42146</v>
      </c>
      <c r="C152" s="7"/>
      <c r="D152" s="7"/>
      <c r="E152" s="7"/>
      <c r="F152" s="4">
        <f>'Marktpreise EEX NCG 2017'!B508</f>
        <v>22.172999999999998</v>
      </c>
      <c r="G152" s="4">
        <f t="shared" si="24"/>
        <v>22.363</v>
      </c>
      <c r="H152" s="4">
        <f t="shared" si="20"/>
        <v>0</v>
      </c>
      <c r="I152" s="19">
        <f t="shared" si="21"/>
        <v>0</v>
      </c>
      <c r="J152" s="19">
        <f t="shared" si="25"/>
        <v>0</v>
      </c>
      <c r="K152" s="17">
        <f t="shared" si="26"/>
        <v>0</v>
      </c>
      <c r="L152">
        <f t="shared" si="22"/>
        <v>0</v>
      </c>
      <c r="N152" s="4">
        <f t="shared" si="27"/>
        <v>21.922166666666666</v>
      </c>
      <c r="O152" s="4">
        <f t="shared" si="28"/>
        <v>2104.5279999999998</v>
      </c>
      <c r="P152">
        <f t="shared" si="23"/>
        <v>1</v>
      </c>
      <c r="Q152">
        <f t="shared" si="29"/>
        <v>96</v>
      </c>
    </row>
    <row r="153" spans="2:17" x14ac:dyDescent="0.2">
      <c r="B153" s="3">
        <f>'Marktpreise EEX NCG 2017'!A509</f>
        <v>42147</v>
      </c>
      <c r="C153" s="7"/>
      <c r="D153" s="7"/>
      <c r="E153" s="7"/>
      <c r="F153" s="4">
        <f>'Marktpreise EEX NCG 2017'!B509</f>
        <v>0</v>
      </c>
      <c r="G153" s="4">
        <f t="shared" si="24"/>
        <v>22.363</v>
      </c>
      <c r="H153" s="4">
        <f t="shared" si="20"/>
        <v>0</v>
      </c>
      <c r="I153" s="19">
        <f t="shared" si="21"/>
        <v>0</v>
      </c>
      <c r="J153" s="19">
        <f t="shared" si="25"/>
        <v>0</v>
      </c>
      <c r="K153" s="17">
        <f t="shared" si="26"/>
        <v>0</v>
      </c>
      <c r="L153">
        <f t="shared" si="22"/>
        <v>0</v>
      </c>
      <c r="N153" s="4">
        <f t="shared" si="27"/>
        <v>21.922166666666666</v>
      </c>
      <c r="O153" s="4">
        <f t="shared" si="28"/>
        <v>2104.5279999999998</v>
      </c>
      <c r="P153">
        <f t="shared" si="23"/>
        <v>0</v>
      </c>
      <c r="Q153">
        <f t="shared" si="29"/>
        <v>96</v>
      </c>
    </row>
    <row r="154" spans="2:17" x14ac:dyDescent="0.2">
      <c r="B154" s="3">
        <f>'Marktpreise EEX NCG 2017'!A510</f>
        <v>42148</v>
      </c>
      <c r="C154" s="7"/>
      <c r="D154" s="7"/>
      <c r="E154" s="7"/>
      <c r="F154" s="4">
        <f>'Marktpreise EEX NCG 2017'!B510</f>
        <v>0</v>
      </c>
      <c r="G154" s="4">
        <f t="shared" si="24"/>
        <v>22.363</v>
      </c>
      <c r="H154" s="4">
        <f t="shared" si="20"/>
        <v>0</v>
      </c>
      <c r="I154" s="19">
        <f t="shared" si="21"/>
        <v>0</v>
      </c>
      <c r="J154" s="19">
        <f t="shared" si="25"/>
        <v>0</v>
      </c>
      <c r="K154" s="17">
        <f t="shared" si="26"/>
        <v>0</v>
      </c>
      <c r="L154">
        <f t="shared" si="22"/>
        <v>0</v>
      </c>
      <c r="N154" s="4">
        <f t="shared" si="27"/>
        <v>21.922166666666666</v>
      </c>
      <c r="O154" s="4">
        <f t="shared" si="28"/>
        <v>2104.5279999999998</v>
      </c>
      <c r="P154">
        <f t="shared" si="23"/>
        <v>0</v>
      </c>
      <c r="Q154">
        <f t="shared" si="29"/>
        <v>96</v>
      </c>
    </row>
    <row r="155" spans="2:17" x14ac:dyDescent="0.2">
      <c r="B155" s="3">
        <f>'Marktpreise EEX NCG 2017'!A511</f>
        <v>42149</v>
      </c>
      <c r="C155" s="7"/>
      <c r="D155" s="7"/>
      <c r="E155" s="7"/>
      <c r="F155" s="4">
        <f>'Marktpreise EEX NCG 2017'!B511</f>
        <v>0</v>
      </c>
      <c r="G155" s="4">
        <f t="shared" si="24"/>
        <v>22.363</v>
      </c>
      <c r="H155" s="4">
        <f t="shared" si="20"/>
        <v>0</v>
      </c>
      <c r="I155" s="19">
        <f t="shared" si="21"/>
        <v>0</v>
      </c>
      <c r="J155" s="19">
        <f t="shared" si="25"/>
        <v>0</v>
      </c>
      <c r="K155" s="17">
        <f t="shared" si="26"/>
        <v>0</v>
      </c>
      <c r="L155">
        <f t="shared" si="22"/>
        <v>0</v>
      </c>
      <c r="N155" s="4">
        <f t="shared" si="27"/>
        <v>21.922166666666666</v>
      </c>
      <c r="O155" s="4">
        <f t="shared" si="28"/>
        <v>2104.5279999999998</v>
      </c>
      <c r="P155">
        <f t="shared" si="23"/>
        <v>0</v>
      </c>
      <c r="Q155">
        <f t="shared" si="29"/>
        <v>96</v>
      </c>
    </row>
    <row r="156" spans="2:17" x14ac:dyDescent="0.2">
      <c r="B156" s="3">
        <f>'Marktpreise EEX NCG 2017'!A512</f>
        <v>42150</v>
      </c>
      <c r="C156" s="7">
        <f>IF(A156&gt;0,$C$6/$C$8,0)</f>
        <v>0</v>
      </c>
      <c r="D156" s="7">
        <f t="shared" ref="D156:D219" si="30">IF(F156&gt;=F155,IF(F156=0,C156+D155,0),C156+D155)</f>
        <v>0</v>
      </c>
      <c r="E156" s="7">
        <f t="shared" ref="E156:E219" si="31">IF(F156&gt;=F155,IF(F156=0,0,C156+D155),0)</f>
        <v>0</v>
      </c>
      <c r="F156" s="4">
        <f>'Marktpreise EEX NCG 2017'!B512</f>
        <v>22.17</v>
      </c>
      <c r="G156" s="4">
        <f t="shared" si="24"/>
        <v>22.360000000000003</v>
      </c>
      <c r="H156" s="4">
        <f t="shared" si="20"/>
        <v>0</v>
      </c>
      <c r="I156" s="19">
        <f t="shared" si="21"/>
        <v>0</v>
      </c>
      <c r="J156" s="19">
        <f t="shared" si="25"/>
        <v>0</v>
      </c>
      <c r="K156" s="7">
        <f t="shared" si="26"/>
        <v>0</v>
      </c>
      <c r="L156" s="18">
        <f t="shared" si="22"/>
        <v>0</v>
      </c>
      <c r="M156" s="4"/>
      <c r="N156" s="4">
        <f t="shared" si="27"/>
        <v>21.926680412371134</v>
      </c>
      <c r="O156" s="4">
        <f t="shared" si="28"/>
        <v>2126.8879999999999</v>
      </c>
      <c r="P156">
        <f t="shared" si="23"/>
        <v>1</v>
      </c>
      <c r="Q156">
        <f t="shared" si="29"/>
        <v>97</v>
      </c>
    </row>
    <row r="157" spans="2:17" x14ac:dyDescent="0.2">
      <c r="B157" s="3">
        <f>'Marktpreise EEX NCG 2017'!A513</f>
        <v>42151</v>
      </c>
      <c r="C157" s="7">
        <f t="shared" ref="C157:C220" si="32">IF(A157&gt;0,$C$6/$C$8,0)</f>
        <v>0</v>
      </c>
      <c r="D157" s="7">
        <f t="shared" si="30"/>
        <v>0</v>
      </c>
      <c r="E157" s="7">
        <f t="shared" si="31"/>
        <v>0</v>
      </c>
      <c r="F157" s="4">
        <f>'Marktpreise EEX NCG 2017'!B513</f>
        <v>22.06</v>
      </c>
      <c r="G157" s="4">
        <f t="shared" si="24"/>
        <v>22.25</v>
      </c>
      <c r="H157" s="4">
        <f t="shared" si="20"/>
        <v>0</v>
      </c>
      <c r="I157" s="19">
        <f t="shared" si="21"/>
        <v>0</v>
      </c>
      <c r="J157" s="19">
        <f t="shared" si="25"/>
        <v>0</v>
      </c>
      <c r="K157" s="7">
        <f t="shared" si="26"/>
        <v>0</v>
      </c>
      <c r="L157" s="18">
        <f t="shared" si="22"/>
        <v>0</v>
      </c>
      <c r="M157" s="4"/>
      <c r="N157" s="4">
        <f t="shared" si="27"/>
        <v>21.929979591836734</v>
      </c>
      <c r="O157" s="4">
        <f t="shared" si="28"/>
        <v>2149.1379999999999</v>
      </c>
      <c r="P157">
        <f t="shared" si="23"/>
        <v>1</v>
      </c>
      <c r="Q157">
        <f t="shared" si="29"/>
        <v>98</v>
      </c>
    </row>
    <row r="158" spans="2:17" x14ac:dyDescent="0.2">
      <c r="B158" s="3">
        <f>'Marktpreise EEX NCG 2017'!A514</f>
        <v>42152</v>
      </c>
      <c r="C158" s="7">
        <f t="shared" si="32"/>
        <v>0</v>
      </c>
      <c r="D158" s="7">
        <f t="shared" si="30"/>
        <v>0</v>
      </c>
      <c r="E158" s="7">
        <f t="shared" si="31"/>
        <v>0</v>
      </c>
      <c r="F158" s="4">
        <f>'Marktpreise EEX NCG 2017'!B514</f>
        <v>22.02</v>
      </c>
      <c r="G158" s="4">
        <f t="shared" si="24"/>
        <v>22.21</v>
      </c>
      <c r="H158" s="4">
        <f t="shared" si="20"/>
        <v>0</v>
      </c>
      <c r="I158" s="19">
        <f t="shared" si="21"/>
        <v>0</v>
      </c>
      <c r="J158" s="19">
        <f t="shared" si="25"/>
        <v>0</v>
      </c>
      <c r="K158" s="7">
        <f t="shared" si="26"/>
        <v>0</v>
      </c>
      <c r="L158" s="18">
        <f t="shared" si="22"/>
        <v>0</v>
      </c>
      <c r="M158" s="4"/>
      <c r="N158" s="4">
        <f t="shared" si="27"/>
        <v>21.93280808080808</v>
      </c>
      <c r="O158" s="4">
        <f t="shared" si="28"/>
        <v>2171.348</v>
      </c>
      <c r="P158">
        <f t="shared" si="23"/>
        <v>1</v>
      </c>
      <c r="Q158">
        <f t="shared" si="29"/>
        <v>99</v>
      </c>
    </row>
    <row r="159" spans="2:17" x14ac:dyDescent="0.2">
      <c r="B159" s="3">
        <f>'Marktpreise EEX NCG 2017'!A515</f>
        <v>42153</v>
      </c>
      <c r="C159" s="7">
        <f t="shared" si="32"/>
        <v>0</v>
      </c>
      <c r="D159" s="7">
        <f t="shared" si="30"/>
        <v>0</v>
      </c>
      <c r="E159" s="7">
        <f t="shared" si="31"/>
        <v>0</v>
      </c>
      <c r="F159" s="4">
        <f>'Marktpreise EEX NCG 2017'!B515</f>
        <v>21.85</v>
      </c>
      <c r="G159" s="4">
        <f t="shared" si="24"/>
        <v>22.040000000000003</v>
      </c>
      <c r="H159" s="4">
        <f t="shared" si="20"/>
        <v>0</v>
      </c>
      <c r="I159" s="19">
        <f t="shared" si="21"/>
        <v>0</v>
      </c>
      <c r="J159" s="19">
        <f t="shared" si="25"/>
        <v>0</v>
      </c>
      <c r="K159" s="7">
        <f t="shared" si="26"/>
        <v>0</v>
      </c>
      <c r="L159" s="18">
        <f t="shared" si="22"/>
        <v>0</v>
      </c>
      <c r="M159" s="4"/>
      <c r="N159" s="4">
        <f t="shared" si="27"/>
        <v>21.933879999999998</v>
      </c>
      <c r="O159" s="4">
        <f t="shared" si="28"/>
        <v>2193.3879999999999</v>
      </c>
      <c r="P159">
        <f t="shared" si="23"/>
        <v>1</v>
      </c>
      <c r="Q159">
        <f t="shared" si="29"/>
        <v>100</v>
      </c>
    </row>
    <row r="160" spans="2:17" x14ac:dyDescent="0.2">
      <c r="B160" s="3">
        <f>'Marktpreise EEX NCG 2017'!A516</f>
        <v>42154</v>
      </c>
      <c r="C160" s="7">
        <f t="shared" si="32"/>
        <v>0</v>
      </c>
      <c r="D160" s="7">
        <f t="shared" si="30"/>
        <v>0</v>
      </c>
      <c r="E160" s="7">
        <f t="shared" si="31"/>
        <v>0</v>
      </c>
      <c r="F160" s="4">
        <f>'Marktpreise EEX NCG 2017'!B516</f>
        <v>0</v>
      </c>
      <c r="G160" s="4">
        <f t="shared" si="24"/>
        <v>22.040000000000003</v>
      </c>
      <c r="H160" s="4">
        <f t="shared" si="20"/>
        <v>0</v>
      </c>
      <c r="I160" s="19">
        <f t="shared" si="21"/>
        <v>0</v>
      </c>
      <c r="J160" s="19">
        <f t="shared" si="25"/>
        <v>0</v>
      </c>
      <c r="K160" s="7">
        <f t="shared" si="26"/>
        <v>0</v>
      </c>
      <c r="L160" s="18">
        <f t="shared" si="22"/>
        <v>0</v>
      </c>
      <c r="M160" s="4"/>
      <c r="N160" s="4">
        <f t="shared" si="27"/>
        <v>21.933879999999998</v>
      </c>
      <c r="O160" s="4">
        <f t="shared" si="28"/>
        <v>2193.3879999999999</v>
      </c>
      <c r="P160">
        <f t="shared" si="23"/>
        <v>0</v>
      </c>
      <c r="Q160">
        <f t="shared" si="29"/>
        <v>100</v>
      </c>
    </row>
    <row r="161" spans="2:17" x14ac:dyDescent="0.2">
      <c r="B161" s="3">
        <f>'Marktpreise EEX NCG 2017'!A517</f>
        <v>42155</v>
      </c>
      <c r="C161" s="7">
        <f t="shared" si="32"/>
        <v>0</v>
      </c>
      <c r="D161" s="7">
        <f t="shared" si="30"/>
        <v>0</v>
      </c>
      <c r="E161" s="7">
        <f t="shared" si="31"/>
        <v>0</v>
      </c>
      <c r="F161" s="4">
        <f>'Marktpreise EEX NCG 2017'!B517</f>
        <v>0</v>
      </c>
      <c r="G161" s="4">
        <f t="shared" si="24"/>
        <v>22.040000000000003</v>
      </c>
      <c r="H161" s="4">
        <f t="shared" si="20"/>
        <v>0</v>
      </c>
      <c r="I161" s="19">
        <f t="shared" si="21"/>
        <v>0</v>
      </c>
      <c r="J161" s="19">
        <f t="shared" si="25"/>
        <v>0</v>
      </c>
      <c r="K161" s="7">
        <f t="shared" si="26"/>
        <v>0</v>
      </c>
      <c r="L161" s="18">
        <f t="shared" si="22"/>
        <v>0</v>
      </c>
      <c r="M161" s="4"/>
      <c r="N161" s="4">
        <f t="shared" si="27"/>
        <v>21.933879999999998</v>
      </c>
      <c r="O161" s="4">
        <f t="shared" si="28"/>
        <v>2193.3879999999999</v>
      </c>
      <c r="P161">
        <f t="shared" si="23"/>
        <v>0</v>
      </c>
      <c r="Q161">
        <f t="shared" si="29"/>
        <v>100</v>
      </c>
    </row>
    <row r="162" spans="2:17" x14ac:dyDescent="0.2">
      <c r="B162" s="3">
        <f>'Marktpreise EEX NCG 2017'!A518</f>
        <v>42156</v>
      </c>
      <c r="C162" s="7">
        <f t="shared" si="32"/>
        <v>0</v>
      </c>
      <c r="D162" s="7">
        <f t="shared" si="30"/>
        <v>0</v>
      </c>
      <c r="E162" s="7">
        <f t="shared" si="31"/>
        <v>0</v>
      </c>
      <c r="F162" s="4">
        <f>'Marktpreise EEX NCG 2017'!B518</f>
        <v>21.875</v>
      </c>
      <c r="G162" s="4">
        <f t="shared" si="24"/>
        <v>22.065000000000001</v>
      </c>
      <c r="H162" s="4">
        <f t="shared" si="20"/>
        <v>0</v>
      </c>
      <c r="I162" s="19">
        <f t="shared" si="21"/>
        <v>0</v>
      </c>
      <c r="J162" s="19">
        <f t="shared" si="25"/>
        <v>0</v>
      </c>
      <c r="K162" s="7">
        <f t="shared" si="26"/>
        <v>0</v>
      </c>
      <c r="L162" s="18">
        <f t="shared" si="22"/>
        <v>0</v>
      </c>
      <c r="M162" s="4"/>
      <c r="N162" s="4">
        <f t="shared" si="27"/>
        <v>21.935178217821782</v>
      </c>
      <c r="O162" s="4">
        <f t="shared" si="28"/>
        <v>2215.453</v>
      </c>
      <c r="P162">
        <f t="shared" si="23"/>
        <v>1</v>
      </c>
      <c r="Q162">
        <f t="shared" si="29"/>
        <v>101</v>
      </c>
    </row>
    <row r="163" spans="2:17" x14ac:dyDescent="0.2">
      <c r="B163" s="3">
        <f>'Marktpreise EEX NCG 2017'!A519</f>
        <v>42157</v>
      </c>
      <c r="C163" s="7">
        <f t="shared" si="32"/>
        <v>0</v>
      </c>
      <c r="D163" s="7">
        <f t="shared" si="30"/>
        <v>0</v>
      </c>
      <c r="E163" s="7">
        <f t="shared" si="31"/>
        <v>0</v>
      </c>
      <c r="F163" s="4">
        <f>'Marktpreise EEX NCG 2017'!B519</f>
        <v>21.89</v>
      </c>
      <c r="G163" s="4">
        <f t="shared" si="24"/>
        <v>22.080000000000002</v>
      </c>
      <c r="H163" s="4">
        <f t="shared" si="20"/>
        <v>0</v>
      </c>
      <c r="I163" s="19">
        <f t="shared" si="21"/>
        <v>0</v>
      </c>
      <c r="J163" s="19">
        <f t="shared" si="25"/>
        <v>0</v>
      </c>
      <c r="K163" s="7">
        <f t="shared" si="26"/>
        <v>0</v>
      </c>
      <c r="L163" s="18">
        <f t="shared" si="22"/>
        <v>0</v>
      </c>
      <c r="M163" s="4"/>
      <c r="N163" s="4">
        <f t="shared" si="27"/>
        <v>21.936598039215685</v>
      </c>
      <c r="O163" s="4">
        <f t="shared" si="28"/>
        <v>2237.5329999999999</v>
      </c>
      <c r="P163">
        <f t="shared" si="23"/>
        <v>1</v>
      </c>
      <c r="Q163">
        <f t="shared" si="29"/>
        <v>102</v>
      </c>
    </row>
    <row r="164" spans="2:17" x14ac:dyDescent="0.2">
      <c r="B164" s="3">
        <f>'Marktpreise EEX NCG 2017'!A520</f>
        <v>42158</v>
      </c>
      <c r="C164" s="7">
        <f t="shared" si="32"/>
        <v>0</v>
      </c>
      <c r="D164" s="7">
        <f t="shared" si="30"/>
        <v>0</v>
      </c>
      <c r="E164" s="7">
        <f t="shared" si="31"/>
        <v>0</v>
      </c>
      <c r="F164" s="4">
        <f>'Marktpreise EEX NCG 2017'!B520</f>
        <v>22</v>
      </c>
      <c r="G164" s="4">
        <f t="shared" si="24"/>
        <v>22.19</v>
      </c>
      <c r="H164" s="4">
        <f t="shared" si="20"/>
        <v>0</v>
      </c>
      <c r="I164" s="19">
        <f t="shared" si="21"/>
        <v>0</v>
      </c>
      <c r="J164" s="19">
        <f t="shared" si="25"/>
        <v>0</v>
      </c>
      <c r="K164" s="7">
        <f t="shared" si="26"/>
        <v>0</v>
      </c>
      <c r="L164" s="18">
        <f t="shared" si="22"/>
        <v>0</v>
      </c>
      <c r="M164" s="4"/>
      <c r="N164" s="4">
        <f t="shared" si="27"/>
        <v>21.939058252427184</v>
      </c>
      <c r="O164" s="4">
        <f t="shared" si="28"/>
        <v>2259.723</v>
      </c>
      <c r="P164">
        <f t="shared" si="23"/>
        <v>1</v>
      </c>
      <c r="Q164">
        <f t="shared" si="29"/>
        <v>103</v>
      </c>
    </row>
    <row r="165" spans="2:17" x14ac:dyDescent="0.2">
      <c r="B165" s="3">
        <f>'Marktpreise EEX NCG 2017'!A521</f>
        <v>42159</v>
      </c>
      <c r="C165" s="7">
        <f t="shared" si="32"/>
        <v>0</v>
      </c>
      <c r="D165" s="7">
        <f t="shared" si="30"/>
        <v>0</v>
      </c>
      <c r="E165" s="7">
        <f t="shared" si="31"/>
        <v>0</v>
      </c>
      <c r="F165" s="4">
        <f>'Marktpreise EEX NCG 2017'!B521</f>
        <v>21.75</v>
      </c>
      <c r="G165" s="4">
        <f t="shared" si="24"/>
        <v>21.94</v>
      </c>
      <c r="H165" s="4">
        <f t="shared" si="20"/>
        <v>0</v>
      </c>
      <c r="I165" s="19">
        <f t="shared" si="21"/>
        <v>0</v>
      </c>
      <c r="J165" s="19">
        <f t="shared" si="25"/>
        <v>0</v>
      </c>
      <c r="K165" s="7">
        <f t="shared" si="26"/>
        <v>0</v>
      </c>
      <c r="L165" s="18">
        <f t="shared" si="22"/>
        <v>0</v>
      </c>
      <c r="M165" s="4"/>
      <c r="N165" s="4">
        <f t="shared" si="27"/>
        <v>21.939067307692309</v>
      </c>
      <c r="O165" s="4">
        <f t="shared" si="28"/>
        <v>2281.663</v>
      </c>
      <c r="P165">
        <f t="shared" si="23"/>
        <v>1</v>
      </c>
      <c r="Q165">
        <f t="shared" si="29"/>
        <v>104</v>
      </c>
    </row>
    <row r="166" spans="2:17" x14ac:dyDescent="0.2">
      <c r="B166" s="3">
        <f>'Marktpreise EEX NCG 2017'!A522</f>
        <v>42160</v>
      </c>
      <c r="C166" s="7">
        <f t="shared" si="32"/>
        <v>0</v>
      </c>
      <c r="D166" s="7">
        <f t="shared" si="30"/>
        <v>0</v>
      </c>
      <c r="E166" s="7">
        <f t="shared" si="31"/>
        <v>0</v>
      </c>
      <c r="F166" s="4">
        <f>'Marktpreise EEX NCG 2017'!B522</f>
        <v>21.951000000000001</v>
      </c>
      <c r="G166" s="4">
        <f t="shared" si="24"/>
        <v>22.141000000000002</v>
      </c>
      <c r="H166" s="4">
        <f t="shared" si="20"/>
        <v>0</v>
      </c>
      <c r="I166" s="19">
        <f t="shared" si="21"/>
        <v>0</v>
      </c>
      <c r="J166" s="19">
        <f t="shared" si="25"/>
        <v>0</v>
      </c>
      <c r="K166" s="7">
        <f t="shared" si="26"/>
        <v>0</v>
      </c>
      <c r="L166" s="18">
        <f t="shared" si="22"/>
        <v>0</v>
      </c>
      <c r="M166" s="4"/>
      <c r="N166" s="4">
        <f t="shared" si="27"/>
        <v>21.940990476190478</v>
      </c>
      <c r="O166" s="4">
        <f t="shared" si="28"/>
        <v>2303.8040000000001</v>
      </c>
      <c r="P166">
        <f t="shared" si="23"/>
        <v>1</v>
      </c>
      <c r="Q166">
        <f t="shared" si="29"/>
        <v>105</v>
      </c>
    </row>
    <row r="167" spans="2:17" x14ac:dyDescent="0.2">
      <c r="B167" s="3">
        <f>'Marktpreise EEX NCG 2017'!A523</f>
        <v>42161</v>
      </c>
      <c r="C167" s="7">
        <f t="shared" si="32"/>
        <v>0</v>
      </c>
      <c r="D167" s="7">
        <f t="shared" si="30"/>
        <v>0</v>
      </c>
      <c r="E167" s="7">
        <f t="shared" si="31"/>
        <v>0</v>
      </c>
      <c r="F167" s="4">
        <f>'Marktpreise EEX NCG 2017'!B523</f>
        <v>0</v>
      </c>
      <c r="G167" s="4">
        <f t="shared" si="24"/>
        <v>22.141000000000002</v>
      </c>
      <c r="H167" s="4">
        <f t="shared" si="20"/>
        <v>0</v>
      </c>
      <c r="I167" s="19">
        <f t="shared" si="21"/>
        <v>0</v>
      </c>
      <c r="J167" s="19">
        <f t="shared" si="25"/>
        <v>0</v>
      </c>
      <c r="K167" s="7">
        <f t="shared" si="26"/>
        <v>0</v>
      </c>
      <c r="L167" s="18">
        <f t="shared" si="22"/>
        <v>0</v>
      </c>
      <c r="M167" s="4"/>
      <c r="N167" s="4">
        <f t="shared" si="27"/>
        <v>21.940990476190478</v>
      </c>
      <c r="O167" s="4">
        <f t="shared" si="28"/>
        <v>2303.8040000000001</v>
      </c>
      <c r="P167">
        <f t="shared" si="23"/>
        <v>0</v>
      </c>
      <c r="Q167">
        <f t="shared" si="29"/>
        <v>105</v>
      </c>
    </row>
    <row r="168" spans="2:17" x14ac:dyDescent="0.2">
      <c r="B168" s="3">
        <f>'Marktpreise EEX NCG 2017'!A524</f>
        <v>42162</v>
      </c>
      <c r="C168" s="7">
        <f t="shared" si="32"/>
        <v>0</v>
      </c>
      <c r="D168" s="7">
        <f t="shared" si="30"/>
        <v>0</v>
      </c>
      <c r="E168" s="7">
        <f t="shared" si="31"/>
        <v>0</v>
      </c>
      <c r="F168" s="4">
        <f>'Marktpreise EEX NCG 2017'!B524</f>
        <v>0</v>
      </c>
      <c r="G168" s="4">
        <f t="shared" si="24"/>
        <v>22.141000000000002</v>
      </c>
      <c r="H168" s="4">
        <f t="shared" si="20"/>
        <v>0</v>
      </c>
      <c r="I168" s="19">
        <f t="shared" si="21"/>
        <v>0</v>
      </c>
      <c r="J168" s="19">
        <f t="shared" si="25"/>
        <v>0</v>
      </c>
      <c r="K168" s="7">
        <f t="shared" si="26"/>
        <v>0</v>
      </c>
      <c r="L168" s="18">
        <f t="shared" si="22"/>
        <v>0</v>
      </c>
      <c r="M168" s="4"/>
      <c r="N168" s="4">
        <f t="shared" si="27"/>
        <v>21.940990476190478</v>
      </c>
      <c r="O168" s="4">
        <f t="shared" si="28"/>
        <v>2303.8040000000001</v>
      </c>
      <c r="P168">
        <f t="shared" si="23"/>
        <v>0</v>
      </c>
      <c r="Q168">
        <f t="shared" si="29"/>
        <v>105</v>
      </c>
    </row>
    <row r="169" spans="2:17" x14ac:dyDescent="0.2">
      <c r="B169" s="3">
        <f>'Marktpreise EEX NCG 2017'!A525</f>
        <v>42163</v>
      </c>
      <c r="C169" s="7">
        <f t="shared" si="32"/>
        <v>0</v>
      </c>
      <c r="D169" s="7">
        <f t="shared" si="30"/>
        <v>0</v>
      </c>
      <c r="E169" s="7">
        <f t="shared" si="31"/>
        <v>0</v>
      </c>
      <c r="F169" s="4">
        <f>'Marktpreise EEX NCG 2017'!B525</f>
        <v>22.045999999999999</v>
      </c>
      <c r="G169" s="4">
        <f t="shared" si="24"/>
        <v>22.236000000000001</v>
      </c>
      <c r="H169" s="4">
        <f t="shared" si="20"/>
        <v>0</v>
      </c>
      <c r="I169" s="19">
        <f t="shared" si="21"/>
        <v>0</v>
      </c>
      <c r="J169" s="19">
        <f t="shared" si="25"/>
        <v>0</v>
      </c>
      <c r="K169" s="7">
        <f t="shared" si="26"/>
        <v>0</v>
      </c>
      <c r="L169" s="18">
        <f t="shared" si="22"/>
        <v>0</v>
      </c>
      <c r="M169" s="4"/>
      <c r="N169" s="4">
        <f t="shared" si="27"/>
        <v>21.94377358490566</v>
      </c>
      <c r="O169" s="4">
        <f t="shared" si="28"/>
        <v>2326.04</v>
      </c>
      <c r="P169">
        <f t="shared" si="23"/>
        <v>1</v>
      </c>
      <c r="Q169">
        <f t="shared" si="29"/>
        <v>106</v>
      </c>
    </row>
    <row r="170" spans="2:17" x14ac:dyDescent="0.2">
      <c r="B170" s="3">
        <f>'Marktpreise EEX NCG 2017'!A526</f>
        <v>42164</v>
      </c>
      <c r="C170" s="7">
        <f t="shared" si="32"/>
        <v>0</v>
      </c>
      <c r="D170" s="7">
        <f t="shared" si="30"/>
        <v>0</v>
      </c>
      <c r="E170" s="7">
        <f t="shared" si="31"/>
        <v>0</v>
      </c>
      <c r="F170" s="4">
        <f>'Marktpreise EEX NCG 2017'!B526</f>
        <v>22.125</v>
      </c>
      <c r="G170" s="4">
        <f t="shared" si="24"/>
        <v>22.315000000000001</v>
      </c>
      <c r="H170" s="4">
        <f t="shared" si="20"/>
        <v>0</v>
      </c>
      <c r="I170" s="19">
        <f t="shared" si="21"/>
        <v>0</v>
      </c>
      <c r="J170" s="19">
        <f t="shared" si="25"/>
        <v>0</v>
      </c>
      <c r="K170" s="7">
        <f t="shared" si="26"/>
        <v>0</v>
      </c>
      <c r="L170" s="18">
        <f t="shared" si="22"/>
        <v>0</v>
      </c>
      <c r="M170" s="4"/>
      <c r="N170" s="4">
        <f t="shared" si="27"/>
        <v>21.947242990654207</v>
      </c>
      <c r="O170" s="4">
        <f t="shared" si="28"/>
        <v>2348.355</v>
      </c>
      <c r="P170">
        <f t="shared" si="23"/>
        <v>1</v>
      </c>
      <c r="Q170">
        <f t="shared" si="29"/>
        <v>107</v>
      </c>
    </row>
    <row r="171" spans="2:17" x14ac:dyDescent="0.2">
      <c r="B171" s="3">
        <f>'Marktpreise EEX NCG 2017'!A527</f>
        <v>42165</v>
      </c>
      <c r="C171" s="7">
        <f t="shared" si="32"/>
        <v>0</v>
      </c>
      <c r="D171" s="7">
        <f t="shared" si="30"/>
        <v>0</v>
      </c>
      <c r="E171" s="7">
        <f t="shared" si="31"/>
        <v>0</v>
      </c>
      <c r="F171" s="4">
        <f>'Marktpreise EEX NCG 2017'!B527</f>
        <v>22.248999999999999</v>
      </c>
      <c r="G171" s="4">
        <f t="shared" si="24"/>
        <v>22.439</v>
      </c>
      <c r="H171" s="4">
        <f t="shared" si="20"/>
        <v>0</v>
      </c>
      <c r="I171" s="19">
        <f t="shared" si="21"/>
        <v>0</v>
      </c>
      <c r="J171" s="19">
        <f t="shared" si="25"/>
        <v>0</v>
      </c>
      <c r="K171" s="7">
        <f t="shared" si="26"/>
        <v>0</v>
      </c>
      <c r="L171" s="18">
        <f t="shared" si="22"/>
        <v>0</v>
      </c>
      <c r="M171" s="4"/>
      <c r="N171" s="4">
        <f t="shared" si="27"/>
        <v>21.951796296296294</v>
      </c>
      <c r="O171" s="4">
        <f t="shared" si="28"/>
        <v>2370.7939999999999</v>
      </c>
      <c r="P171">
        <f t="shared" si="23"/>
        <v>1</v>
      </c>
      <c r="Q171">
        <f t="shared" si="29"/>
        <v>108</v>
      </c>
    </row>
    <row r="172" spans="2:17" x14ac:dyDescent="0.2">
      <c r="B172" s="3">
        <f>'Marktpreise EEX NCG 2017'!A528</f>
        <v>42166</v>
      </c>
      <c r="C172" s="7">
        <f t="shared" si="32"/>
        <v>0</v>
      </c>
      <c r="D172" s="7">
        <f t="shared" si="30"/>
        <v>0</v>
      </c>
      <c r="E172" s="7">
        <f t="shared" si="31"/>
        <v>0</v>
      </c>
      <c r="F172" s="4">
        <f>'Marktpreise EEX NCG 2017'!B528</f>
        <v>21.975000000000001</v>
      </c>
      <c r="G172" s="4">
        <f t="shared" si="24"/>
        <v>22.165000000000003</v>
      </c>
      <c r="H172" s="4">
        <f t="shared" si="20"/>
        <v>0</v>
      </c>
      <c r="I172" s="19">
        <f t="shared" si="21"/>
        <v>0</v>
      </c>
      <c r="J172" s="19">
        <f t="shared" si="25"/>
        <v>0</v>
      </c>
      <c r="K172" s="7">
        <f t="shared" si="26"/>
        <v>0</v>
      </c>
      <c r="L172" s="18">
        <f t="shared" si="22"/>
        <v>0</v>
      </c>
      <c r="M172" s="4"/>
      <c r="N172" s="4">
        <f t="shared" si="27"/>
        <v>21.953752293577981</v>
      </c>
      <c r="O172" s="4">
        <f t="shared" si="28"/>
        <v>2392.9589999999998</v>
      </c>
      <c r="P172">
        <f t="shared" si="23"/>
        <v>1</v>
      </c>
      <c r="Q172">
        <f t="shared" si="29"/>
        <v>109</v>
      </c>
    </row>
    <row r="173" spans="2:17" x14ac:dyDescent="0.2">
      <c r="B173" s="3">
        <f>'Marktpreise EEX NCG 2017'!A529</f>
        <v>42167</v>
      </c>
      <c r="C173" s="7">
        <f t="shared" si="32"/>
        <v>0</v>
      </c>
      <c r="D173" s="7">
        <f t="shared" si="30"/>
        <v>0</v>
      </c>
      <c r="E173" s="7">
        <f t="shared" si="31"/>
        <v>0</v>
      </c>
      <c r="F173" s="4">
        <f>'Marktpreise EEX NCG 2017'!B529</f>
        <v>22</v>
      </c>
      <c r="G173" s="4">
        <f t="shared" si="24"/>
        <v>22.19</v>
      </c>
      <c r="H173" s="4">
        <f t="shared" si="20"/>
        <v>0</v>
      </c>
      <c r="I173" s="19">
        <f t="shared" si="21"/>
        <v>0</v>
      </c>
      <c r="J173" s="19">
        <f t="shared" si="25"/>
        <v>0</v>
      </c>
      <c r="K173" s="7">
        <f t="shared" si="26"/>
        <v>0</v>
      </c>
      <c r="L173" s="18">
        <f t="shared" si="22"/>
        <v>0</v>
      </c>
      <c r="M173" s="4"/>
      <c r="N173" s="4">
        <f t="shared" si="27"/>
        <v>21.9559</v>
      </c>
      <c r="O173" s="4">
        <f t="shared" si="28"/>
        <v>2415.1489999999999</v>
      </c>
      <c r="P173">
        <f t="shared" si="23"/>
        <v>1</v>
      </c>
      <c r="Q173">
        <f t="shared" si="29"/>
        <v>110</v>
      </c>
    </row>
    <row r="174" spans="2:17" x14ac:dyDescent="0.2">
      <c r="B174" s="3">
        <f>'Marktpreise EEX NCG 2017'!A530</f>
        <v>42168</v>
      </c>
      <c r="C174" s="7">
        <f t="shared" si="32"/>
        <v>0</v>
      </c>
      <c r="D174" s="7">
        <f t="shared" si="30"/>
        <v>0</v>
      </c>
      <c r="E174" s="7">
        <f t="shared" si="31"/>
        <v>0</v>
      </c>
      <c r="F174" s="4">
        <f>'Marktpreise EEX NCG 2017'!B530</f>
        <v>0</v>
      </c>
      <c r="G174" s="4">
        <f t="shared" si="24"/>
        <v>22.19</v>
      </c>
      <c r="H174" s="4">
        <f t="shared" si="20"/>
        <v>0</v>
      </c>
      <c r="I174" s="19">
        <f t="shared" si="21"/>
        <v>0</v>
      </c>
      <c r="J174" s="19">
        <f t="shared" si="25"/>
        <v>0</v>
      </c>
      <c r="K174" s="7">
        <f t="shared" si="26"/>
        <v>0</v>
      </c>
      <c r="L174" s="18">
        <f t="shared" si="22"/>
        <v>0</v>
      </c>
      <c r="M174" s="4"/>
      <c r="N174" s="4">
        <f t="shared" si="27"/>
        <v>21.9559</v>
      </c>
      <c r="O174" s="4">
        <f t="shared" si="28"/>
        <v>2415.1489999999999</v>
      </c>
      <c r="P174">
        <f t="shared" si="23"/>
        <v>0</v>
      </c>
      <c r="Q174">
        <f t="shared" si="29"/>
        <v>110</v>
      </c>
    </row>
    <row r="175" spans="2:17" x14ac:dyDescent="0.2">
      <c r="B175" s="3">
        <f>'Marktpreise EEX NCG 2017'!A531</f>
        <v>42169</v>
      </c>
      <c r="C175" s="7">
        <f t="shared" si="32"/>
        <v>0</v>
      </c>
      <c r="D175" s="7">
        <f t="shared" si="30"/>
        <v>0</v>
      </c>
      <c r="E175" s="7">
        <f t="shared" si="31"/>
        <v>0</v>
      </c>
      <c r="F175" s="4">
        <f>'Marktpreise EEX NCG 2017'!B531</f>
        <v>0</v>
      </c>
      <c r="G175" s="4">
        <f t="shared" si="24"/>
        <v>22.19</v>
      </c>
      <c r="H175" s="4">
        <f t="shared" si="20"/>
        <v>0</v>
      </c>
      <c r="I175" s="19">
        <f t="shared" si="21"/>
        <v>0</v>
      </c>
      <c r="J175" s="19">
        <f t="shared" si="25"/>
        <v>0</v>
      </c>
      <c r="K175" s="7">
        <f t="shared" si="26"/>
        <v>0</v>
      </c>
      <c r="L175" s="18">
        <f t="shared" si="22"/>
        <v>0</v>
      </c>
      <c r="M175" s="4"/>
      <c r="N175" s="4">
        <f t="shared" si="27"/>
        <v>21.9559</v>
      </c>
      <c r="O175" s="4">
        <f t="shared" si="28"/>
        <v>2415.1489999999999</v>
      </c>
      <c r="P175">
        <f t="shared" si="23"/>
        <v>0</v>
      </c>
      <c r="Q175">
        <f t="shared" si="29"/>
        <v>110</v>
      </c>
    </row>
    <row r="176" spans="2:17" x14ac:dyDescent="0.2">
      <c r="B176" s="3">
        <f>'Marktpreise EEX NCG 2017'!A532</f>
        <v>42170</v>
      </c>
      <c r="C176" s="7">
        <f t="shared" si="32"/>
        <v>0</v>
      </c>
      <c r="D176" s="7">
        <f t="shared" si="30"/>
        <v>0</v>
      </c>
      <c r="E176" s="7">
        <f t="shared" si="31"/>
        <v>0</v>
      </c>
      <c r="F176" s="4">
        <f>'Marktpreise EEX NCG 2017'!B532</f>
        <v>21.95</v>
      </c>
      <c r="G176" s="4">
        <f t="shared" si="24"/>
        <v>22.14</v>
      </c>
      <c r="H176" s="4">
        <f t="shared" si="20"/>
        <v>0</v>
      </c>
      <c r="I176" s="19">
        <f t="shared" si="21"/>
        <v>0</v>
      </c>
      <c r="J176" s="19">
        <f t="shared" si="25"/>
        <v>0</v>
      </c>
      <c r="K176" s="7">
        <f t="shared" si="26"/>
        <v>0</v>
      </c>
      <c r="L176" s="18">
        <f t="shared" si="22"/>
        <v>0</v>
      </c>
      <c r="M176" s="4"/>
      <c r="N176" s="4">
        <f t="shared" si="27"/>
        <v>21.957558558558556</v>
      </c>
      <c r="O176" s="4">
        <f t="shared" si="28"/>
        <v>2437.2889999999998</v>
      </c>
      <c r="P176">
        <f t="shared" si="23"/>
        <v>1</v>
      </c>
      <c r="Q176">
        <f t="shared" si="29"/>
        <v>111</v>
      </c>
    </row>
    <row r="177" spans="2:17" x14ac:dyDescent="0.2">
      <c r="B177" s="3">
        <f>'Marktpreise EEX NCG 2017'!A533</f>
        <v>42171</v>
      </c>
      <c r="C177" s="7">
        <f t="shared" si="32"/>
        <v>0</v>
      </c>
      <c r="D177" s="7">
        <f t="shared" si="30"/>
        <v>0</v>
      </c>
      <c r="E177" s="7">
        <f t="shared" si="31"/>
        <v>0</v>
      </c>
      <c r="F177" s="4">
        <f>'Marktpreise EEX NCG 2017'!B533</f>
        <v>22</v>
      </c>
      <c r="G177" s="4">
        <f t="shared" si="24"/>
        <v>22.19</v>
      </c>
      <c r="H177" s="4">
        <f t="shared" si="20"/>
        <v>0</v>
      </c>
      <c r="I177" s="19">
        <f t="shared" si="21"/>
        <v>0</v>
      </c>
      <c r="J177" s="19">
        <f t="shared" si="25"/>
        <v>0</v>
      </c>
      <c r="K177" s="7">
        <f t="shared" si="26"/>
        <v>0</v>
      </c>
      <c r="L177" s="18">
        <f t="shared" si="22"/>
        <v>0</v>
      </c>
      <c r="M177" s="4"/>
      <c r="N177" s="4">
        <f t="shared" si="27"/>
        <v>21.959633928571428</v>
      </c>
      <c r="O177" s="4">
        <f t="shared" si="28"/>
        <v>2459.4789999999998</v>
      </c>
      <c r="P177">
        <f t="shared" si="23"/>
        <v>1</v>
      </c>
      <c r="Q177">
        <f t="shared" si="29"/>
        <v>112</v>
      </c>
    </row>
    <row r="178" spans="2:17" x14ac:dyDescent="0.2">
      <c r="B178" s="3">
        <f>'Marktpreise EEX NCG 2017'!A534</f>
        <v>42172</v>
      </c>
      <c r="C178" s="7">
        <f t="shared" si="32"/>
        <v>0</v>
      </c>
      <c r="D178" s="7">
        <f t="shared" si="30"/>
        <v>0</v>
      </c>
      <c r="E178" s="7">
        <f t="shared" si="31"/>
        <v>0</v>
      </c>
      <c r="F178" s="4">
        <f>'Marktpreise EEX NCG 2017'!B534</f>
        <v>21.954000000000001</v>
      </c>
      <c r="G178" s="4">
        <f t="shared" si="24"/>
        <v>22.144000000000002</v>
      </c>
      <c r="H178" s="4">
        <f t="shared" si="20"/>
        <v>0</v>
      </c>
      <c r="I178" s="19">
        <f t="shared" si="21"/>
        <v>0</v>
      </c>
      <c r="J178" s="19">
        <f t="shared" si="25"/>
        <v>0</v>
      </c>
      <c r="K178" s="7">
        <f t="shared" si="26"/>
        <v>0</v>
      </c>
      <c r="L178" s="18">
        <f t="shared" si="22"/>
        <v>0</v>
      </c>
      <c r="M178" s="4"/>
      <c r="N178" s="4">
        <f t="shared" si="27"/>
        <v>21.961265486725662</v>
      </c>
      <c r="O178" s="4">
        <f t="shared" si="28"/>
        <v>2481.6229999999996</v>
      </c>
      <c r="P178">
        <f t="shared" si="23"/>
        <v>1</v>
      </c>
      <c r="Q178">
        <f t="shared" si="29"/>
        <v>113</v>
      </c>
    </row>
    <row r="179" spans="2:17" x14ac:dyDescent="0.2">
      <c r="B179" s="3">
        <f>'Marktpreise EEX NCG 2017'!A535</f>
        <v>42173</v>
      </c>
      <c r="C179" s="7">
        <f t="shared" si="32"/>
        <v>0</v>
      </c>
      <c r="D179" s="7">
        <f t="shared" si="30"/>
        <v>0</v>
      </c>
      <c r="E179" s="7">
        <f t="shared" si="31"/>
        <v>0</v>
      </c>
      <c r="F179" s="4">
        <f>'Marktpreise EEX NCG 2017'!B535</f>
        <v>21.994</v>
      </c>
      <c r="G179" s="4">
        <f t="shared" si="24"/>
        <v>22.184000000000001</v>
      </c>
      <c r="H179" s="4">
        <f t="shared" si="20"/>
        <v>0</v>
      </c>
      <c r="I179" s="19">
        <f t="shared" si="21"/>
        <v>0</v>
      </c>
      <c r="J179" s="19">
        <f t="shared" si="25"/>
        <v>0</v>
      </c>
      <c r="K179" s="7">
        <f t="shared" si="26"/>
        <v>0</v>
      </c>
      <c r="L179" s="18">
        <f t="shared" si="22"/>
        <v>0</v>
      </c>
      <c r="M179" s="4"/>
      <c r="N179" s="4">
        <f t="shared" si="27"/>
        <v>21.963219298245612</v>
      </c>
      <c r="O179" s="4">
        <f t="shared" si="28"/>
        <v>2503.8069999999998</v>
      </c>
      <c r="P179">
        <f t="shared" si="23"/>
        <v>1</v>
      </c>
      <c r="Q179">
        <f t="shared" si="29"/>
        <v>114</v>
      </c>
    </row>
    <row r="180" spans="2:17" x14ac:dyDescent="0.2">
      <c r="B180" s="3">
        <f>'Marktpreise EEX NCG 2017'!A536</f>
        <v>42174</v>
      </c>
      <c r="C180" s="7">
        <f t="shared" si="32"/>
        <v>0</v>
      </c>
      <c r="D180" s="7">
        <f t="shared" si="30"/>
        <v>0</v>
      </c>
      <c r="E180" s="7">
        <f t="shared" si="31"/>
        <v>0</v>
      </c>
      <c r="F180" s="4">
        <f>'Marktpreise EEX NCG 2017'!B536</f>
        <v>22.074999999999999</v>
      </c>
      <c r="G180" s="4">
        <f t="shared" si="24"/>
        <v>22.265000000000001</v>
      </c>
      <c r="H180" s="4">
        <f t="shared" si="20"/>
        <v>0</v>
      </c>
      <c r="I180" s="19">
        <f t="shared" si="21"/>
        <v>0</v>
      </c>
      <c r="J180" s="19">
        <f t="shared" si="25"/>
        <v>0</v>
      </c>
      <c r="K180" s="7">
        <f t="shared" si="26"/>
        <v>0</v>
      </c>
      <c r="L180" s="18">
        <f t="shared" si="22"/>
        <v>0</v>
      </c>
      <c r="M180" s="4"/>
      <c r="N180" s="4">
        <f t="shared" si="27"/>
        <v>21.965843478260865</v>
      </c>
      <c r="O180" s="4">
        <f t="shared" si="28"/>
        <v>2526.0719999999997</v>
      </c>
      <c r="P180">
        <f t="shared" si="23"/>
        <v>1</v>
      </c>
      <c r="Q180">
        <f t="shared" si="29"/>
        <v>115</v>
      </c>
    </row>
    <row r="181" spans="2:17" x14ac:dyDescent="0.2">
      <c r="B181" s="3">
        <f>'Marktpreise EEX NCG 2017'!A537</f>
        <v>42175</v>
      </c>
      <c r="C181" s="7">
        <f t="shared" si="32"/>
        <v>0</v>
      </c>
      <c r="D181" s="7">
        <f t="shared" si="30"/>
        <v>0</v>
      </c>
      <c r="E181" s="7">
        <f t="shared" si="31"/>
        <v>0</v>
      </c>
      <c r="F181" s="4">
        <f>'Marktpreise EEX NCG 2017'!B537</f>
        <v>0</v>
      </c>
      <c r="G181" s="4">
        <f t="shared" si="24"/>
        <v>22.265000000000001</v>
      </c>
      <c r="H181" s="4">
        <f t="shared" si="20"/>
        <v>0</v>
      </c>
      <c r="I181" s="19">
        <f t="shared" si="21"/>
        <v>0</v>
      </c>
      <c r="J181" s="19">
        <f t="shared" si="25"/>
        <v>0</v>
      </c>
      <c r="K181" s="7">
        <f t="shared" si="26"/>
        <v>0</v>
      </c>
      <c r="L181" s="18">
        <f t="shared" si="22"/>
        <v>0</v>
      </c>
      <c r="M181" s="4"/>
      <c r="N181" s="4">
        <f t="shared" si="27"/>
        <v>21.965843478260865</v>
      </c>
      <c r="O181" s="4">
        <f t="shared" si="28"/>
        <v>2526.0719999999997</v>
      </c>
      <c r="P181">
        <f t="shared" si="23"/>
        <v>0</v>
      </c>
      <c r="Q181">
        <f t="shared" si="29"/>
        <v>115</v>
      </c>
    </row>
    <row r="182" spans="2:17" x14ac:dyDescent="0.2">
      <c r="B182" s="3">
        <f>'Marktpreise EEX NCG 2017'!A538</f>
        <v>42176</v>
      </c>
      <c r="C182" s="7">
        <f t="shared" si="32"/>
        <v>0</v>
      </c>
      <c r="D182" s="7">
        <f t="shared" si="30"/>
        <v>0</v>
      </c>
      <c r="E182" s="7">
        <f t="shared" si="31"/>
        <v>0</v>
      </c>
      <c r="F182" s="4">
        <f>'Marktpreise EEX NCG 2017'!B538</f>
        <v>0</v>
      </c>
      <c r="G182" s="4">
        <f t="shared" si="24"/>
        <v>22.265000000000001</v>
      </c>
      <c r="H182" s="4">
        <f t="shared" si="20"/>
        <v>0</v>
      </c>
      <c r="I182" s="19">
        <f t="shared" si="21"/>
        <v>0</v>
      </c>
      <c r="J182" s="19">
        <f t="shared" si="25"/>
        <v>0</v>
      </c>
      <c r="K182" s="7">
        <f t="shared" si="26"/>
        <v>0</v>
      </c>
      <c r="L182" s="18">
        <f t="shared" si="22"/>
        <v>0</v>
      </c>
      <c r="M182" s="4"/>
      <c r="N182" s="4">
        <f t="shared" si="27"/>
        <v>21.965843478260865</v>
      </c>
      <c r="O182" s="4">
        <f t="shared" si="28"/>
        <v>2526.0719999999997</v>
      </c>
      <c r="P182">
        <f t="shared" si="23"/>
        <v>0</v>
      </c>
      <c r="Q182">
        <f t="shared" si="29"/>
        <v>115</v>
      </c>
    </row>
    <row r="183" spans="2:17" x14ac:dyDescent="0.2">
      <c r="B183" s="3">
        <f>'Marktpreise EEX NCG 2017'!A539</f>
        <v>42177</v>
      </c>
      <c r="C183" s="7">
        <f t="shared" si="32"/>
        <v>0</v>
      </c>
      <c r="D183" s="7">
        <f t="shared" si="30"/>
        <v>0</v>
      </c>
      <c r="E183" s="7">
        <f t="shared" si="31"/>
        <v>0</v>
      </c>
      <c r="F183" s="4">
        <f>'Marktpreise EEX NCG 2017'!B539</f>
        <v>22.140999999999998</v>
      </c>
      <c r="G183" s="4">
        <f t="shared" si="24"/>
        <v>22.331</v>
      </c>
      <c r="H183" s="4">
        <f t="shared" si="20"/>
        <v>0</v>
      </c>
      <c r="I183" s="19">
        <f t="shared" si="21"/>
        <v>0</v>
      </c>
      <c r="J183" s="19">
        <f t="shared" si="25"/>
        <v>0</v>
      </c>
      <c r="K183" s="7">
        <f t="shared" si="26"/>
        <v>0</v>
      </c>
      <c r="L183" s="18">
        <f t="shared" si="22"/>
        <v>0</v>
      </c>
      <c r="M183" s="4"/>
      <c r="N183" s="4">
        <f t="shared" si="27"/>
        <v>21.968991379310342</v>
      </c>
      <c r="O183" s="4">
        <f t="shared" si="28"/>
        <v>2548.4029999999998</v>
      </c>
      <c r="P183">
        <f t="shared" si="23"/>
        <v>1</v>
      </c>
      <c r="Q183">
        <f t="shared" si="29"/>
        <v>116</v>
      </c>
    </row>
    <row r="184" spans="2:17" x14ac:dyDescent="0.2">
      <c r="B184" s="3">
        <f>'Marktpreise EEX NCG 2017'!A540</f>
        <v>42178</v>
      </c>
      <c r="C184" s="7">
        <f t="shared" si="32"/>
        <v>0</v>
      </c>
      <c r="D184" s="7">
        <f t="shared" si="30"/>
        <v>0</v>
      </c>
      <c r="E184" s="7">
        <f t="shared" si="31"/>
        <v>0</v>
      </c>
      <c r="F184" s="4">
        <f>'Marktpreise EEX NCG 2017'!B540</f>
        <v>22.175000000000001</v>
      </c>
      <c r="G184" s="4">
        <f t="shared" si="24"/>
        <v>22.365000000000002</v>
      </c>
      <c r="H184" s="4">
        <f t="shared" si="20"/>
        <v>0</v>
      </c>
      <c r="I184" s="19">
        <f t="shared" si="21"/>
        <v>0</v>
      </c>
      <c r="J184" s="19">
        <f t="shared" si="25"/>
        <v>0</v>
      </c>
      <c r="K184" s="7">
        <f t="shared" si="26"/>
        <v>0</v>
      </c>
      <c r="L184" s="18">
        <f t="shared" si="22"/>
        <v>0</v>
      </c>
      <c r="M184" s="4"/>
      <c r="N184" s="4">
        <f t="shared" si="27"/>
        <v>21.972376068376064</v>
      </c>
      <c r="O184" s="4">
        <f t="shared" si="28"/>
        <v>2570.7679999999996</v>
      </c>
      <c r="P184">
        <f t="shared" si="23"/>
        <v>1</v>
      </c>
      <c r="Q184">
        <f t="shared" si="29"/>
        <v>117</v>
      </c>
    </row>
    <row r="185" spans="2:17" x14ac:dyDescent="0.2">
      <c r="B185" s="3">
        <f>'Marktpreise EEX NCG 2017'!A541</f>
        <v>42179</v>
      </c>
      <c r="C185" s="7">
        <f t="shared" si="32"/>
        <v>0</v>
      </c>
      <c r="D185" s="7">
        <f t="shared" si="30"/>
        <v>0</v>
      </c>
      <c r="E185" s="7">
        <f t="shared" si="31"/>
        <v>0</v>
      </c>
      <c r="F185" s="4">
        <f>'Marktpreise EEX NCG 2017'!B541</f>
        <v>22.099</v>
      </c>
      <c r="G185" s="4">
        <f t="shared" si="24"/>
        <v>22.289000000000001</v>
      </c>
      <c r="H185" s="4">
        <f t="shared" si="20"/>
        <v>0</v>
      </c>
      <c r="I185" s="19">
        <f t="shared" si="21"/>
        <v>0</v>
      </c>
      <c r="J185" s="19">
        <f t="shared" si="25"/>
        <v>0</v>
      </c>
      <c r="K185" s="7">
        <f t="shared" si="26"/>
        <v>0</v>
      </c>
      <c r="L185" s="18">
        <f t="shared" si="22"/>
        <v>0</v>
      </c>
      <c r="M185" s="4"/>
      <c r="N185" s="4">
        <f t="shared" si="27"/>
        <v>21.975059322033896</v>
      </c>
      <c r="O185" s="4">
        <f t="shared" si="28"/>
        <v>2593.0569999999998</v>
      </c>
      <c r="P185">
        <f t="shared" si="23"/>
        <v>1</v>
      </c>
      <c r="Q185">
        <f t="shared" si="29"/>
        <v>118</v>
      </c>
    </row>
    <row r="186" spans="2:17" x14ac:dyDescent="0.2">
      <c r="B186" s="3">
        <f>'Marktpreise EEX NCG 2017'!A542</f>
        <v>42180</v>
      </c>
      <c r="C186" s="7">
        <f t="shared" si="32"/>
        <v>0</v>
      </c>
      <c r="D186" s="7">
        <f t="shared" si="30"/>
        <v>0</v>
      </c>
      <c r="E186" s="7">
        <f t="shared" si="31"/>
        <v>0</v>
      </c>
      <c r="F186" s="4">
        <f>'Marktpreise EEX NCG 2017'!B542</f>
        <v>22.08</v>
      </c>
      <c r="G186" s="4">
        <f t="shared" si="24"/>
        <v>22.27</v>
      </c>
      <c r="H186" s="4">
        <f t="shared" si="20"/>
        <v>0</v>
      </c>
      <c r="I186" s="19">
        <f t="shared" si="21"/>
        <v>0</v>
      </c>
      <c r="J186" s="19">
        <f t="shared" si="25"/>
        <v>0</v>
      </c>
      <c r="K186" s="7">
        <f t="shared" si="26"/>
        <v>0</v>
      </c>
      <c r="L186" s="18">
        <f t="shared" si="22"/>
        <v>0</v>
      </c>
      <c r="M186" s="4"/>
      <c r="N186" s="4">
        <f t="shared" si="27"/>
        <v>21.977537815126048</v>
      </c>
      <c r="O186" s="4">
        <f t="shared" si="28"/>
        <v>2615.3269999999998</v>
      </c>
      <c r="P186">
        <f t="shared" si="23"/>
        <v>1</v>
      </c>
      <c r="Q186">
        <f t="shared" si="29"/>
        <v>119</v>
      </c>
    </row>
    <row r="187" spans="2:17" x14ac:dyDescent="0.2">
      <c r="B187" s="3">
        <f>'Marktpreise EEX NCG 2017'!A543</f>
        <v>42181</v>
      </c>
      <c r="C187" s="7">
        <f t="shared" si="32"/>
        <v>0</v>
      </c>
      <c r="D187" s="7">
        <f t="shared" si="30"/>
        <v>0</v>
      </c>
      <c r="E187" s="7">
        <f t="shared" si="31"/>
        <v>0</v>
      </c>
      <c r="F187" s="4">
        <f>'Marktpreise EEX NCG 2017'!B543</f>
        <v>22.087</v>
      </c>
      <c r="G187" s="4">
        <f t="shared" si="24"/>
        <v>22.277000000000001</v>
      </c>
      <c r="H187" s="4">
        <f t="shared" si="20"/>
        <v>0</v>
      </c>
      <c r="I187" s="19">
        <f t="shared" si="21"/>
        <v>0</v>
      </c>
      <c r="J187" s="19">
        <f t="shared" si="25"/>
        <v>0</v>
      </c>
      <c r="K187" s="7">
        <f t="shared" si="26"/>
        <v>0</v>
      </c>
      <c r="L187" s="18">
        <f t="shared" si="22"/>
        <v>0</v>
      </c>
      <c r="M187" s="4"/>
      <c r="N187" s="4">
        <f t="shared" si="27"/>
        <v>21.980033333333331</v>
      </c>
      <c r="O187" s="4">
        <f t="shared" si="28"/>
        <v>2637.6039999999998</v>
      </c>
      <c r="P187">
        <f t="shared" si="23"/>
        <v>1</v>
      </c>
      <c r="Q187">
        <f t="shared" si="29"/>
        <v>120</v>
      </c>
    </row>
    <row r="188" spans="2:17" x14ac:dyDescent="0.2">
      <c r="B188" s="3">
        <f>'Marktpreise EEX NCG 2017'!A544</f>
        <v>42182</v>
      </c>
      <c r="C188" s="7">
        <f t="shared" si="32"/>
        <v>0</v>
      </c>
      <c r="D188" s="7">
        <f t="shared" si="30"/>
        <v>0</v>
      </c>
      <c r="E188" s="7">
        <f t="shared" si="31"/>
        <v>0</v>
      </c>
      <c r="F188" s="4">
        <f>'Marktpreise EEX NCG 2017'!B544</f>
        <v>0</v>
      </c>
      <c r="G188" s="4">
        <f t="shared" si="24"/>
        <v>22.277000000000001</v>
      </c>
      <c r="H188" s="4">
        <f t="shared" si="20"/>
        <v>0</v>
      </c>
      <c r="I188" s="19">
        <f t="shared" si="21"/>
        <v>0</v>
      </c>
      <c r="J188" s="19">
        <f t="shared" si="25"/>
        <v>0</v>
      </c>
      <c r="K188" s="7">
        <f t="shared" si="26"/>
        <v>0</v>
      </c>
      <c r="L188" s="18">
        <f t="shared" si="22"/>
        <v>0</v>
      </c>
      <c r="M188" s="4"/>
      <c r="N188" s="4">
        <f t="shared" si="27"/>
        <v>21.980033333333331</v>
      </c>
      <c r="O188" s="4">
        <f t="shared" si="28"/>
        <v>2637.6039999999998</v>
      </c>
      <c r="P188">
        <f t="shared" si="23"/>
        <v>0</v>
      </c>
      <c r="Q188">
        <f t="shared" si="29"/>
        <v>120</v>
      </c>
    </row>
    <row r="189" spans="2:17" x14ac:dyDescent="0.2">
      <c r="B189" s="3">
        <f>'Marktpreise EEX NCG 2017'!A545</f>
        <v>42183</v>
      </c>
      <c r="C189" s="7">
        <f t="shared" si="32"/>
        <v>0</v>
      </c>
      <c r="D189" s="7">
        <f t="shared" si="30"/>
        <v>0</v>
      </c>
      <c r="E189" s="7">
        <f t="shared" si="31"/>
        <v>0</v>
      </c>
      <c r="F189" s="4">
        <f>'Marktpreise EEX NCG 2017'!B545</f>
        <v>0</v>
      </c>
      <c r="G189" s="4">
        <f t="shared" si="24"/>
        <v>22.277000000000001</v>
      </c>
      <c r="H189" s="4">
        <f t="shared" si="20"/>
        <v>0</v>
      </c>
      <c r="I189" s="19">
        <f t="shared" si="21"/>
        <v>0</v>
      </c>
      <c r="J189" s="19">
        <f t="shared" si="25"/>
        <v>0</v>
      </c>
      <c r="K189" s="7">
        <f t="shared" si="26"/>
        <v>0</v>
      </c>
      <c r="L189" s="18">
        <f t="shared" si="22"/>
        <v>0</v>
      </c>
      <c r="M189" s="4"/>
      <c r="N189" s="4">
        <f t="shared" si="27"/>
        <v>21.980033333333331</v>
      </c>
      <c r="O189" s="4">
        <f t="shared" si="28"/>
        <v>2637.6039999999998</v>
      </c>
      <c r="P189">
        <f t="shared" si="23"/>
        <v>0</v>
      </c>
      <c r="Q189">
        <f t="shared" si="29"/>
        <v>120</v>
      </c>
    </row>
    <row r="190" spans="2:17" x14ac:dyDescent="0.2">
      <c r="B190" s="3">
        <f>'Marktpreise EEX NCG 2017'!A546</f>
        <v>42184</v>
      </c>
      <c r="C190" s="7">
        <f t="shared" si="32"/>
        <v>0</v>
      </c>
      <c r="D190" s="7">
        <f t="shared" si="30"/>
        <v>0</v>
      </c>
      <c r="E190" s="7">
        <f t="shared" si="31"/>
        <v>0</v>
      </c>
      <c r="F190" s="4">
        <f>'Marktpreise EEX NCG 2017'!B546</f>
        <v>22.05</v>
      </c>
      <c r="G190" s="4">
        <f t="shared" si="24"/>
        <v>22.240000000000002</v>
      </c>
      <c r="H190" s="4">
        <f t="shared" si="20"/>
        <v>0</v>
      </c>
      <c r="I190" s="19">
        <f t="shared" si="21"/>
        <v>0</v>
      </c>
      <c r="J190" s="19">
        <f t="shared" si="25"/>
        <v>0</v>
      </c>
      <c r="K190" s="7">
        <f t="shared" si="26"/>
        <v>0</v>
      </c>
      <c r="L190" s="18">
        <f t="shared" si="22"/>
        <v>0</v>
      </c>
      <c r="M190" s="4"/>
      <c r="N190" s="4">
        <f t="shared" si="27"/>
        <v>21.982181818181814</v>
      </c>
      <c r="O190" s="4">
        <f t="shared" si="28"/>
        <v>2659.8439999999996</v>
      </c>
      <c r="P190">
        <f t="shared" si="23"/>
        <v>1</v>
      </c>
      <c r="Q190">
        <f t="shared" si="29"/>
        <v>121</v>
      </c>
    </row>
    <row r="191" spans="2:17" x14ac:dyDescent="0.2">
      <c r="B191" s="3">
        <f>'Marktpreise EEX NCG 2017'!A547</f>
        <v>42185</v>
      </c>
      <c r="C191" s="7">
        <f t="shared" si="32"/>
        <v>0</v>
      </c>
      <c r="D191" s="7">
        <f t="shared" si="30"/>
        <v>0</v>
      </c>
      <c r="E191" s="7">
        <f t="shared" si="31"/>
        <v>0</v>
      </c>
      <c r="F191" s="4">
        <f>'Marktpreise EEX NCG 2017'!B547</f>
        <v>22.149000000000001</v>
      </c>
      <c r="G191" s="4">
        <f t="shared" si="24"/>
        <v>22.339000000000002</v>
      </c>
      <c r="H191" s="4">
        <f t="shared" si="20"/>
        <v>0</v>
      </c>
      <c r="I191" s="19">
        <f t="shared" si="21"/>
        <v>0</v>
      </c>
      <c r="J191" s="19">
        <f t="shared" si="25"/>
        <v>0</v>
      </c>
      <c r="K191" s="7">
        <f t="shared" si="26"/>
        <v>0</v>
      </c>
      <c r="L191" s="18">
        <f t="shared" si="22"/>
        <v>0</v>
      </c>
      <c r="M191" s="4"/>
      <c r="N191" s="4">
        <f t="shared" si="27"/>
        <v>21.985106557377044</v>
      </c>
      <c r="O191" s="4">
        <f t="shared" si="28"/>
        <v>2682.1829999999995</v>
      </c>
      <c r="P191">
        <f t="shared" si="23"/>
        <v>1</v>
      </c>
      <c r="Q191">
        <f t="shared" si="29"/>
        <v>122</v>
      </c>
    </row>
    <row r="192" spans="2:17" x14ac:dyDescent="0.2">
      <c r="B192" s="3">
        <f>'Marktpreise EEX NCG 2017'!A548</f>
        <v>42186</v>
      </c>
      <c r="C192" s="7">
        <f t="shared" si="32"/>
        <v>0</v>
      </c>
      <c r="D192" s="7">
        <f t="shared" si="30"/>
        <v>0</v>
      </c>
      <c r="E192" s="7">
        <f t="shared" si="31"/>
        <v>0</v>
      </c>
      <c r="F192" s="4">
        <f>'Marktpreise EEX NCG 2017'!B548</f>
        <v>22.16</v>
      </c>
      <c r="G192" s="4">
        <f t="shared" si="24"/>
        <v>22.35</v>
      </c>
      <c r="H192" s="4">
        <f t="shared" si="20"/>
        <v>0</v>
      </c>
      <c r="I192" s="19">
        <f t="shared" si="21"/>
        <v>0</v>
      </c>
      <c r="J192" s="19">
        <f t="shared" si="25"/>
        <v>0</v>
      </c>
      <c r="K192" s="7">
        <f t="shared" si="26"/>
        <v>0</v>
      </c>
      <c r="L192" s="18">
        <f t="shared" si="22"/>
        <v>0</v>
      </c>
      <c r="M192" s="4"/>
      <c r="N192" s="4">
        <f t="shared" si="27"/>
        <v>21.988073170731703</v>
      </c>
      <c r="O192" s="4">
        <f t="shared" si="28"/>
        <v>2704.5329999999994</v>
      </c>
      <c r="P192">
        <f t="shared" si="23"/>
        <v>1</v>
      </c>
      <c r="Q192">
        <f t="shared" si="29"/>
        <v>123</v>
      </c>
    </row>
    <row r="193" spans="2:17" x14ac:dyDescent="0.2">
      <c r="B193" s="3">
        <f>'Marktpreise EEX NCG 2017'!A549</f>
        <v>42187</v>
      </c>
      <c r="C193" s="7">
        <f t="shared" si="32"/>
        <v>0</v>
      </c>
      <c r="D193" s="7">
        <f t="shared" si="30"/>
        <v>0</v>
      </c>
      <c r="E193" s="7">
        <f t="shared" si="31"/>
        <v>0</v>
      </c>
      <c r="F193" s="4">
        <f>'Marktpreise EEX NCG 2017'!B549</f>
        <v>22.2</v>
      </c>
      <c r="G193" s="4">
        <f t="shared" si="24"/>
        <v>22.39</v>
      </c>
      <c r="H193" s="4">
        <f t="shared" si="20"/>
        <v>0</v>
      </c>
      <c r="I193" s="19">
        <f t="shared" si="21"/>
        <v>0</v>
      </c>
      <c r="J193" s="19">
        <f t="shared" si="25"/>
        <v>0</v>
      </c>
      <c r="K193" s="7">
        <f t="shared" si="26"/>
        <v>0</v>
      </c>
      <c r="L193" s="18">
        <f t="shared" si="22"/>
        <v>0</v>
      </c>
      <c r="M193" s="4"/>
      <c r="N193" s="4">
        <f t="shared" si="27"/>
        <v>21.991314516129027</v>
      </c>
      <c r="O193" s="4">
        <f t="shared" si="28"/>
        <v>2726.9229999999993</v>
      </c>
      <c r="P193">
        <f t="shared" si="23"/>
        <v>1</v>
      </c>
      <c r="Q193">
        <f t="shared" si="29"/>
        <v>124</v>
      </c>
    </row>
    <row r="194" spans="2:17" x14ac:dyDescent="0.2">
      <c r="B194" s="3">
        <f>'Marktpreise EEX NCG 2017'!A550</f>
        <v>42188</v>
      </c>
      <c r="C194" s="7">
        <f t="shared" si="32"/>
        <v>0</v>
      </c>
      <c r="D194" s="7">
        <f t="shared" si="30"/>
        <v>0</v>
      </c>
      <c r="E194" s="7">
        <f t="shared" si="31"/>
        <v>0</v>
      </c>
      <c r="F194" s="4">
        <f>'Marktpreise EEX NCG 2017'!B550</f>
        <v>22.12</v>
      </c>
      <c r="G194" s="4">
        <f t="shared" si="24"/>
        <v>22.310000000000002</v>
      </c>
      <c r="H194" s="4">
        <f t="shared" si="20"/>
        <v>0</v>
      </c>
      <c r="I194" s="19">
        <f t="shared" si="21"/>
        <v>0</v>
      </c>
      <c r="J194" s="19">
        <f t="shared" si="25"/>
        <v>0</v>
      </c>
      <c r="K194" s="7">
        <f t="shared" si="26"/>
        <v>0</v>
      </c>
      <c r="L194" s="18">
        <f t="shared" si="22"/>
        <v>0</v>
      </c>
      <c r="M194" s="4"/>
      <c r="N194" s="4">
        <f t="shared" si="27"/>
        <v>21.993863999999995</v>
      </c>
      <c r="O194" s="4">
        <f t="shared" si="28"/>
        <v>2749.2329999999993</v>
      </c>
      <c r="P194">
        <f t="shared" si="23"/>
        <v>1</v>
      </c>
      <c r="Q194">
        <f t="shared" si="29"/>
        <v>125</v>
      </c>
    </row>
    <row r="195" spans="2:17" x14ac:dyDescent="0.2">
      <c r="B195" s="3">
        <f>'Marktpreise EEX NCG 2017'!A551</f>
        <v>42189</v>
      </c>
      <c r="C195" s="7">
        <f t="shared" si="32"/>
        <v>0</v>
      </c>
      <c r="D195" s="7">
        <f t="shared" si="30"/>
        <v>0</v>
      </c>
      <c r="E195" s="7">
        <f t="shared" si="31"/>
        <v>0</v>
      </c>
      <c r="F195" s="4">
        <f>'Marktpreise EEX NCG 2017'!B551</f>
        <v>0</v>
      </c>
      <c r="G195" s="4">
        <f t="shared" si="24"/>
        <v>22.310000000000002</v>
      </c>
      <c r="H195" s="4">
        <f t="shared" si="20"/>
        <v>0</v>
      </c>
      <c r="I195" s="19">
        <f t="shared" si="21"/>
        <v>0</v>
      </c>
      <c r="J195" s="19">
        <f t="shared" si="25"/>
        <v>0</v>
      </c>
      <c r="K195" s="7">
        <f t="shared" si="26"/>
        <v>0</v>
      </c>
      <c r="L195" s="18">
        <f t="shared" si="22"/>
        <v>0</v>
      </c>
      <c r="M195" s="4"/>
      <c r="N195" s="4">
        <f t="shared" si="27"/>
        <v>21.993863999999995</v>
      </c>
      <c r="O195" s="4">
        <f t="shared" si="28"/>
        <v>2749.2329999999993</v>
      </c>
      <c r="P195">
        <f t="shared" si="23"/>
        <v>0</v>
      </c>
      <c r="Q195">
        <f t="shared" si="29"/>
        <v>125</v>
      </c>
    </row>
    <row r="196" spans="2:17" x14ac:dyDescent="0.2">
      <c r="B196" s="3">
        <f>'Marktpreise EEX NCG 2017'!A552</f>
        <v>42190</v>
      </c>
      <c r="C196" s="7">
        <f t="shared" si="32"/>
        <v>0</v>
      </c>
      <c r="D196" s="7">
        <f t="shared" si="30"/>
        <v>0</v>
      </c>
      <c r="E196" s="7">
        <f t="shared" si="31"/>
        <v>0</v>
      </c>
      <c r="F196" s="4">
        <f>'Marktpreise EEX NCG 2017'!B552</f>
        <v>0</v>
      </c>
      <c r="G196" s="4">
        <f t="shared" si="24"/>
        <v>22.310000000000002</v>
      </c>
      <c r="H196" s="4">
        <f t="shared" si="20"/>
        <v>0</v>
      </c>
      <c r="I196" s="19">
        <f t="shared" si="21"/>
        <v>0</v>
      </c>
      <c r="J196" s="19">
        <f t="shared" si="25"/>
        <v>0</v>
      </c>
      <c r="K196" s="7">
        <f t="shared" si="26"/>
        <v>0</v>
      </c>
      <c r="L196" s="18">
        <f t="shared" si="22"/>
        <v>0</v>
      </c>
      <c r="M196" s="4"/>
      <c r="N196" s="4">
        <f t="shared" si="27"/>
        <v>21.993863999999995</v>
      </c>
      <c r="O196" s="4">
        <f t="shared" si="28"/>
        <v>2749.2329999999993</v>
      </c>
      <c r="P196">
        <f t="shared" si="23"/>
        <v>0</v>
      </c>
      <c r="Q196">
        <f t="shared" si="29"/>
        <v>125</v>
      </c>
    </row>
    <row r="197" spans="2:17" x14ac:dyDescent="0.2">
      <c r="B197" s="3">
        <f>'Marktpreise EEX NCG 2017'!A553</f>
        <v>42191</v>
      </c>
      <c r="C197" s="7">
        <f t="shared" si="32"/>
        <v>0</v>
      </c>
      <c r="D197" s="7">
        <f t="shared" si="30"/>
        <v>0</v>
      </c>
      <c r="E197" s="7">
        <f t="shared" si="31"/>
        <v>0</v>
      </c>
      <c r="F197" s="4">
        <f>'Marktpreise EEX NCG 2017'!B553</f>
        <v>21.72</v>
      </c>
      <c r="G197" s="4">
        <f t="shared" si="24"/>
        <v>21.91</v>
      </c>
      <c r="H197" s="4">
        <f t="shared" si="20"/>
        <v>0</v>
      </c>
      <c r="I197" s="19">
        <f t="shared" si="21"/>
        <v>0</v>
      </c>
      <c r="J197" s="19">
        <f t="shared" si="25"/>
        <v>0</v>
      </c>
      <c r="K197" s="7">
        <f t="shared" si="26"/>
        <v>0</v>
      </c>
      <c r="L197" s="18">
        <f t="shared" si="22"/>
        <v>0</v>
      </c>
      <c r="M197" s="4"/>
      <c r="N197" s="4">
        <f t="shared" si="27"/>
        <v>21.993198412698405</v>
      </c>
      <c r="O197" s="4">
        <f t="shared" si="28"/>
        <v>2771.1429999999991</v>
      </c>
      <c r="P197">
        <f t="shared" si="23"/>
        <v>1</v>
      </c>
      <c r="Q197">
        <f t="shared" si="29"/>
        <v>126</v>
      </c>
    </row>
    <row r="198" spans="2:17" x14ac:dyDescent="0.2">
      <c r="B198" s="3">
        <f>'Marktpreise EEX NCG 2017'!A554</f>
        <v>42192</v>
      </c>
      <c r="C198" s="7">
        <f t="shared" si="32"/>
        <v>0</v>
      </c>
      <c r="D198" s="7">
        <f t="shared" si="30"/>
        <v>0</v>
      </c>
      <c r="E198" s="7">
        <f t="shared" si="31"/>
        <v>0</v>
      </c>
      <c r="F198" s="4">
        <f>'Marktpreise EEX NCG 2017'!B554</f>
        <v>21.62</v>
      </c>
      <c r="G198" s="4">
        <f t="shared" si="24"/>
        <v>21.810000000000002</v>
      </c>
      <c r="H198" s="4">
        <f t="shared" si="20"/>
        <v>0</v>
      </c>
      <c r="I198" s="19">
        <f t="shared" si="21"/>
        <v>0</v>
      </c>
      <c r="J198" s="19">
        <f t="shared" si="25"/>
        <v>0</v>
      </c>
      <c r="K198" s="7">
        <f t="shared" si="26"/>
        <v>0</v>
      </c>
      <c r="L198" s="18">
        <f t="shared" si="22"/>
        <v>0</v>
      </c>
      <c r="M198" s="4"/>
      <c r="N198" s="4">
        <f t="shared" si="27"/>
        <v>21.991755905511802</v>
      </c>
      <c r="O198" s="4">
        <f t="shared" si="28"/>
        <v>2792.9529999999991</v>
      </c>
      <c r="P198">
        <f t="shared" si="23"/>
        <v>1</v>
      </c>
      <c r="Q198">
        <f t="shared" si="29"/>
        <v>127</v>
      </c>
    </row>
    <row r="199" spans="2:17" x14ac:dyDescent="0.2">
      <c r="B199" s="3">
        <f>'Marktpreise EEX NCG 2017'!A555</f>
        <v>42193</v>
      </c>
      <c r="C199" s="7">
        <f t="shared" si="32"/>
        <v>0</v>
      </c>
      <c r="D199" s="7">
        <f t="shared" si="30"/>
        <v>0</v>
      </c>
      <c r="E199" s="7">
        <f t="shared" si="31"/>
        <v>0</v>
      </c>
      <c r="F199" s="4">
        <f>'Marktpreise EEX NCG 2017'!B555</f>
        <v>21.38</v>
      </c>
      <c r="G199" s="4">
        <f t="shared" si="24"/>
        <v>21.57</v>
      </c>
      <c r="H199" s="4">
        <f t="shared" si="20"/>
        <v>0</v>
      </c>
      <c r="I199" s="19">
        <f t="shared" si="21"/>
        <v>0</v>
      </c>
      <c r="J199" s="19">
        <f t="shared" si="25"/>
        <v>0</v>
      </c>
      <c r="K199" s="7">
        <f t="shared" si="26"/>
        <v>0</v>
      </c>
      <c r="L199" s="18">
        <f t="shared" si="22"/>
        <v>0</v>
      </c>
      <c r="M199" s="4"/>
      <c r="N199" s="4">
        <f t="shared" si="27"/>
        <v>21.988460937499994</v>
      </c>
      <c r="O199" s="4">
        <f t="shared" si="28"/>
        <v>2814.5229999999992</v>
      </c>
      <c r="P199">
        <f t="shared" si="23"/>
        <v>1</v>
      </c>
      <c r="Q199">
        <f t="shared" si="29"/>
        <v>128</v>
      </c>
    </row>
    <row r="200" spans="2:17" x14ac:dyDescent="0.2">
      <c r="B200" s="3">
        <f>'Marktpreise EEX NCG 2017'!A556</f>
        <v>42194</v>
      </c>
      <c r="C200" s="7">
        <f t="shared" si="32"/>
        <v>0</v>
      </c>
      <c r="D200" s="7">
        <f t="shared" si="30"/>
        <v>0</v>
      </c>
      <c r="E200" s="7">
        <f t="shared" si="31"/>
        <v>0</v>
      </c>
      <c r="F200" s="4">
        <f>'Marktpreise EEX NCG 2017'!B556</f>
        <v>21.56</v>
      </c>
      <c r="G200" s="4">
        <f t="shared" si="24"/>
        <v>21.75</v>
      </c>
      <c r="H200" s="4">
        <f t="shared" si="20"/>
        <v>0</v>
      </c>
      <c r="I200" s="19">
        <f t="shared" si="21"/>
        <v>0</v>
      </c>
      <c r="J200" s="19">
        <f t="shared" si="25"/>
        <v>0</v>
      </c>
      <c r="K200" s="7">
        <f t="shared" si="26"/>
        <v>0</v>
      </c>
      <c r="L200" s="18">
        <f t="shared" si="22"/>
        <v>0</v>
      </c>
      <c r="M200" s="4"/>
      <c r="N200" s="4">
        <f t="shared" si="27"/>
        <v>21.986612403100768</v>
      </c>
      <c r="O200" s="4">
        <f t="shared" si="28"/>
        <v>2836.2729999999992</v>
      </c>
      <c r="P200">
        <f t="shared" si="23"/>
        <v>1</v>
      </c>
      <c r="Q200">
        <f t="shared" si="29"/>
        <v>129</v>
      </c>
    </row>
    <row r="201" spans="2:17" x14ac:dyDescent="0.2">
      <c r="B201" s="3">
        <f>'Marktpreise EEX NCG 2017'!A557</f>
        <v>42195</v>
      </c>
      <c r="C201" s="7">
        <f t="shared" si="32"/>
        <v>0</v>
      </c>
      <c r="D201" s="7">
        <f t="shared" si="30"/>
        <v>0</v>
      </c>
      <c r="E201" s="7">
        <f t="shared" si="31"/>
        <v>0</v>
      </c>
      <c r="F201" s="4">
        <f>'Marktpreise EEX NCG 2017'!B557</f>
        <v>21.43</v>
      </c>
      <c r="G201" s="4">
        <f t="shared" si="24"/>
        <v>21.62</v>
      </c>
      <c r="H201" s="4">
        <f t="shared" si="20"/>
        <v>0</v>
      </c>
      <c r="I201" s="19">
        <f t="shared" si="21"/>
        <v>0</v>
      </c>
      <c r="J201" s="19">
        <f t="shared" si="25"/>
        <v>0</v>
      </c>
      <c r="K201" s="7">
        <f t="shared" si="26"/>
        <v>0</v>
      </c>
      <c r="L201" s="18">
        <f t="shared" si="22"/>
        <v>0</v>
      </c>
      <c r="M201" s="4"/>
      <c r="N201" s="4">
        <f t="shared" si="27"/>
        <v>21.983792307692301</v>
      </c>
      <c r="O201" s="4">
        <f t="shared" si="28"/>
        <v>2857.8929999999991</v>
      </c>
      <c r="P201">
        <f t="shared" si="23"/>
        <v>1</v>
      </c>
      <c r="Q201">
        <f t="shared" si="29"/>
        <v>130</v>
      </c>
    </row>
    <row r="202" spans="2:17" x14ac:dyDescent="0.2">
      <c r="B202" s="3">
        <f>'Marktpreise EEX NCG 2017'!A558</f>
        <v>42196</v>
      </c>
      <c r="C202" s="7">
        <f t="shared" si="32"/>
        <v>0</v>
      </c>
      <c r="D202" s="7">
        <f t="shared" si="30"/>
        <v>0</v>
      </c>
      <c r="E202" s="7">
        <f t="shared" si="31"/>
        <v>0</v>
      </c>
      <c r="F202" s="4">
        <f>'Marktpreise EEX NCG 2017'!B558</f>
        <v>0</v>
      </c>
      <c r="G202" s="4">
        <f t="shared" si="24"/>
        <v>21.62</v>
      </c>
      <c r="H202" s="4">
        <f t="shared" si="20"/>
        <v>0</v>
      </c>
      <c r="I202" s="19">
        <f t="shared" si="21"/>
        <v>0</v>
      </c>
      <c r="J202" s="19">
        <f t="shared" si="25"/>
        <v>0</v>
      </c>
      <c r="K202" s="7">
        <f t="shared" si="26"/>
        <v>0</v>
      </c>
      <c r="L202" s="18">
        <f t="shared" si="22"/>
        <v>0</v>
      </c>
      <c r="M202" s="4"/>
      <c r="N202" s="4">
        <f t="shared" si="27"/>
        <v>21.983792307692301</v>
      </c>
      <c r="O202" s="4">
        <f t="shared" si="28"/>
        <v>2857.8929999999991</v>
      </c>
      <c r="P202">
        <f t="shared" si="23"/>
        <v>0</v>
      </c>
      <c r="Q202">
        <f t="shared" si="29"/>
        <v>130</v>
      </c>
    </row>
    <row r="203" spans="2:17" x14ac:dyDescent="0.2">
      <c r="B203" s="3">
        <f>'Marktpreise EEX NCG 2017'!A559</f>
        <v>42197</v>
      </c>
      <c r="C203" s="7">
        <f t="shared" si="32"/>
        <v>0</v>
      </c>
      <c r="D203" s="7">
        <f t="shared" si="30"/>
        <v>0</v>
      </c>
      <c r="E203" s="7">
        <f t="shared" si="31"/>
        <v>0</v>
      </c>
      <c r="F203" s="4">
        <f>'Marktpreise EEX NCG 2017'!B559</f>
        <v>0</v>
      </c>
      <c r="G203" s="4">
        <f t="shared" si="24"/>
        <v>21.62</v>
      </c>
      <c r="H203" s="4">
        <f t="shared" ref="H203:H266" si="33">IF(E203&gt;0,G203,0)</f>
        <v>0</v>
      </c>
      <c r="I203" s="19">
        <f t="shared" ref="I203:I266" si="34">E203*G203</f>
        <v>0</v>
      </c>
      <c r="J203" s="19">
        <f t="shared" si="25"/>
        <v>0</v>
      </c>
      <c r="K203" s="7">
        <f t="shared" si="26"/>
        <v>0</v>
      </c>
      <c r="L203" s="18">
        <f t="shared" ref="L203:L266" si="35">K203*100/$C$6</f>
        <v>0</v>
      </c>
      <c r="M203" s="4"/>
      <c r="N203" s="4">
        <f t="shared" si="27"/>
        <v>21.983792307692301</v>
      </c>
      <c r="O203" s="4">
        <f t="shared" si="28"/>
        <v>2857.8929999999991</v>
      </c>
      <c r="P203">
        <f t="shared" ref="P203:P266" si="36">IF(F203&gt;0,1,0)</f>
        <v>0</v>
      </c>
      <c r="Q203">
        <f t="shared" si="29"/>
        <v>130</v>
      </c>
    </row>
    <row r="204" spans="2:17" x14ac:dyDescent="0.2">
      <c r="B204" s="3">
        <f>'Marktpreise EEX NCG 2017'!A560</f>
        <v>42198</v>
      </c>
      <c r="C204" s="7">
        <f t="shared" si="32"/>
        <v>0</v>
      </c>
      <c r="D204" s="7">
        <f t="shared" si="30"/>
        <v>0</v>
      </c>
      <c r="E204" s="7">
        <f t="shared" si="31"/>
        <v>0</v>
      </c>
      <c r="F204" s="4">
        <f>'Marktpreise EEX NCG 2017'!B560</f>
        <v>21.55</v>
      </c>
      <c r="G204" s="4">
        <f t="shared" ref="G204:G267" si="37">IF(F204&gt;0,F204+$E$7,G203)</f>
        <v>21.740000000000002</v>
      </c>
      <c r="H204" s="4">
        <f t="shared" si="33"/>
        <v>0</v>
      </c>
      <c r="I204" s="19">
        <f t="shared" si="34"/>
        <v>0</v>
      </c>
      <c r="J204" s="19">
        <f t="shared" ref="J204:J267" si="38">I204+J203</f>
        <v>0</v>
      </c>
      <c r="K204" s="7">
        <f t="shared" ref="K204:K267" si="39">E204+K203</f>
        <v>0</v>
      </c>
      <c r="L204" s="18">
        <f t="shared" si="35"/>
        <v>0</v>
      </c>
      <c r="M204" s="4"/>
      <c r="N204" s="4">
        <f t="shared" ref="N204:N267" si="40">O204/Q204</f>
        <v>21.981931297709917</v>
      </c>
      <c r="O204" s="4">
        <f t="shared" ref="O204:O267" si="41">IF(F204&gt;0,G204+O203,O203)</f>
        <v>2879.6329999999989</v>
      </c>
      <c r="P204">
        <f t="shared" si="36"/>
        <v>1</v>
      </c>
      <c r="Q204">
        <f t="shared" ref="Q204:Q267" si="42">P204+Q203</f>
        <v>131</v>
      </c>
    </row>
    <row r="205" spans="2:17" x14ac:dyDescent="0.2">
      <c r="B205" s="3">
        <f>'Marktpreise EEX NCG 2017'!A561</f>
        <v>42199</v>
      </c>
      <c r="C205" s="7">
        <f t="shared" si="32"/>
        <v>0</v>
      </c>
      <c r="D205" s="7">
        <f t="shared" si="30"/>
        <v>0</v>
      </c>
      <c r="E205" s="7">
        <f t="shared" si="31"/>
        <v>0</v>
      </c>
      <c r="F205" s="4">
        <f>'Marktpreise EEX NCG 2017'!B561</f>
        <v>21.38</v>
      </c>
      <c r="G205" s="4">
        <f t="shared" si="37"/>
        <v>21.57</v>
      </c>
      <c r="H205" s="4">
        <f t="shared" si="33"/>
        <v>0</v>
      </c>
      <c r="I205" s="19">
        <f t="shared" si="34"/>
        <v>0</v>
      </c>
      <c r="J205" s="19">
        <f t="shared" si="38"/>
        <v>0</v>
      </c>
      <c r="K205" s="7">
        <f t="shared" si="39"/>
        <v>0</v>
      </c>
      <c r="L205" s="18">
        <f t="shared" si="35"/>
        <v>0</v>
      </c>
      <c r="M205" s="4"/>
      <c r="N205" s="4">
        <f t="shared" si="40"/>
        <v>21.978810606060598</v>
      </c>
      <c r="O205" s="4">
        <f t="shared" si="41"/>
        <v>2901.2029999999991</v>
      </c>
      <c r="P205">
        <f t="shared" si="36"/>
        <v>1</v>
      </c>
      <c r="Q205">
        <f t="shared" si="42"/>
        <v>132</v>
      </c>
    </row>
    <row r="206" spans="2:17" x14ac:dyDescent="0.2">
      <c r="B206" s="3">
        <f>'Marktpreise EEX NCG 2017'!A562</f>
        <v>42200</v>
      </c>
      <c r="C206" s="7">
        <f t="shared" si="32"/>
        <v>0</v>
      </c>
      <c r="D206" s="7">
        <f t="shared" si="30"/>
        <v>0</v>
      </c>
      <c r="E206" s="7">
        <f t="shared" si="31"/>
        <v>0</v>
      </c>
      <c r="F206" s="4">
        <f>'Marktpreise EEX NCG 2017'!B562</f>
        <v>21.45</v>
      </c>
      <c r="G206" s="4">
        <f t="shared" si="37"/>
        <v>21.64</v>
      </c>
      <c r="H206" s="4">
        <f t="shared" si="33"/>
        <v>0</v>
      </c>
      <c r="I206" s="19">
        <f t="shared" si="34"/>
        <v>0</v>
      </c>
      <c r="J206" s="19">
        <f t="shared" si="38"/>
        <v>0</v>
      </c>
      <c r="K206" s="7">
        <f t="shared" si="39"/>
        <v>0</v>
      </c>
      <c r="L206" s="18">
        <f t="shared" si="35"/>
        <v>0</v>
      </c>
      <c r="M206" s="4"/>
      <c r="N206" s="4">
        <f t="shared" si="40"/>
        <v>21.976263157894728</v>
      </c>
      <c r="O206" s="4">
        <f t="shared" si="41"/>
        <v>2922.8429999999989</v>
      </c>
      <c r="P206">
        <f t="shared" si="36"/>
        <v>1</v>
      </c>
      <c r="Q206">
        <f t="shared" si="42"/>
        <v>133</v>
      </c>
    </row>
    <row r="207" spans="2:17" x14ac:dyDescent="0.2">
      <c r="B207" s="3">
        <f>'Marktpreise EEX NCG 2017'!A563</f>
        <v>42201</v>
      </c>
      <c r="C207" s="7">
        <f t="shared" si="32"/>
        <v>0</v>
      </c>
      <c r="D207" s="7">
        <f t="shared" si="30"/>
        <v>0</v>
      </c>
      <c r="E207" s="7">
        <f t="shared" si="31"/>
        <v>0</v>
      </c>
      <c r="F207" s="4">
        <f>'Marktpreise EEX NCG 2017'!B563</f>
        <v>21.5</v>
      </c>
      <c r="G207" s="4">
        <f t="shared" si="37"/>
        <v>21.69</v>
      </c>
      <c r="H207" s="4">
        <f t="shared" si="33"/>
        <v>0</v>
      </c>
      <c r="I207" s="19">
        <f t="shared" si="34"/>
        <v>0</v>
      </c>
      <c r="J207" s="19">
        <f t="shared" si="38"/>
        <v>0</v>
      </c>
      <c r="K207" s="7">
        <f t="shared" si="39"/>
        <v>0</v>
      </c>
      <c r="L207" s="18">
        <f t="shared" si="35"/>
        <v>0</v>
      </c>
      <c r="M207" s="4"/>
      <c r="N207" s="4">
        <f t="shared" si="40"/>
        <v>21.974126865671636</v>
      </c>
      <c r="O207" s="4">
        <f t="shared" si="41"/>
        <v>2944.532999999999</v>
      </c>
      <c r="P207">
        <f t="shared" si="36"/>
        <v>1</v>
      </c>
      <c r="Q207">
        <f t="shared" si="42"/>
        <v>134</v>
      </c>
    </row>
    <row r="208" spans="2:17" x14ac:dyDescent="0.2">
      <c r="B208" s="3">
        <f>'Marktpreise EEX NCG 2017'!A564</f>
        <v>42202</v>
      </c>
      <c r="C208" s="7">
        <f t="shared" si="32"/>
        <v>0</v>
      </c>
      <c r="D208" s="7">
        <f t="shared" si="30"/>
        <v>0</v>
      </c>
      <c r="E208" s="7">
        <f t="shared" si="31"/>
        <v>0</v>
      </c>
      <c r="F208" s="4">
        <f>'Marktpreise EEX NCG 2017'!B564</f>
        <v>21.45</v>
      </c>
      <c r="G208" s="4">
        <f t="shared" si="37"/>
        <v>21.64</v>
      </c>
      <c r="H208" s="4">
        <f t="shared" si="33"/>
        <v>0</v>
      </c>
      <c r="I208" s="19">
        <f t="shared" si="34"/>
        <v>0</v>
      </c>
      <c r="J208" s="19">
        <f t="shared" si="38"/>
        <v>0</v>
      </c>
      <c r="K208" s="7">
        <f t="shared" si="39"/>
        <v>0</v>
      </c>
      <c r="L208" s="18">
        <f t="shared" si="35"/>
        <v>0</v>
      </c>
      <c r="M208" s="4"/>
      <c r="N208" s="4">
        <f t="shared" si="40"/>
        <v>21.971651851851842</v>
      </c>
      <c r="O208" s="4">
        <f t="shared" si="41"/>
        <v>2966.1729999999989</v>
      </c>
      <c r="P208">
        <f t="shared" si="36"/>
        <v>1</v>
      </c>
      <c r="Q208">
        <f t="shared" si="42"/>
        <v>135</v>
      </c>
    </row>
    <row r="209" spans="2:17" x14ac:dyDescent="0.2">
      <c r="B209" s="3">
        <f>'Marktpreise EEX NCG 2017'!A565</f>
        <v>42203</v>
      </c>
      <c r="C209" s="7">
        <f t="shared" si="32"/>
        <v>0</v>
      </c>
      <c r="D209" s="7">
        <f t="shared" si="30"/>
        <v>0</v>
      </c>
      <c r="E209" s="7">
        <f t="shared" si="31"/>
        <v>0</v>
      </c>
      <c r="F209" s="4">
        <f>'Marktpreise EEX NCG 2017'!B565</f>
        <v>0</v>
      </c>
      <c r="G209" s="4">
        <f t="shared" si="37"/>
        <v>21.64</v>
      </c>
      <c r="H209" s="4">
        <f t="shared" si="33"/>
        <v>0</v>
      </c>
      <c r="I209" s="19">
        <f t="shared" si="34"/>
        <v>0</v>
      </c>
      <c r="J209" s="19">
        <f t="shared" si="38"/>
        <v>0</v>
      </c>
      <c r="K209" s="7">
        <f t="shared" si="39"/>
        <v>0</v>
      </c>
      <c r="L209" s="18">
        <f t="shared" si="35"/>
        <v>0</v>
      </c>
      <c r="M209" s="4"/>
      <c r="N209" s="4">
        <f t="shared" si="40"/>
        <v>21.971651851851842</v>
      </c>
      <c r="O209" s="4">
        <f t="shared" si="41"/>
        <v>2966.1729999999989</v>
      </c>
      <c r="P209">
        <f t="shared" si="36"/>
        <v>0</v>
      </c>
      <c r="Q209">
        <f t="shared" si="42"/>
        <v>135</v>
      </c>
    </row>
    <row r="210" spans="2:17" x14ac:dyDescent="0.2">
      <c r="B210" s="3">
        <f>'Marktpreise EEX NCG 2017'!A566</f>
        <v>42204</v>
      </c>
      <c r="C210" s="7">
        <f t="shared" si="32"/>
        <v>0</v>
      </c>
      <c r="D210" s="7">
        <f t="shared" si="30"/>
        <v>0</v>
      </c>
      <c r="E210" s="7">
        <f t="shared" si="31"/>
        <v>0</v>
      </c>
      <c r="F210" s="4">
        <f>'Marktpreise EEX NCG 2017'!B566</f>
        <v>0</v>
      </c>
      <c r="G210" s="4">
        <f t="shared" si="37"/>
        <v>21.64</v>
      </c>
      <c r="H210" s="4">
        <f t="shared" si="33"/>
        <v>0</v>
      </c>
      <c r="I210" s="19">
        <f t="shared" si="34"/>
        <v>0</v>
      </c>
      <c r="J210" s="19">
        <f t="shared" si="38"/>
        <v>0</v>
      </c>
      <c r="K210" s="7">
        <f t="shared" si="39"/>
        <v>0</v>
      </c>
      <c r="L210" s="18">
        <f t="shared" si="35"/>
        <v>0</v>
      </c>
      <c r="M210" s="4"/>
      <c r="N210" s="4">
        <f t="shared" si="40"/>
        <v>21.971651851851842</v>
      </c>
      <c r="O210" s="4">
        <f t="shared" si="41"/>
        <v>2966.1729999999989</v>
      </c>
      <c r="P210">
        <f t="shared" si="36"/>
        <v>0</v>
      </c>
      <c r="Q210">
        <f t="shared" si="42"/>
        <v>135</v>
      </c>
    </row>
    <row r="211" spans="2:17" x14ac:dyDescent="0.2">
      <c r="B211" s="3">
        <f>'Marktpreise EEX NCG 2017'!A567</f>
        <v>42205</v>
      </c>
      <c r="C211" s="7">
        <f t="shared" si="32"/>
        <v>0</v>
      </c>
      <c r="D211" s="7">
        <f t="shared" si="30"/>
        <v>0</v>
      </c>
      <c r="E211" s="7">
        <f t="shared" si="31"/>
        <v>0</v>
      </c>
      <c r="F211" s="4">
        <f>'Marktpreise EEX NCG 2017'!B567</f>
        <v>21.33</v>
      </c>
      <c r="G211" s="4">
        <f t="shared" si="37"/>
        <v>21.52</v>
      </c>
      <c r="H211" s="4">
        <f t="shared" si="33"/>
        <v>0</v>
      </c>
      <c r="I211" s="19">
        <f t="shared" si="34"/>
        <v>0</v>
      </c>
      <c r="J211" s="19">
        <f t="shared" si="38"/>
        <v>0</v>
      </c>
      <c r="K211" s="7">
        <f t="shared" si="39"/>
        <v>0</v>
      </c>
      <c r="L211" s="18">
        <f t="shared" si="35"/>
        <v>0</v>
      </c>
      <c r="M211" s="4"/>
      <c r="N211" s="4">
        <f t="shared" si="40"/>
        <v>21.968330882352934</v>
      </c>
      <c r="O211" s="4">
        <f t="shared" si="41"/>
        <v>2987.6929999999988</v>
      </c>
      <c r="P211">
        <f t="shared" si="36"/>
        <v>1</v>
      </c>
      <c r="Q211">
        <f t="shared" si="42"/>
        <v>136</v>
      </c>
    </row>
    <row r="212" spans="2:17" x14ac:dyDescent="0.2">
      <c r="B212" s="3">
        <f>'Marktpreise EEX NCG 2017'!A568</f>
        <v>42206</v>
      </c>
      <c r="C212" s="7">
        <f t="shared" si="32"/>
        <v>0</v>
      </c>
      <c r="D212" s="7">
        <f t="shared" si="30"/>
        <v>0</v>
      </c>
      <c r="E212" s="7">
        <f t="shared" si="31"/>
        <v>0</v>
      </c>
      <c r="F212" s="4">
        <f>'Marktpreise EEX NCG 2017'!B568</f>
        <v>21.17</v>
      </c>
      <c r="G212" s="4">
        <f t="shared" si="37"/>
        <v>21.360000000000003</v>
      </c>
      <c r="H212" s="4">
        <f t="shared" si="33"/>
        <v>0</v>
      </c>
      <c r="I212" s="19">
        <f t="shared" si="34"/>
        <v>0</v>
      </c>
      <c r="J212" s="19">
        <f t="shared" si="38"/>
        <v>0</v>
      </c>
      <c r="K212" s="7">
        <f t="shared" si="39"/>
        <v>0</v>
      </c>
      <c r="L212" s="18">
        <f t="shared" si="35"/>
        <v>0</v>
      </c>
      <c r="M212" s="4"/>
      <c r="N212" s="4">
        <f t="shared" si="40"/>
        <v>21.963890510948897</v>
      </c>
      <c r="O212" s="4">
        <f t="shared" si="41"/>
        <v>3009.052999999999</v>
      </c>
      <c r="P212">
        <f t="shared" si="36"/>
        <v>1</v>
      </c>
      <c r="Q212">
        <f t="shared" si="42"/>
        <v>137</v>
      </c>
    </row>
    <row r="213" spans="2:17" x14ac:dyDescent="0.2">
      <c r="B213" s="3">
        <f>'Marktpreise EEX NCG 2017'!A569</f>
        <v>42207</v>
      </c>
      <c r="C213" s="7">
        <f t="shared" si="32"/>
        <v>0</v>
      </c>
      <c r="D213" s="7">
        <f t="shared" si="30"/>
        <v>0</v>
      </c>
      <c r="E213" s="7">
        <f t="shared" si="31"/>
        <v>0</v>
      </c>
      <c r="F213" s="4">
        <f>'Marktpreise EEX NCG 2017'!B569</f>
        <v>21.21</v>
      </c>
      <c r="G213" s="4">
        <f t="shared" si="37"/>
        <v>21.400000000000002</v>
      </c>
      <c r="H213" s="4">
        <f t="shared" si="33"/>
        <v>0</v>
      </c>
      <c r="I213" s="19">
        <f t="shared" si="34"/>
        <v>0</v>
      </c>
      <c r="J213" s="19">
        <f t="shared" si="38"/>
        <v>0</v>
      </c>
      <c r="K213" s="7">
        <f t="shared" si="39"/>
        <v>0</v>
      </c>
      <c r="L213" s="18">
        <f t="shared" si="35"/>
        <v>0</v>
      </c>
      <c r="M213" s="4"/>
      <c r="N213" s="4">
        <f t="shared" si="40"/>
        <v>21.959804347826079</v>
      </c>
      <c r="O213" s="4">
        <f t="shared" si="41"/>
        <v>3030.4529999999991</v>
      </c>
      <c r="P213">
        <f t="shared" si="36"/>
        <v>1</v>
      </c>
      <c r="Q213">
        <f t="shared" si="42"/>
        <v>138</v>
      </c>
    </row>
    <row r="214" spans="2:17" x14ac:dyDescent="0.2">
      <c r="B214" s="3">
        <f>'Marktpreise EEX NCG 2017'!A570</f>
        <v>42208</v>
      </c>
      <c r="C214" s="7">
        <f t="shared" si="32"/>
        <v>0</v>
      </c>
      <c r="D214" s="7">
        <f t="shared" si="30"/>
        <v>0</v>
      </c>
      <c r="E214" s="7">
        <f t="shared" si="31"/>
        <v>0</v>
      </c>
      <c r="F214" s="4">
        <f>'Marktpreise EEX NCG 2017'!B570</f>
        <v>21.29</v>
      </c>
      <c r="G214" s="4">
        <f t="shared" si="37"/>
        <v>21.48</v>
      </c>
      <c r="H214" s="4">
        <f t="shared" si="33"/>
        <v>0</v>
      </c>
      <c r="I214" s="19">
        <f t="shared" si="34"/>
        <v>0</v>
      </c>
      <c r="J214" s="19">
        <f t="shared" si="38"/>
        <v>0</v>
      </c>
      <c r="K214" s="7">
        <f t="shared" si="39"/>
        <v>0</v>
      </c>
      <c r="L214" s="18">
        <f t="shared" si="35"/>
        <v>0</v>
      </c>
      <c r="M214" s="4"/>
      <c r="N214" s="4">
        <f t="shared" si="40"/>
        <v>21.956352517985604</v>
      </c>
      <c r="O214" s="4">
        <f t="shared" si="41"/>
        <v>3051.9329999999991</v>
      </c>
      <c r="P214">
        <f t="shared" si="36"/>
        <v>1</v>
      </c>
      <c r="Q214">
        <f t="shared" si="42"/>
        <v>139</v>
      </c>
    </row>
    <row r="215" spans="2:17" x14ac:dyDescent="0.2">
      <c r="B215" s="3">
        <f>'Marktpreise EEX NCG 2017'!A571</f>
        <v>42209</v>
      </c>
      <c r="C215" s="7">
        <f t="shared" si="32"/>
        <v>0</v>
      </c>
      <c r="D215" s="7">
        <f t="shared" si="30"/>
        <v>0</v>
      </c>
      <c r="E215" s="7">
        <f t="shared" si="31"/>
        <v>0</v>
      </c>
      <c r="F215" s="4">
        <f>'Marktpreise EEX NCG 2017'!B571</f>
        <v>21.05</v>
      </c>
      <c r="G215" s="4">
        <f t="shared" si="37"/>
        <v>21.240000000000002</v>
      </c>
      <c r="H215" s="4">
        <f t="shared" si="33"/>
        <v>0</v>
      </c>
      <c r="I215" s="19">
        <f t="shared" si="34"/>
        <v>0</v>
      </c>
      <c r="J215" s="19">
        <f t="shared" si="38"/>
        <v>0</v>
      </c>
      <c r="K215" s="7">
        <f t="shared" si="39"/>
        <v>0</v>
      </c>
      <c r="L215" s="18">
        <f t="shared" si="35"/>
        <v>0</v>
      </c>
      <c r="M215" s="4"/>
      <c r="N215" s="4">
        <f t="shared" si="40"/>
        <v>21.951235714285705</v>
      </c>
      <c r="O215" s="4">
        <f t="shared" si="41"/>
        <v>3073.1729999999989</v>
      </c>
      <c r="P215">
        <f t="shared" si="36"/>
        <v>1</v>
      </c>
      <c r="Q215">
        <f t="shared" si="42"/>
        <v>140</v>
      </c>
    </row>
    <row r="216" spans="2:17" x14ac:dyDescent="0.2">
      <c r="B216" s="3">
        <f>'Marktpreise EEX NCG 2017'!A572</f>
        <v>42210</v>
      </c>
      <c r="C216" s="7">
        <f t="shared" si="32"/>
        <v>0</v>
      </c>
      <c r="D216" s="7">
        <f t="shared" si="30"/>
        <v>0</v>
      </c>
      <c r="E216" s="7">
        <f t="shared" si="31"/>
        <v>0</v>
      </c>
      <c r="F216" s="4">
        <f>'Marktpreise EEX NCG 2017'!B572</f>
        <v>0</v>
      </c>
      <c r="G216" s="4">
        <f t="shared" si="37"/>
        <v>21.240000000000002</v>
      </c>
      <c r="H216" s="4">
        <f t="shared" si="33"/>
        <v>0</v>
      </c>
      <c r="I216" s="19">
        <f t="shared" si="34"/>
        <v>0</v>
      </c>
      <c r="J216" s="19">
        <f t="shared" si="38"/>
        <v>0</v>
      </c>
      <c r="K216" s="7">
        <f t="shared" si="39"/>
        <v>0</v>
      </c>
      <c r="L216" s="18">
        <f t="shared" si="35"/>
        <v>0</v>
      </c>
      <c r="M216" s="4"/>
      <c r="N216" s="4">
        <f t="shared" si="40"/>
        <v>21.951235714285705</v>
      </c>
      <c r="O216" s="4">
        <f t="shared" si="41"/>
        <v>3073.1729999999989</v>
      </c>
      <c r="P216">
        <f t="shared" si="36"/>
        <v>0</v>
      </c>
      <c r="Q216">
        <f t="shared" si="42"/>
        <v>140</v>
      </c>
    </row>
    <row r="217" spans="2:17" x14ac:dyDescent="0.2">
      <c r="B217" s="3">
        <f>'Marktpreise EEX NCG 2017'!A573</f>
        <v>42211</v>
      </c>
      <c r="C217" s="7">
        <f t="shared" si="32"/>
        <v>0</v>
      </c>
      <c r="D217" s="7">
        <f t="shared" si="30"/>
        <v>0</v>
      </c>
      <c r="E217" s="7">
        <f t="shared" si="31"/>
        <v>0</v>
      </c>
      <c r="F217" s="4">
        <f>'Marktpreise EEX NCG 2017'!B573</f>
        <v>0</v>
      </c>
      <c r="G217" s="4">
        <f t="shared" si="37"/>
        <v>21.240000000000002</v>
      </c>
      <c r="H217" s="4">
        <f t="shared" si="33"/>
        <v>0</v>
      </c>
      <c r="I217" s="19">
        <f t="shared" si="34"/>
        <v>0</v>
      </c>
      <c r="J217" s="19">
        <f t="shared" si="38"/>
        <v>0</v>
      </c>
      <c r="K217" s="7">
        <f t="shared" si="39"/>
        <v>0</v>
      </c>
      <c r="L217" s="18">
        <f t="shared" si="35"/>
        <v>0</v>
      </c>
      <c r="M217" s="4"/>
      <c r="N217" s="4">
        <f t="shared" si="40"/>
        <v>21.951235714285705</v>
      </c>
      <c r="O217" s="4">
        <f t="shared" si="41"/>
        <v>3073.1729999999989</v>
      </c>
      <c r="P217">
        <f t="shared" si="36"/>
        <v>0</v>
      </c>
      <c r="Q217">
        <f t="shared" si="42"/>
        <v>140</v>
      </c>
    </row>
    <row r="218" spans="2:17" x14ac:dyDescent="0.2">
      <c r="B218" s="3">
        <f>'Marktpreise EEX NCG 2017'!A574</f>
        <v>42212</v>
      </c>
      <c r="C218" s="7">
        <f t="shared" si="32"/>
        <v>0</v>
      </c>
      <c r="D218" s="7">
        <f t="shared" si="30"/>
        <v>0</v>
      </c>
      <c r="E218" s="7">
        <f t="shared" si="31"/>
        <v>0</v>
      </c>
      <c r="F218" s="4">
        <f>'Marktpreise EEX NCG 2017'!B574</f>
        <v>20.91</v>
      </c>
      <c r="G218" s="4">
        <f t="shared" si="37"/>
        <v>21.1</v>
      </c>
      <c r="H218" s="4">
        <f t="shared" si="33"/>
        <v>0</v>
      </c>
      <c r="I218" s="19">
        <f t="shared" si="34"/>
        <v>0</v>
      </c>
      <c r="J218" s="19">
        <f t="shared" si="38"/>
        <v>0</v>
      </c>
      <c r="K218" s="7">
        <f t="shared" si="39"/>
        <v>0</v>
      </c>
      <c r="L218" s="18">
        <f t="shared" si="35"/>
        <v>0</v>
      </c>
      <c r="M218" s="4"/>
      <c r="N218" s="4">
        <f t="shared" si="40"/>
        <v>21.945198581560273</v>
      </c>
      <c r="O218" s="4">
        <f t="shared" si="41"/>
        <v>3094.2729999999988</v>
      </c>
      <c r="P218">
        <f t="shared" si="36"/>
        <v>1</v>
      </c>
      <c r="Q218">
        <f t="shared" si="42"/>
        <v>141</v>
      </c>
    </row>
    <row r="219" spans="2:17" x14ac:dyDescent="0.2">
      <c r="B219" s="3">
        <f>'Marktpreise EEX NCG 2017'!A575</f>
        <v>42213</v>
      </c>
      <c r="C219" s="7">
        <f t="shared" si="32"/>
        <v>0</v>
      </c>
      <c r="D219" s="7">
        <f t="shared" si="30"/>
        <v>0</v>
      </c>
      <c r="E219" s="7">
        <f t="shared" si="31"/>
        <v>0</v>
      </c>
      <c r="F219" s="4">
        <f>'Marktpreise EEX NCG 2017'!B575</f>
        <v>20.87</v>
      </c>
      <c r="G219" s="4">
        <f t="shared" si="37"/>
        <v>21.060000000000002</v>
      </c>
      <c r="H219" s="4">
        <f t="shared" si="33"/>
        <v>0</v>
      </c>
      <c r="I219" s="19">
        <f t="shared" si="34"/>
        <v>0</v>
      </c>
      <c r="J219" s="19">
        <f t="shared" si="38"/>
        <v>0</v>
      </c>
      <c r="K219" s="7">
        <f t="shared" si="39"/>
        <v>0</v>
      </c>
      <c r="L219" s="18">
        <f t="shared" si="35"/>
        <v>0</v>
      </c>
      <c r="M219" s="4"/>
      <c r="N219" s="4">
        <f t="shared" si="40"/>
        <v>21.938964788732385</v>
      </c>
      <c r="O219" s="4">
        <f t="shared" si="41"/>
        <v>3115.3329999999987</v>
      </c>
      <c r="P219">
        <f t="shared" si="36"/>
        <v>1</v>
      </c>
      <c r="Q219">
        <f t="shared" si="42"/>
        <v>142</v>
      </c>
    </row>
    <row r="220" spans="2:17" x14ac:dyDescent="0.2">
      <c r="B220" s="3">
        <f>'Marktpreise EEX NCG 2017'!A576</f>
        <v>42214</v>
      </c>
      <c r="C220" s="7">
        <f t="shared" si="32"/>
        <v>0</v>
      </c>
      <c r="D220" s="7">
        <f t="shared" ref="D220:D234" si="43">IF(F220&gt;=F219,IF(F220=0,C220+D219,0),C220+D219)</f>
        <v>0</v>
      </c>
      <c r="E220" s="7">
        <f t="shared" ref="E220:E234" si="44">IF(F220&gt;=F219,IF(F220=0,0,C220+D219),0)</f>
        <v>0</v>
      </c>
      <c r="F220" s="4">
        <f>'Marktpreise EEX NCG 2017'!B576</f>
        <v>20.97</v>
      </c>
      <c r="G220" s="4">
        <f t="shared" si="37"/>
        <v>21.16</v>
      </c>
      <c r="H220" s="4">
        <f t="shared" si="33"/>
        <v>0</v>
      </c>
      <c r="I220" s="19">
        <f t="shared" si="34"/>
        <v>0</v>
      </c>
      <c r="J220" s="19">
        <f t="shared" si="38"/>
        <v>0</v>
      </c>
      <c r="K220" s="7">
        <f t="shared" si="39"/>
        <v>0</v>
      </c>
      <c r="L220" s="18">
        <f t="shared" si="35"/>
        <v>0</v>
      </c>
      <c r="M220" s="4"/>
      <c r="N220" s="4">
        <f t="shared" si="40"/>
        <v>21.933517482517473</v>
      </c>
      <c r="O220" s="4">
        <f t="shared" si="41"/>
        <v>3136.4929999999986</v>
      </c>
      <c r="P220">
        <f t="shared" si="36"/>
        <v>1</v>
      </c>
      <c r="Q220">
        <f t="shared" si="42"/>
        <v>143</v>
      </c>
    </row>
    <row r="221" spans="2:17" x14ac:dyDescent="0.2">
      <c r="B221" s="3">
        <f>'Marktpreise EEX NCG 2017'!A577</f>
        <v>42215</v>
      </c>
      <c r="C221" s="7">
        <f t="shared" ref="C221:C284" si="45">IF(A221&gt;0,$C$6/$C$8,0)</f>
        <v>0</v>
      </c>
      <c r="D221" s="7">
        <f t="shared" si="43"/>
        <v>0</v>
      </c>
      <c r="E221" s="7">
        <f t="shared" si="44"/>
        <v>0</v>
      </c>
      <c r="F221" s="4">
        <f>'Marktpreise EEX NCG 2017'!B577</f>
        <v>20.93</v>
      </c>
      <c r="G221" s="4">
        <f t="shared" si="37"/>
        <v>21.12</v>
      </c>
      <c r="H221" s="4">
        <f t="shared" si="33"/>
        <v>0</v>
      </c>
      <c r="I221" s="19">
        <f t="shared" si="34"/>
        <v>0</v>
      </c>
      <c r="J221" s="19">
        <f t="shared" si="38"/>
        <v>0</v>
      </c>
      <c r="K221" s="7">
        <f t="shared" si="39"/>
        <v>0</v>
      </c>
      <c r="L221" s="18">
        <f t="shared" si="35"/>
        <v>0</v>
      </c>
      <c r="M221" s="4"/>
      <c r="N221" s="4">
        <f t="shared" si="40"/>
        <v>21.927868055555546</v>
      </c>
      <c r="O221" s="4">
        <f t="shared" si="41"/>
        <v>3157.6129999999985</v>
      </c>
      <c r="P221">
        <f t="shared" si="36"/>
        <v>1</v>
      </c>
      <c r="Q221">
        <f t="shared" si="42"/>
        <v>144</v>
      </c>
    </row>
    <row r="222" spans="2:17" x14ac:dyDescent="0.2">
      <c r="B222" s="3">
        <f>'Marktpreise EEX NCG 2017'!A578</f>
        <v>42216</v>
      </c>
      <c r="C222" s="7">
        <f t="shared" si="45"/>
        <v>0</v>
      </c>
      <c r="D222" s="7">
        <f t="shared" si="43"/>
        <v>0</v>
      </c>
      <c r="E222" s="7">
        <f t="shared" si="44"/>
        <v>0</v>
      </c>
      <c r="F222" s="4">
        <f>'Marktpreise EEX NCG 2017'!B578</f>
        <v>20.72</v>
      </c>
      <c r="G222" s="4">
        <f t="shared" si="37"/>
        <v>20.91</v>
      </c>
      <c r="H222" s="4">
        <f t="shared" si="33"/>
        <v>0</v>
      </c>
      <c r="I222" s="19">
        <f t="shared" si="34"/>
        <v>0</v>
      </c>
      <c r="J222" s="19">
        <f t="shared" si="38"/>
        <v>0</v>
      </c>
      <c r="K222" s="7">
        <f t="shared" si="39"/>
        <v>0</v>
      </c>
      <c r="L222" s="18">
        <f t="shared" si="35"/>
        <v>0</v>
      </c>
      <c r="M222" s="4"/>
      <c r="N222" s="4">
        <f t="shared" si="40"/>
        <v>21.920848275862056</v>
      </c>
      <c r="O222" s="4">
        <f t="shared" si="41"/>
        <v>3178.5229999999983</v>
      </c>
      <c r="P222">
        <f t="shared" si="36"/>
        <v>1</v>
      </c>
      <c r="Q222">
        <f t="shared" si="42"/>
        <v>145</v>
      </c>
    </row>
    <row r="223" spans="2:17" x14ac:dyDescent="0.2">
      <c r="B223" s="3">
        <f>'Marktpreise EEX NCG 2017'!A579</f>
        <v>42217</v>
      </c>
      <c r="C223" s="7">
        <f t="shared" si="45"/>
        <v>0</v>
      </c>
      <c r="D223" s="7">
        <f t="shared" si="43"/>
        <v>0</v>
      </c>
      <c r="E223" s="7">
        <f t="shared" si="44"/>
        <v>0</v>
      </c>
      <c r="F223" s="4">
        <f>'Marktpreise EEX NCG 2017'!B579</f>
        <v>0</v>
      </c>
      <c r="G223" s="4">
        <f t="shared" si="37"/>
        <v>20.91</v>
      </c>
      <c r="H223" s="4">
        <f t="shared" si="33"/>
        <v>0</v>
      </c>
      <c r="I223" s="19">
        <f t="shared" si="34"/>
        <v>0</v>
      </c>
      <c r="J223" s="19">
        <f t="shared" si="38"/>
        <v>0</v>
      </c>
      <c r="K223" s="7">
        <f t="shared" si="39"/>
        <v>0</v>
      </c>
      <c r="L223" s="18">
        <f t="shared" si="35"/>
        <v>0</v>
      </c>
      <c r="M223" s="4"/>
      <c r="N223" s="4">
        <f t="shared" si="40"/>
        <v>21.920848275862056</v>
      </c>
      <c r="O223" s="4">
        <f t="shared" si="41"/>
        <v>3178.5229999999983</v>
      </c>
      <c r="P223">
        <f t="shared" si="36"/>
        <v>0</v>
      </c>
      <c r="Q223">
        <f t="shared" si="42"/>
        <v>145</v>
      </c>
    </row>
    <row r="224" spans="2:17" x14ac:dyDescent="0.2">
      <c r="B224" s="3">
        <f>'Marktpreise EEX NCG 2017'!A580</f>
        <v>42218</v>
      </c>
      <c r="C224" s="7">
        <f t="shared" si="45"/>
        <v>0</v>
      </c>
      <c r="D224" s="7">
        <f t="shared" si="43"/>
        <v>0</v>
      </c>
      <c r="E224" s="7">
        <f t="shared" si="44"/>
        <v>0</v>
      </c>
      <c r="F224" s="4">
        <f>'Marktpreise EEX NCG 2017'!B580</f>
        <v>0</v>
      </c>
      <c r="G224" s="4">
        <f t="shared" si="37"/>
        <v>20.91</v>
      </c>
      <c r="H224" s="4">
        <f t="shared" si="33"/>
        <v>0</v>
      </c>
      <c r="I224" s="19">
        <f t="shared" si="34"/>
        <v>0</v>
      </c>
      <c r="J224" s="19">
        <f t="shared" si="38"/>
        <v>0</v>
      </c>
      <c r="K224" s="7">
        <f t="shared" si="39"/>
        <v>0</v>
      </c>
      <c r="L224" s="18">
        <f t="shared" si="35"/>
        <v>0</v>
      </c>
      <c r="M224" s="4"/>
      <c r="N224" s="4">
        <f t="shared" si="40"/>
        <v>21.920848275862056</v>
      </c>
      <c r="O224" s="4">
        <f t="shared" si="41"/>
        <v>3178.5229999999983</v>
      </c>
      <c r="P224">
        <f t="shared" si="36"/>
        <v>0</v>
      </c>
      <c r="Q224">
        <f t="shared" si="42"/>
        <v>145</v>
      </c>
    </row>
    <row r="225" spans="2:17" x14ac:dyDescent="0.2">
      <c r="B225" s="3">
        <f>'Marktpreise EEX NCG 2017'!A581</f>
        <v>42219</v>
      </c>
      <c r="C225" s="7">
        <f t="shared" si="45"/>
        <v>0</v>
      </c>
      <c r="D225" s="7">
        <f t="shared" si="43"/>
        <v>0</v>
      </c>
      <c r="E225" s="7">
        <f t="shared" si="44"/>
        <v>0</v>
      </c>
      <c r="F225" s="4">
        <f>'Marktpreise EEX NCG 2017'!B581</f>
        <v>20.49</v>
      </c>
      <c r="G225" s="4">
        <f t="shared" si="37"/>
        <v>20.68</v>
      </c>
      <c r="H225" s="4">
        <f t="shared" si="33"/>
        <v>0</v>
      </c>
      <c r="I225" s="19">
        <f t="shared" si="34"/>
        <v>0</v>
      </c>
      <c r="J225" s="19">
        <f t="shared" si="38"/>
        <v>0</v>
      </c>
      <c r="K225" s="7">
        <f t="shared" si="39"/>
        <v>0</v>
      </c>
      <c r="L225" s="18">
        <f t="shared" si="35"/>
        <v>0</v>
      </c>
      <c r="M225" s="4"/>
      <c r="N225" s="4">
        <f t="shared" si="40"/>
        <v>21.912349315068482</v>
      </c>
      <c r="O225" s="4">
        <f t="shared" si="41"/>
        <v>3199.2029999999982</v>
      </c>
      <c r="P225">
        <f t="shared" si="36"/>
        <v>1</v>
      </c>
      <c r="Q225">
        <f t="shared" si="42"/>
        <v>146</v>
      </c>
    </row>
    <row r="226" spans="2:17" x14ac:dyDescent="0.2">
      <c r="B226" s="3">
        <f>'Marktpreise EEX NCG 2017'!A582</f>
        <v>42220</v>
      </c>
      <c r="C226" s="7">
        <f t="shared" si="45"/>
        <v>0</v>
      </c>
      <c r="D226" s="7">
        <f t="shared" si="43"/>
        <v>0</v>
      </c>
      <c r="E226" s="7">
        <f t="shared" si="44"/>
        <v>0</v>
      </c>
      <c r="F226" s="4">
        <f>'Marktpreise EEX NCG 2017'!B582</f>
        <v>20.37</v>
      </c>
      <c r="G226" s="4">
        <f t="shared" si="37"/>
        <v>20.560000000000002</v>
      </c>
      <c r="H226" s="4">
        <f t="shared" si="33"/>
        <v>0</v>
      </c>
      <c r="I226" s="19">
        <f t="shared" si="34"/>
        <v>0</v>
      </c>
      <c r="J226" s="19">
        <f t="shared" si="38"/>
        <v>0</v>
      </c>
      <c r="K226" s="7">
        <f t="shared" si="39"/>
        <v>0</v>
      </c>
      <c r="L226" s="18">
        <f t="shared" si="35"/>
        <v>0</v>
      </c>
      <c r="M226" s="4"/>
      <c r="N226" s="4">
        <f t="shared" si="40"/>
        <v>21.903149659863931</v>
      </c>
      <c r="O226" s="4">
        <f t="shared" si="41"/>
        <v>3219.7629999999981</v>
      </c>
      <c r="P226">
        <f t="shared" si="36"/>
        <v>1</v>
      </c>
      <c r="Q226">
        <f t="shared" si="42"/>
        <v>147</v>
      </c>
    </row>
    <row r="227" spans="2:17" x14ac:dyDescent="0.2">
      <c r="B227" s="3">
        <f>'Marktpreise EEX NCG 2017'!A583</f>
        <v>42221</v>
      </c>
      <c r="C227" s="7">
        <f t="shared" si="45"/>
        <v>0</v>
      </c>
      <c r="D227" s="7">
        <f t="shared" si="43"/>
        <v>0</v>
      </c>
      <c r="E227" s="7">
        <f t="shared" si="44"/>
        <v>0</v>
      </c>
      <c r="F227" s="4">
        <f>'Marktpreise EEX NCG 2017'!B583</f>
        <v>20.64</v>
      </c>
      <c r="G227" s="4">
        <f t="shared" si="37"/>
        <v>20.830000000000002</v>
      </c>
      <c r="H227" s="4">
        <f t="shared" si="33"/>
        <v>0</v>
      </c>
      <c r="I227" s="19">
        <f t="shared" si="34"/>
        <v>0</v>
      </c>
      <c r="J227" s="19">
        <f t="shared" si="38"/>
        <v>0</v>
      </c>
      <c r="K227" s="7">
        <f t="shared" si="39"/>
        <v>0</v>
      </c>
      <c r="L227" s="18">
        <f t="shared" si="35"/>
        <v>0</v>
      </c>
      <c r="M227" s="4"/>
      <c r="N227" s="4">
        <f t="shared" si="40"/>
        <v>21.895898648648636</v>
      </c>
      <c r="O227" s="4">
        <f t="shared" si="41"/>
        <v>3240.592999999998</v>
      </c>
      <c r="P227">
        <f t="shared" si="36"/>
        <v>1</v>
      </c>
      <c r="Q227">
        <f t="shared" si="42"/>
        <v>148</v>
      </c>
    </row>
    <row r="228" spans="2:17" x14ac:dyDescent="0.2">
      <c r="B228" s="3">
        <f>'Marktpreise EEX NCG 2017'!A584</f>
        <v>42222</v>
      </c>
      <c r="C228" s="7">
        <f t="shared" si="45"/>
        <v>0</v>
      </c>
      <c r="D228" s="7">
        <f t="shared" si="43"/>
        <v>0</v>
      </c>
      <c r="E228" s="7">
        <f t="shared" si="44"/>
        <v>0</v>
      </c>
      <c r="F228" s="4">
        <f>'Marktpreise EEX NCG 2017'!B584</f>
        <v>20.55</v>
      </c>
      <c r="G228" s="4">
        <f t="shared" si="37"/>
        <v>20.740000000000002</v>
      </c>
      <c r="H228" s="4">
        <f t="shared" si="33"/>
        <v>0</v>
      </c>
      <c r="I228" s="19">
        <f t="shared" si="34"/>
        <v>0</v>
      </c>
      <c r="J228" s="19">
        <f t="shared" si="38"/>
        <v>0</v>
      </c>
      <c r="K228" s="7">
        <f t="shared" si="39"/>
        <v>0</v>
      </c>
      <c r="L228" s="18">
        <f t="shared" si="35"/>
        <v>0</v>
      </c>
      <c r="M228" s="4"/>
      <c r="N228" s="4">
        <f t="shared" si="40"/>
        <v>21.888140939597299</v>
      </c>
      <c r="O228" s="4">
        <f t="shared" si="41"/>
        <v>3261.3329999999978</v>
      </c>
      <c r="P228">
        <f t="shared" si="36"/>
        <v>1</v>
      </c>
      <c r="Q228">
        <f t="shared" si="42"/>
        <v>149</v>
      </c>
    </row>
    <row r="229" spans="2:17" x14ac:dyDescent="0.2">
      <c r="B229" s="3">
        <f>'Marktpreise EEX NCG 2017'!A585</f>
        <v>42223</v>
      </c>
      <c r="C229" s="7">
        <f t="shared" si="45"/>
        <v>0</v>
      </c>
      <c r="D229" s="7">
        <f t="shared" si="43"/>
        <v>0</v>
      </c>
      <c r="E229" s="7">
        <f t="shared" si="44"/>
        <v>0</v>
      </c>
      <c r="F229" s="4">
        <f>'Marktpreise EEX NCG 2017'!B585</f>
        <v>20.440000000000001</v>
      </c>
      <c r="G229" s="4">
        <f t="shared" si="37"/>
        <v>20.630000000000003</v>
      </c>
      <c r="H229" s="4">
        <f t="shared" si="33"/>
        <v>0</v>
      </c>
      <c r="I229" s="19">
        <f t="shared" si="34"/>
        <v>0</v>
      </c>
      <c r="J229" s="19">
        <f t="shared" si="38"/>
        <v>0</v>
      </c>
      <c r="K229" s="7">
        <f t="shared" si="39"/>
        <v>0</v>
      </c>
      <c r="L229" s="18">
        <f t="shared" si="35"/>
        <v>0</v>
      </c>
      <c r="M229" s="4"/>
      <c r="N229" s="4">
        <f t="shared" si="40"/>
        <v>21.879753333333319</v>
      </c>
      <c r="O229" s="4">
        <f t="shared" si="41"/>
        <v>3281.9629999999979</v>
      </c>
      <c r="P229">
        <f t="shared" si="36"/>
        <v>1</v>
      </c>
      <c r="Q229">
        <f t="shared" si="42"/>
        <v>150</v>
      </c>
    </row>
    <row r="230" spans="2:17" x14ac:dyDescent="0.2">
      <c r="B230" s="3">
        <f>'Marktpreise EEX NCG 2017'!A586</f>
        <v>42224</v>
      </c>
      <c r="C230" s="7">
        <f t="shared" si="45"/>
        <v>0</v>
      </c>
      <c r="D230" s="7">
        <f t="shared" si="43"/>
        <v>0</v>
      </c>
      <c r="E230" s="7">
        <f t="shared" si="44"/>
        <v>0</v>
      </c>
      <c r="F230" s="4">
        <f>'Marktpreise EEX NCG 2017'!B586</f>
        <v>0</v>
      </c>
      <c r="G230" s="4">
        <f t="shared" si="37"/>
        <v>20.630000000000003</v>
      </c>
      <c r="H230" s="4">
        <f t="shared" si="33"/>
        <v>0</v>
      </c>
      <c r="I230" s="19">
        <f t="shared" si="34"/>
        <v>0</v>
      </c>
      <c r="J230" s="19">
        <f t="shared" si="38"/>
        <v>0</v>
      </c>
      <c r="K230" s="7">
        <f t="shared" si="39"/>
        <v>0</v>
      </c>
      <c r="L230" s="18">
        <f t="shared" si="35"/>
        <v>0</v>
      </c>
      <c r="M230" s="4"/>
      <c r="N230" s="4">
        <f t="shared" si="40"/>
        <v>21.879753333333319</v>
      </c>
      <c r="O230" s="4">
        <f t="shared" si="41"/>
        <v>3281.9629999999979</v>
      </c>
      <c r="P230">
        <f t="shared" si="36"/>
        <v>0</v>
      </c>
      <c r="Q230">
        <f t="shared" si="42"/>
        <v>150</v>
      </c>
    </row>
    <row r="231" spans="2:17" x14ac:dyDescent="0.2">
      <c r="B231" s="3">
        <f>'Marktpreise EEX NCG 2017'!A587</f>
        <v>42225</v>
      </c>
      <c r="C231" s="7">
        <f t="shared" si="45"/>
        <v>0</v>
      </c>
      <c r="D231" s="7">
        <f t="shared" si="43"/>
        <v>0</v>
      </c>
      <c r="E231" s="7">
        <f t="shared" si="44"/>
        <v>0</v>
      </c>
      <c r="F231" s="4">
        <f>'Marktpreise EEX NCG 2017'!B587</f>
        <v>0</v>
      </c>
      <c r="G231" s="4">
        <f t="shared" si="37"/>
        <v>20.630000000000003</v>
      </c>
      <c r="H231" s="4">
        <f t="shared" si="33"/>
        <v>0</v>
      </c>
      <c r="I231" s="19">
        <f t="shared" si="34"/>
        <v>0</v>
      </c>
      <c r="J231" s="19">
        <f t="shared" si="38"/>
        <v>0</v>
      </c>
      <c r="K231" s="7">
        <f t="shared" si="39"/>
        <v>0</v>
      </c>
      <c r="L231" s="18">
        <f t="shared" si="35"/>
        <v>0</v>
      </c>
      <c r="M231" s="4"/>
      <c r="N231" s="4">
        <f t="shared" si="40"/>
        <v>21.879753333333319</v>
      </c>
      <c r="O231" s="4">
        <f t="shared" si="41"/>
        <v>3281.9629999999979</v>
      </c>
      <c r="P231">
        <f t="shared" si="36"/>
        <v>0</v>
      </c>
      <c r="Q231">
        <f t="shared" si="42"/>
        <v>150</v>
      </c>
    </row>
    <row r="232" spans="2:17" x14ac:dyDescent="0.2">
      <c r="B232" s="3">
        <f>'Marktpreise EEX NCG 2017'!A588</f>
        <v>42226</v>
      </c>
      <c r="C232" s="7">
        <f t="shared" si="45"/>
        <v>0</v>
      </c>
      <c r="D232" s="7">
        <f t="shared" si="43"/>
        <v>0</v>
      </c>
      <c r="E232" s="7">
        <f t="shared" si="44"/>
        <v>0</v>
      </c>
      <c r="F232" s="4">
        <f>'Marktpreise EEX NCG 2017'!B588</f>
        <v>20.43</v>
      </c>
      <c r="G232" s="4">
        <f t="shared" si="37"/>
        <v>20.62</v>
      </c>
      <c r="H232" s="4">
        <f t="shared" si="33"/>
        <v>0</v>
      </c>
      <c r="I232" s="19">
        <f t="shared" si="34"/>
        <v>0</v>
      </c>
      <c r="J232" s="19">
        <f t="shared" si="38"/>
        <v>0</v>
      </c>
      <c r="K232" s="7">
        <f t="shared" si="39"/>
        <v>0</v>
      </c>
      <c r="L232" s="18">
        <f t="shared" si="35"/>
        <v>0</v>
      </c>
      <c r="M232" s="4"/>
      <c r="N232" s="4">
        <f t="shared" si="40"/>
        <v>21.871410596026475</v>
      </c>
      <c r="O232" s="4">
        <f t="shared" si="41"/>
        <v>3302.5829999999978</v>
      </c>
      <c r="P232">
        <f t="shared" si="36"/>
        <v>1</v>
      </c>
      <c r="Q232">
        <f t="shared" si="42"/>
        <v>151</v>
      </c>
    </row>
    <row r="233" spans="2:17" x14ac:dyDescent="0.2">
      <c r="B233" s="3">
        <f>'Marktpreise EEX NCG 2017'!A589</f>
        <v>42227</v>
      </c>
      <c r="C233" s="7">
        <f t="shared" si="45"/>
        <v>0</v>
      </c>
      <c r="D233" s="7">
        <f t="shared" si="43"/>
        <v>0</v>
      </c>
      <c r="E233" s="7">
        <f t="shared" si="44"/>
        <v>0</v>
      </c>
      <c r="F233" s="4">
        <f>'Marktpreise EEX NCG 2017'!B589</f>
        <v>20.399999999999999</v>
      </c>
      <c r="G233" s="4">
        <f t="shared" si="37"/>
        <v>20.59</v>
      </c>
      <c r="H233" s="4">
        <f t="shared" si="33"/>
        <v>0</v>
      </c>
      <c r="I233" s="19">
        <f t="shared" si="34"/>
        <v>0</v>
      </c>
      <c r="J233" s="19">
        <f t="shared" si="38"/>
        <v>0</v>
      </c>
      <c r="K233" s="7">
        <f t="shared" si="39"/>
        <v>0</v>
      </c>
      <c r="L233" s="18">
        <f t="shared" si="35"/>
        <v>0</v>
      </c>
      <c r="M233" s="4"/>
      <c r="N233" s="4">
        <f t="shared" si="40"/>
        <v>21.86298026315788</v>
      </c>
      <c r="O233" s="4">
        <f t="shared" si="41"/>
        <v>3323.172999999998</v>
      </c>
      <c r="P233">
        <f t="shared" si="36"/>
        <v>1</v>
      </c>
      <c r="Q233">
        <f t="shared" si="42"/>
        <v>152</v>
      </c>
    </row>
    <row r="234" spans="2:17" x14ac:dyDescent="0.2">
      <c r="B234" s="3">
        <f>'Marktpreise EEX NCG 2017'!A590</f>
        <v>42228</v>
      </c>
      <c r="C234" s="7">
        <f t="shared" si="45"/>
        <v>0</v>
      </c>
      <c r="D234" s="7">
        <f t="shared" si="43"/>
        <v>0</v>
      </c>
      <c r="E234" s="7">
        <f t="shared" si="44"/>
        <v>0</v>
      </c>
      <c r="F234" s="4">
        <f>'Marktpreise EEX NCG 2017'!B590</f>
        <v>20.329999999999998</v>
      </c>
      <c r="G234" s="4">
        <f t="shared" si="37"/>
        <v>20.52</v>
      </c>
      <c r="H234" s="4">
        <f t="shared" si="33"/>
        <v>0</v>
      </c>
      <c r="I234" s="19">
        <f t="shared" si="34"/>
        <v>0</v>
      </c>
      <c r="J234" s="19">
        <f t="shared" si="38"/>
        <v>0</v>
      </c>
      <c r="K234" s="7">
        <f t="shared" si="39"/>
        <v>0</v>
      </c>
      <c r="L234" s="18">
        <f t="shared" si="35"/>
        <v>0</v>
      </c>
      <c r="M234" s="4"/>
      <c r="N234" s="4">
        <f t="shared" si="40"/>
        <v>21.854202614379073</v>
      </c>
      <c r="O234" s="4">
        <f t="shared" si="41"/>
        <v>3343.6929999999979</v>
      </c>
      <c r="P234">
        <f t="shared" si="36"/>
        <v>1</v>
      </c>
      <c r="Q234">
        <f t="shared" si="42"/>
        <v>153</v>
      </c>
    </row>
    <row r="235" spans="2:17" x14ac:dyDescent="0.2">
      <c r="B235" s="3">
        <f>'Marktpreise EEX NCG 2017'!A591</f>
        <v>42229</v>
      </c>
      <c r="C235" s="7">
        <f t="shared" si="45"/>
        <v>0</v>
      </c>
      <c r="D235" s="7">
        <f>IF(G235&gt;=G234,IF(F235=0,C235+D234,0),C235+D234)</f>
        <v>0</v>
      </c>
      <c r="E235" s="7">
        <f>IF(G235&gt;=G234,IF(F235=0,0,C235+D234),0)</f>
        <v>0</v>
      </c>
      <c r="F235" s="4">
        <f>'Marktpreise EEX NCG 2017'!B591</f>
        <v>20.45</v>
      </c>
      <c r="G235" s="4">
        <f t="shared" si="37"/>
        <v>20.64</v>
      </c>
      <c r="H235" s="4">
        <f t="shared" si="33"/>
        <v>0</v>
      </c>
      <c r="I235" s="19">
        <f t="shared" si="34"/>
        <v>0</v>
      </c>
      <c r="J235" s="19">
        <f t="shared" si="38"/>
        <v>0</v>
      </c>
      <c r="K235" s="7">
        <f t="shared" si="39"/>
        <v>0</v>
      </c>
      <c r="L235" s="18">
        <f t="shared" si="35"/>
        <v>0</v>
      </c>
      <c r="M235" s="4" t="e">
        <f t="shared" ref="M235:M298" si="46">J235/K235</f>
        <v>#DIV/0!</v>
      </c>
      <c r="N235" s="4">
        <f t="shared" si="40"/>
        <v>21.846318181818166</v>
      </c>
      <c r="O235" s="4">
        <f t="shared" si="41"/>
        <v>3364.3329999999978</v>
      </c>
      <c r="P235">
        <f t="shared" si="36"/>
        <v>1</v>
      </c>
      <c r="Q235">
        <f t="shared" si="42"/>
        <v>154</v>
      </c>
    </row>
    <row r="236" spans="2:17" x14ac:dyDescent="0.2">
      <c r="B236" s="3">
        <f>'Marktpreise EEX NCG 2017'!A592</f>
        <v>42230</v>
      </c>
      <c r="C236" s="7">
        <f t="shared" si="45"/>
        <v>0</v>
      </c>
      <c r="D236" s="7">
        <f>IF(G236&gt;=G235,IF(F236=0,C236+D235,0),C236+D235)</f>
        <v>0</v>
      </c>
      <c r="E236" s="7">
        <f>IF(G236&gt;=G235,IF(F236=0,0,C236+D235),0)</f>
        <v>0</v>
      </c>
      <c r="F236" s="4">
        <f>'Marktpreise EEX NCG 2017'!B592</f>
        <v>20.399999999999999</v>
      </c>
      <c r="G236" s="4">
        <f t="shared" si="37"/>
        <v>20.59</v>
      </c>
      <c r="H236" s="4">
        <f t="shared" si="33"/>
        <v>0</v>
      </c>
      <c r="I236" s="19">
        <f t="shared" si="34"/>
        <v>0</v>
      </c>
      <c r="J236" s="19">
        <f t="shared" si="38"/>
        <v>0</v>
      </c>
      <c r="K236" s="7">
        <f t="shared" si="39"/>
        <v>0</v>
      </c>
      <c r="L236" s="18">
        <f t="shared" si="35"/>
        <v>0</v>
      </c>
      <c r="M236" s="4" t="e">
        <f t="shared" si="46"/>
        <v>#DIV/0!</v>
      </c>
      <c r="N236" s="4">
        <f t="shared" si="40"/>
        <v>21.838212903225795</v>
      </c>
      <c r="O236" s="4">
        <f t="shared" si="41"/>
        <v>3384.922999999998</v>
      </c>
      <c r="P236">
        <f t="shared" si="36"/>
        <v>1</v>
      </c>
      <c r="Q236">
        <f t="shared" si="42"/>
        <v>155</v>
      </c>
    </row>
    <row r="237" spans="2:17" x14ac:dyDescent="0.2">
      <c r="B237" s="3">
        <f>'Marktpreise EEX NCG 2017'!A593</f>
        <v>42231</v>
      </c>
      <c r="C237" s="7">
        <f t="shared" si="45"/>
        <v>0</v>
      </c>
      <c r="D237" s="7">
        <f>IF(G237&gt;=G236,IF(F237=0,C237+D236,0),C237+D236)</f>
        <v>0</v>
      </c>
      <c r="E237" s="7">
        <f>IF(G237&gt;=G236,IF(F237=0,0,C237+D236),0)</f>
        <v>0</v>
      </c>
      <c r="F237" s="4">
        <f>'Marktpreise EEX NCG 2017'!B593</f>
        <v>0</v>
      </c>
      <c r="G237" s="4">
        <f t="shared" si="37"/>
        <v>20.59</v>
      </c>
      <c r="H237" s="4">
        <f t="shared" si="33"/>
        <v>0</v>
      </c>
      <c r="I237" s="19">
        <f t="shared" si="34"/>
        <v>0</v>
      </c>
      <c r="J237" s="19">
        <f t="shared" si="38"/>
        <v>0</v>
      </c>
      <c r="K237" s="7">
        <f t="shared" si="39"/>
        <v>0</v>
      </c>
      <c r="L237" s="18">
        <f t="shared" si="35"/>
        <v>0</v>
      </c>
      <c r="M237" s="4" t="e">
        <f t="shared" si="46"/>
        <v>#DIV/0!</v>
      </c>
      <c r="N237" s="4">
        <f t="shared" si="40"/>
        <v>21.838212903225795</v>
      </c>
      <c r="O237" s="4">
        <f t="shared" si="41"/>
        <v>3384.922999999998</v>
      </c>
      <c r="P237">
        <f t="shared" si="36"/>
        <v>0</v>
      </c>
      <c r="Q237">
        <f t="shared" si="42"/>
        <v>155</v>
      </c>
    </row>
    <row r="238" spans="2:17" x14ac:dyDescent="0.2">
      <c r="B238" s="3">
        <f>'Marktpreise EEX NCG 2017'!A594</f>
        <v>42232</v>
      </c>
      <c r="C238" s="7">
        <f t="shared" si="45"/>
        <v>0</v>
      </c>
      <c r="D238" s="7">
        <f>IF(G238&gt;=G237,IF(F238=0,C238+D237,0),C238+D237)</f>
        <v>0</v>
      </c>
      <c r="E238" s="7">
        <f>IF(G238&gt;=G237,IF(F238=0,0,C238+D237),0)</f>
        <v>0</v>
      </c>
      <c r="F238" s="4">
        <f>'Marktpreise EEX NCG 2017'!B594</f>
        <v>0</v>
      </c>
      <c r="G238" s="4">
        <f t="shared" si="37"/>
        <v>20.59</v>
      </c>
      <c r="H238" s="4">
        <f t="shared" si="33"/>
        <v>0</v>
      </c>
      <c r="I238" s="19">
        <f t="shared" si="34"/>
        <v>0</v>
      </c>
      <c r="J238" s="19">
        <f t="shared" si="38"/>
        <v>0</v>
      </c>
      <c r="K238" s="7">
        <f t="shared" si="39"/>
        <v>0</v>
      </c>
      <c r="L238" s="18">
        <f t="shared" si="35"/>
        <v>0</v>
      </c>
      <c r="M238" s="4" t="e">
        <f t="shared" si="46"/>
        <v>#DIV/0!</v>
      </c>
      <c r="N238" s="4">
        <f t="shared" si="40"/>
        <v>21.838212903225795</v>
      </c>
      <c r="O238" s="4">
        <f t="shared" si="41"/>
        <v>3384.922999999998</v>
      </c>
      <c r="P238">
        <f t="shared" si="36"/>
        <v>0</v>
      </c>
      <c r="Q238">
        <f t="shared" si="42"/>
        <v>155</v>
      </c>
    </row>
    <row r="239" spans="2:17" x14ac:dyDescent="0.2">
      <c r="B239" s="3">
        <f>'Marktpreise EEX NCG 2017'!A595</f>
        <v>42233</v>
      </c>
      <c r="C239" s="7">
        <f t="shared" si="45"/>
        <v>0</v>
      </c>
      <c r="D239" s="7">
        <f>IF(G239&gt;=G238,IF(F239=0,C239+D238,0),C239+D238)</f>
        <v>0</v>
      </c>
      <c r="E239" s="7">
        <f>IF(G239&gt;=G238,IF(F239=0,0,C239+D238),0)</f>
        <v>0</v>
      </c>
      <c r="F239" s="4">
        <f>'Marktpreise EEX NCG 2017'!B595</f>
        <v>20.34</v>
      </c>
      <c r="G239" s="4">
        <f t="shared" si="37"/>
        <v>20.53</v>
      </c>
      <c r="H239" s="4">
        <f t="shared" si="33"/>
        <v>0</v>
      </c>
      <c r="I239" s="19">
        <f t="shared" si="34"/>
        <v>0</v>
      </c>
      <c r="J239" s="19">
        <f t="shared" si="38"/>
        <v>0</v>
      </c>
      <c r="K239" s="7">
        <f t="shared" si="39"/>
        <v>0</v>
      </c>
      <c r="L239" s="18">
        <f t="shared" si="35"/>
        <v>0</v>
      </c>
      <c r="M239" s="4" t="e">
        <f t="shared" si="46"/>
        <v>#DIV/0!</v>
      </c>
      <c r="N239" s="4">
        <f t="shared" si="40"/>
        <v>21.829826923076912</v>
      </c>
      <c r="O239" s="4">
        <f t="shared" si="41"/>
        <v>3405.4529999999982</v>
      </c>
      <c r="P239">
        <f t="shared" si="36"/>
        <v>1</v>
      </c>
      <c r="Q239">
        <f t="shared" si="42"/>
        <v>156</v>
      </c>
    </row>
    <row r="240" spans="2:17" x14ac:dyDescent="0.2">
      <c r="B240" s="3">
        <f>'Marktpreise EEX NCG 2017'!A596</f>
        <v>42234</v>
      </c>
      <c r="C240" s="7">
        <f t="shared" si="45"/>
        <v>0</v>
      </c>
      <c r="D240" s="7">
        <f t="shared" ref="D240:D303" si="47">IF(G240&gt;=G239,IF(F240=0,C240+D239,0),C240+D239)</f>
        <v>0</v>
      </c>
      <c r="E240" s="7">
        <f t="shared" ref="E240:E303" si="48">IF(G240&gt;=G239,IF(F240=0,0,C240+D239),0)</f>
        <v>0</v>
      </c>
      <c r="F240" s="4">
        <f>'Marktpreise EEX NCG 2017'!B596</f>
        <v>20.46</v>
      </c>
      <c r="G240" s="4">
        <f t="shared" si="37"/>
        <v>20.650000000000002</v>
      </c>
      <c r="H240" s="4">
        <f t="shared" si="33"/>
        <v>0</v>
      </c>
      <c r="I240" s="19">
        <f t="shared" si="34"/>
        <v>0</v>
      </c>
      <c r="J240" s="19">
        <f t="shared" si="38"/>
        <v>0</v>
      </c>
      <c r="K240" s="7">
        <f t="shared" si="39"/>
        <v>0</v>
      </c>
      <c r="L240" s="18">
        <f t="shared" si="35"/>
        <v>0</v>
      </c>
      <c r="M240" s="4" t="e">
        <f t="shared" si="46"/>
        <v>#DIV/0!</v>
      </c>
      <c r="N240" s="4">
        <f t="shared" si="40"/>
        <v>21.822312101910818</v>
      </c>
      <c r="O240" s="4">
        <f t="shared" si="41"/>
        <v>3426.1029999999982</v>
      </c>
      <c r="P240">
        <f t="shared" si="36"/>
        <v>1</v>
      </c>
      <c r="Q240">
        <f t="shared" si="42"/>
        <v>157</v>
      </c>
    </row>
    <row r="241" spans="2:17" x14ac:dyDescent="0.2">
      <c r="B241" s="3">
        <f>'Marktpreise EEX NCG 2017'!A597</f>
        <v>42235</v>
      </c>
      <c r="C241" s="7">
        <f t="shared" si="45"/>
        <v>0</v>
      </c>
      <c r="D241" s="7">
        <f t="shared" si="47"/>
        <v>0</v>
      </c>
      <c r="E241" s="7">
        <f t="shared" si="48"/>
        <v>0</v>
      </c>
      <c r="F241" s="4">
        <f>'Marktpreise EEX NCG 2017'!B597</f>
        <v>20.32</v>
      </c>
      <c r="G241" s="4">
        <f t="shared" si="37"/>
        <v>20.51</v>
      </c>
      <c r="H241" s="4">
        <f t="shared" si="33"/>
        <v>0</v>
      </c>
      <c r="I241" s="19">
        <f t="shared" si="34"/>
        <v>0</v>
      </c>
      <c r="J241" s="19">
        <f t="shared" si="38"/>
        <v>0</v>
      </c>
      <c r="K241" s="7">
        <f t="shared" si="39"/>
        <v>0</v>
      </c>
      <c r="L241" s="18">
        <f t="shared" si="35"/>
        <v>0</v>
      </c>
      <c r="M241" s="4" t="e">
        <f t="shared" si="46"/>
        <v>#DIV/0!</v>
      </c>
      <c r="N241" s="4">
        <f t="shared" si="40"/>
        <v>21.814006329113916</v>
      </c>
      <c r="O241" s="4">
        <f t="shared" si="41"/>
        <v>3446.6129999999985</v>
      </c>
      <c r="P241">
        <f t="shared" si="36"/>
        <v>1</v>
      </c>
      <c r="Q241">
        <f t="shared" si="42"/>
        <v>158</v>
      </c>
    </row>
    <row r="242" spans="2:17" x14ac:dyDescent="0.2">
      <c r="B242" s="3">
        <f>'Marktpreise EEX NCG 2017'!A598</f>
        <v>42236</v>
      </c>
      <c r="C242" s="7">
        <f t="shared" si="45"/>
        <v>0</v>
      </c>
      <c r="D242" s="7">
        <f t="shared" si="47"/>
        <v>0</v>
      </c>
      <c r="E242" s="7">
        <f t="shared" si="48"/>
        <v>0</v>
      </c>
      <c r="F242" s="4">
        <f>'Marktpreise EEX NCG 2017'!B598</f>
        <v>20.09</v>
      </c>
      <c r="G242" s="4">
        <f t="shared" si="37"/>
        <v>20.28</v>
      </c>
      <c r="H242" s="4">
        <f t="shared" si="33"/>
        <v>0</v>
      </c>
      <c r="I242" s="19">
        <f t="shared" si="34"/>
        <v>0</v>
      </c>
      <c r="J242" s="19">
        <f t="shared" si="38"/>
        <v>0</v>
      </c>
      <c r="K242" s="7">
        <f t="shared" si="39"/>
        <v>0</v>
      </c>
      <c r="L242" s="18">
        <f t="shared" si="35"/>
        <v>0</v>
      </c>
      <c r="M242" s="4" t="e">
        <f t="shared" si="46"/>
        <v>#DIV/0!</v>
      </c>
      <c r="N242" s="4">
        <f t="shared" si="40"/>
        <v>21.804358490566031</v>
      </c>
      <c r="O242" s="4">
        <f t="shared" si="41"/>
        <v>3466.8929999999987</v>
      </c>
      <c r="P242">
        <f t="shared" si="36"/>
        <v>1</v>
      </c>
      <c r="Q242">
        <f t="shared" si="42"/>
        <v>159</v>
      </c>
    </row>
    <row r="243" spans="2:17" x14ac:dyDescent="0.2">
      <c r="B243" s="3">
        <f>'Marktpreise EEX NCG 2017'!A599</f>
        <v>42237</v>
      </c>
      <c r="C243" s="7">
        <f t="shared" si="45"/>
        <v>0</v>
      </c>
      <c r="D243" s="7">
        <f t="shared" si="47"/>
        <v>0</v>
      </c>
      <c r="E243" s="7">
        <f t="shared" si="48"/>
        <v>0</v>
      </c>
      <c r="F243" s="4">
        <f>'Marktpreise EEX NCG 2017'!B599</f>
        <v>20</v>
      </c>
      <c r="G243" s="4">
        <f t="shared" si="37"/>
        <v>20.190000000000001</v>
      </c>
      <c r="H243" s="4">
        <f t="shared" si="33"/>
        <v>0</v>
      </c>
      <c r="I243" s="19">
        <f t="shared" si="34"/>
        <v>0</v>
      </c>
      <c r="J243" s="19">
        <f t="shared" si="38"/>
        <v>0</v>
      </c>
      <c r="K243" s="7">
        <f t="shared" si="39"/>
        <v>0</v>
      </c>
      <c r="L243" s="18">
        <f t="shared" si="35"/>
        <v>0</v>
      </c>
      <c r="M243" s="4" t="e">
        <f t="shared" si="46"/>
        <v>#DIV/0!</v>
      </c>
      <c r="N243" s="4">
        <f t="shared" si="40"/>
        <v>21.794268749999993</v>
      </c>
      <c r="O243" s="4">
        <f t="shared" si="41"/>
        <v>3487.0829999999987</v>
      </c>
      <c r="P243">
        <f t="shared" si="36"/>
        <v>1</v>
      </c>
      <c r="Q243">
        <f t="shared" si="42"/>
        <v>160</v>
      </c>
    </row>
    <row r="244" spans="2:17" x14ac:dyDescent="0.2">
      <c r="B244" s="3">
        <f>'Marktpreise EEX NCG 2017'!A600</f>
        <v>42238</v>
      </c>
      <c r="C244" s="7">
        <f t="shared" si="45"/>
        <v>0</v>
      </c>
      <c r="D244" s="7">
        <f t="shared" si="47"/>
        <v>0</v>
      </c>
      <c r="E244" s="7">
        <f t="shared" si="48"/>
        <v>0</v>
      </c>
      <c r="F244" s="4">
        <f>'Marktpreise EEX NCG 2017'!B600</f>
        <v>0</v>
      </c>
      <c r="G244" s="4">
        <f t="shared" si="37"/>
        <v>20.190000000000001</v>
      </c>
      <c r="H244" s="4">
        <f t="shared" si="33"/>
        <v>0</v>
      </c>
      <c r="I244" s="19">
        <f t="shared" si="34"/>
        <v>0</v>
      </c>
      <c r="J244" s="19">
        <f t="shared" si="38"/>
        <v>0</v>
      </c>
      <c r="K244" s="7">
        <f t="shared" si="39"/>
        <v>0</v>
      </c>
      <c r="L244" s="18">
        <f t="shared" si="35"/>
        <v>0</v>
      </c>
      <c r="M244" s="4" t="e">
        <f t="shared" si="46"/>
        <v>#DIV/0!</v>
      </c>
      <c r="N244" s="4">
        <f t="shared" si="40"/>
        <v>21.794268749999993</v>
      </c>
      <c r="O244" s="4">
        <f t="shared" si="41"/>
        <v>3487.0829999999987</v>
      </c>
      <c r="P244">
        <f t="shared" si="36"/>
        <v>0</v>
      </c>
      <c r="Q244">
        <f t="shared" si="42"/>
        <v>160</v>
      </c>
    </row>
    <row r="245" spans="2:17" x14ac:dyDescent="0.2">
      <c r="B245" s="3">
        <f>'Marktpreise EEX NCG 2017'!A601</f>
        <v>42239</v>
      </c>
      <c r="C245" s="7">
        <f t="shared" si="45"/>
        <v>0</v>
      </c>
      <c r="D245" s="7">
        <f t="shared" si="47"/>
        <v>0</v>
      </c>
      <c r="E245" s="7">
        <f t="shared" si="48"/>
        <v>0</v>
      </c>
      <c r="F245" s="4">
        <f>'Marktpreise EEX NCG 2017'!B601</f>
        <v>0</v>
      </c>
      <c r="G245" s="4">
        <f t="shared" si="37"/>
        <v>20.190000000000001</v>
      </c>
      <c r="H245" s="4">
        <f t="shared" si="33"/>
        <v>0</v>
      </c>
      <c r="I245" s="19">
        <f t="shared" si="34"/>
        <v>0</v>
      </c>
      <c r="J245" s="19">
        <f t="shared" si="38"/>
        <v>0</v>
      </c>
      <c r="K245" s="7">
        <f t="shared" si="39"/>
        <v>0</v>
      </c>
      <c r="L245" s="18">
        <f t="shared" si="35"/>
        <v>0</v>
      </c>
      <c r="M245" s="4" t="e">
        <f t="shared" si="46"/>
        <v>#DIV/0!</v>
      </c>
      <c r="N245" s="4">
        <f t="shared" si="40"/>
        <v>21.794268749999993</v>
      </c>
      <c r="O245" s="4">
        <f t="shared" si="41"/>
        <v>3487.0829999999987</v>
      </c>
      <c r="P245">
        <f t="shared" si="36"/>
        <v>0</v>
      </c>
      <c r="Q245">
        <f t="shared" si="42"/>
        <v>160</v>
      </c>
    </row>
    <row r="246" spans="2:17" x14ac:dyDescent="0.2">
      <c r="B246" s="3">
        <f>'Marktpreise EEX NCG 2017'!A602</f>
        <v>42240</v>
      </c>
      <c r="C246" s="7">
        <f t="shared" si="45"/>
        <v>0</v>
      </c>
      <c r="D246" s="7">
        <f t="shared" si="47"/>
        <v>0</v>
      </c>
      <c r="E246" s="7">
        <f t="shared" si="48"/>
        <v>0</v>
      </c>
      <c r="F246" s="4">
        <f>'Marktpreise EEX NCG 2017'!B602</f>
        <v>19.54</v>
      </c>
      <c r="G246" s="4">
        <f t="shared" si="37"/>
        <v>19.73</v>
      </c>
      <c r="H246" s="4">
        <f t="shared" si="33"/>
        <v>0</v>
      </c>
      <c r="I246" s="19">
        <f t="shared" si="34"/>
        <v>0</v>
      </c>
      <c r="J246" s="19">
        <f t="shared" si="38"/>
        <v>0</v>
      </c>
      <c r="K246" s="7">
        <f t="shared" si="39"/>
        <v>0</v>
      </c>
      <c r="L246" s="18">
        <f t="shared" si="35"/>
        <v>0</v>
      </c>
      <c r="M246" s="4" t="e">
        <f t="shared" si="46"/>
        <v>#DIV/0!</v>
      </c>
      <c r="N246" s="4">
        <f t="shared" si="40"/>
        <v>21.781447204968938</v>
      </c>
      <c r="O246" s="4">
        <f t="shared" si="41"/>
        <v>3506.8129999999987</v>
      </c>
      <c r="P246">
        <f t="shared" si="36"/>
        <v>1</v>
      </c>
      <c r="Q246">
        <f t="shared" si="42"/>
        <v>161</v>
      </c>
    </row>
    <row r="247" spans="2:17" x14ac:dyDescent="0.2">
      <c r="B247" s="3">
        <f>'Marktpreise EEX NCG 2017'!A603</f>
        <v>42241</v>
      </c>
      <c r="C247" s="7">
        <f t="shared" si="45"/>
        <v>0</v>
      </c>
      <c r="D247" s="7">
        <f t="shared" si="47"/>
        <v>0</v>
      </c>
      <c r="E247" s="7">
        <f t="shared" si="48"/>
        <v>0</v>
      </c>
      <c r="F247" s="4">
        <f>'Marktpreise EEX NCG 2017'!B603</f>
        <v>19.7</v>
      </c>
      <c r="G247" s="4">
        <f t="shared" si="37"/>
        <v>19.89</v>
      </c>
      <c r="H247" s="4">
        <f t="shared" si="33"/>
        <v>0</v>
      </c>
      <c r="I247" s="19">
        <f t="shared" si="34"/>
        <v>0</v>
      </c>
      <c r="J247" s="19">
        <f t="shared" si="38"/>
        <v>0</v>
      </c>
      <c r="K247" s="7">
        <f t="shared" si="39"/>
        <v>0</v>
      </c>
      <c r="L247" s="18">
        <f t="shared" si="35"/>
        <v>0</v>
      </c>
      <c r="M247" s="4" t="e">
        <f t="shared" si="46"/>
        <v>#DIV/0!</v>
      </c>
      <c r="N247" s="4">
        <f t="shared" si="40"/>
        <v>21.769771604938263</v>
      </c>
      <c r="O247" s="4">
        <f t="shared" si="41"/>
        <v>3526.7029999999986</v>
      </c>
      <c r="P247">
        <f t="shared" si="36"/>
        <v>1</v>
      </c>
      <c r="Q247">
        <f t="shared" si="42"/>
        <v>162</v>
      </c>
    </row>
    <row r="248" spans="2:17" x14ac:dyDescent="0.2">
      <c r="B248" s="3">
        <f>'Marktpreise EEX NCG 2017'!A604</f>
        <v>42242</v>
      </c>
      <c r="C248" s="7">
        <f t="shared" si="45"/>
        <v>0</v>
      </c>
      <c r="D248" s="7">
        <f t="shared" si="47"/>
        <v>0</v>
      </c>
      <c r="E248" s="7">
        <f t="shared" si="48"/>
        <v>0</v>
      </c>
      <c r="F248" s="4">
        <f>'Marktpreise EEX NCG 2017'!B604</f>
        <v>19.600000000000001</v>
      </c>
      <c r="G248" s="4">
        <f t="shared" si="37"/>
        <v>19.790000000000003</v>
      </c>
      <c r="H248" s="4">
        <f t="shared" si="33"/>
        <v>0</v>
      </c>
      <c r="I248" s="19">
        <f t="shared" si="34"/>
        <v>0</v>
      </c>
      <c r="J248" s="19">
        <f t="shared" si="38"/>
        <v>0</v>
      </c>
      <c r="K248" s="7">
        <f t="shared" si="39"/>
        <v>0</v>
      </c>
      <c r="L248" s="18">
        <f t="shared" si="35"/>
        <v>0</v>
      </c>
      <c r="M248" s="4" t="e">
        <f t="shared" si="46"/>
        <v>#DIV/0!</v>
      </c>
      <c r="N248" s="4">
        <f t="shared" si="40"/>
        <v>21.757625766871158</v>
      </c>
      <c r="O248" s="4">
        <f t="shared" si="41"/>
        <v>3546.4929999999986</v>
      </c>
      <c r="P248">
        <f t="shared" si="36"/>
        <v>1</v>
      </c>
      <c r="Q248">
        <f t="shared" si="42"/>
        <v>163</v>
      </c>
    </row>
    <row r="249" spans="2:17" x14ac:dyDescent="0.2">
      <c r="B249" s="3">
        <f>'Marktpreise EEX NCG 2017'!A605</f>
        <v>42243</v>
      </c>
      <c r="C249" s="7">
        <f t="shared" si="45"/>
        <v>0</v>
      </c>
      <c r="D249" s="7">
        <f t="shared" si="47"/>
        <v>0</v>
      </c>
      <c r="E249" s="7">
        <f t="shared" si="48"/>
        <v>0</v>
      </c>
      <c r="F249" s="4">
        <f>'Marktpreise EEX NCG 2017'!B605</f>
        <v>19.600000000000001</v>
      </c>
      <c r="G249" s="4">
        <f t="shared" si="37"/>
        <v>19.790000000000003</v>
      </c>
      <c r="H249" s="4">
        <f t="shared" si="33"/>
        <v>0</v>
      </c>
      <c r="I249" s="19">
        <f t="shared" si="34"/>
        <v>0</v>
      </c>
      <c r="J249" s="19">
        <f t="shared" si="38"/>
        <v>0</v>
      </c>
      <c r="K249" s="7">
        <f t="shared" si="39"/>
        <v>0</v>
      </c>
      <c r="L249" s="18">
        <f t="shared" si="35"/>
        <v>0</v>
      </c>
      <c r="M249" s="4" t="e">
        <f t="shared" si="46"/>
        <v>#DIV/0!</v>
      </c>
      <c r="N249" s="4">
        <f t="shared" si="40"/>
        <v>21.745628048780478</v>
      </c>
      <c r="O249" s="4">
        <f t="shared" si="41"/>
        <v>3566.2829999999985</v>
      </c>
      <c r="P249">
        <f t="shared" si="36"/>
        <v>1</v>
      </c>
      <c r="Q249">
        <f t="shared" si="42"/>
        <v>164</v>
      </c>
    </row>
    <row r="250" spans="2:17" x14ac:dyDescent="0.2">
      <c r="B250" s="3">
        <f>'Marktpreise EEX NCG 2017'!A606</f>
        <v>42244</v>
      </c>
      <c r="C250" s="7">
        <f t="shared" si="45"/>
        <v>0</v>
      </c>
      <c r="D250" s="7">
        <f t="shared" si="47"/>
        <v>0</v>
      </c>
      <c r="E250" s="7">
        <f t="shared" si="48"/>
        <v>0</v>
      </c>
      <c r="F250" s="4">
        <f>'Marktpreise EEX NCG 2017'!B606</f>
        <v>19.829999999999998</v>
      </c>
      <c r="G250" s="4">
        <f t="shared" si="37"/>
        <v>20.02</v>
      </c>
      <c r="H250" s="4">
        <f t="shared" si="33"/>
        <v>0</v>
      </c>
      <c r="I250" s="19">
        <f t="shared" si="34"/>
        <v>0</v>
      </c>
      <c r="J250" s="19">
        <f t="shared" si="38"/>
        <v>0</v>
      </c>
      <c r="K250" s="7">
        <f t="shared" si="39"/>
        <v>0</v>
      </c>
      <c r="L250" s="18">
        <f t="shared" si="35"/>
        <v>0</v>
      </c>
      <c r="M250" s="4" t="e">
        <f t="shared" si="46"/>
        <v>#DIV/0!</v>
      </c>
      <c r="N250" s="4">
        <f t="shared" si="40"/>
        <v>21.735169696969688</v>
      </c>
      <c r="O250" s="4">
        <f t="shared" si="41"/>
        <v>3586.3029999999985</v>
      </c>
      <c r="P250">
        <f t="shared" si="36"/>
        <v>1</v>
      </c>
      <c r="Q250">
        <f t="shared" si="42"/>
        <v>165</v>
      </c>
    </row>
    <row r="251" spans="2:17" x14ac:dyDescent="0.2">
      <c r="B251" s="3">
        <f>'Marktpreise EEX NCG 2017'!A607</f>
        <v>42245</v>
      </c>
      <c r="C251" s="7">
        <f t="shared" si="45"/>
        <v>0</v>
      </c>
      <c r="D251" s="7">
        <f t="shared" si="47"/>
        <v>0</v>
      </c>
      <c r="E251" s="7">
        <f t="shared" si="48"/>
        <v>0</v>
      </c>
      <c r="F251" s="4">
        <f>'Marktpreise EEX NCG 2017'!B607</f>
        <v>0</v>
      </c>
      <c r="G251" s="4">
        <f t="shared" si="37"/>
        <v>20.02</v>
      </c>
      <c r="H251" s="4">
        <f t="shared" si="33"/>
        <v>0</v>
      </c>
      <c r="I251" s="19">
        <f t="shared" si="34"/>
        <v>0</v>
      </c>
      <c r="J251" s="19">
        <f t="shared" si="38"/>
        <v>0</v>
      </c>
      <c r="K251" s="7">
        <f t="shared" si="39"/>
        <v>0</v>
      </c>
      <c r="L251" s="18">
        <f t="shared" si="35"/>
        <v>0</v>
      </c>
      <c r="M251" s="4" t="e">
        <f t="shared" si="46"/>
        <v>#DIV/0!</v>
      </c>
      <c r="N251" s="4">
        <f t="shared" si="40"/>
        <v>21.735169696969688</v>
      </c>
      <c r="O251" s="4">
        <f t="shared" si="41"/>
        <v>3586.3029999999985</v>
      </c>
      <c r="P251">
        <f t="shared" si="36"/>
        <v>0</v>
      </c>
      <c r="Q251">
        <f t="shared" si="42"/>
        <v>165</v>
      </c>
    </row>
    <row r="252" spans="2:17" x14ac:dyDescent="0.2">
      <c r="B252" s="3">
        <f>'Marktpreise EEX NCG 2017'!A608</f>
        <v>42246</v>
      </c>
      <c r="C252" s="7">
        <f t="shared" si="45"/>
        <v>0</v>
      </c>
      <c r="D252" s="7">
        <f t="shared" si="47"/>
        <v>0</v>
      </c>
      <c r="E252" s="7">
        <f t="shared" si="48"/>
        <v>0</v>
      </c>
      <c r="F252" s="4">
        <f>'Marktpreise EEX NCG 2017'!B608</f>
        <v>0</v>
      </c>
      <c r="G252" s="4">
        <f t="shared" si="37"/>
        <v>20.02</v>
      </c>
      <c r="H252" s="4">
        <f t="shared" si="33"/>
        <v>0</v>
      </c>
      <c r="I252" s="19">
        <f t="shared" si="34"/>
        <v>0</v>
      </c>
      <c r="J252" s="19">
        <f t="shared" si="38"/>
        <v>0</v>
      </c>
      <c r="K252" s="7">
        <f t="shared" si="39"/>
        <v>0</v>
      </c>
      <c r="L252" s="18">
        <f t="shared" si="35"/>
        <v>0</v>
      </c>
      <c r="M252" s="4" t="e">
        <f t="shared" si="46"/>
        <v>#DIV/0!</v>
      </c>
      <c r="N252" s="4">
        <f t="shared" si="40"/>
        <v>21.735169696969688</v>
      </c>
      <c r="O252" s="4">
        <f t="shared" si="41"/>
        <v>3586.3029999999985</v>
      </c>
      <c r="P252">
        <f t="shared" si="36"/>
        <v>0</v>
      </c>
      <c r="Q252">
        <f t="shared" si="42"/>
        <v>165</v>
      </c>
    </row>
    <row r="253" spans="2:17" x14ac:dyDescent="0.2">
      <c r="B253" s="3">
        <f>'Marktpreise EEX NCG 2017'!A609</f>
        <v>42247</v>
      </c>
      <c r="C253" s="7">
        <f t="shared" si="45"/>
        <v>0</v>
      </c>
      <c r="D253" s="7">
        <f t="shared" si="47"/>
        <v>0</v>
      </c>
      <c r="E253" s="7">
        <f t="shared" si="48"/>
        <v>0</v>
      </c>
      <c r="F253" s="4">
        <f>'Marktpreise EEX NCG 2017'!B609</f>
        <v>0</v>
      </c>
      <c r="G253" s="4">
        <f t="shared" si="37"/>
        <v>20.02</v>
      </c>
      <c r="H253" s="4">
        <f t="shared" si="33"/>
        <v>0</v>
      </c>
      <c r="I253" s="19">
        <f t="shared" si="34"/>
        <v>0</v>
      </c>
      <c r="J253" s="19">
        <f t="shared" si="38"/>
        <v>0</v>
      </c>
      <c r="K253" s="7">
        <f t="shared" si="39"/>
        <v>0</v>
      </c>
      <c r="L253" s="18">
        <f t="shared" si="35"/>
        <v>0</v>
      </c>
      <c r="M253" s="4" t="e">
        <f t="shared" si="46"/>
        <v>#DIV/0!</v>
      </c>
      <c r="N253" s="4">
        <f t="shared" si="40"/>
        <v>21.735169696969688</v>
      </c>
      <c r="O253" s="4">
        <f t="shared" si="41"/>
        <v>3586.3029999999985</v>
      </c>
      <c r="P253">
        <f t="shared" si="36"/>
        <v>0</v>
      </c>
      <c r="Q253">
        <f t="shared" si="42"/>
        <v>165</v>
      </c>
    </row>
    <row r="254" spans="2:17" x14ac:dyDescent="0.2">
      <c r="B254" s="3">
        <f>'Marktpreise EEX NCG 2017'!A610</f>
        <v>42248</v>
      </c>
      <c r="C254" s="7">
        <f t="shared" si="45"/>
        <v>0</v>
      </c>
      <c r="D254" s="7">
        <f t="shared" si="47"/>
        <v>0</v>
      </c>
      <c r="E254" s="7">
        <f t="shared" si="48"/>
        <v>0</v>
      </c>
      <c r="F254" s="4">
        <f>'Marktpreise EEX NCG 2017'!B610</f>
        <v>19.98</v>
      </c>
      <c r="G254" s="4">
        <f t="shared" si="37"/>
        <v>20.170000000000002</v>
      </c>
      <c r="H254" s="4">
        <f t="shared" si="33"/>
        <v>0</v>
      </c>
      <c r="I254" s="19">
        <f t="shared" si="34"/>
        <v>0</v>
      </c>
      <c r="J254" s="19">
        <f t="shared" si="38"/>
        <v>0</v>
      </c>
      <c r="K254" s="7">
        <f t="shared" si="39"/>
        <v>0</v>
      </c>
      <c r="L254" s="18">
        <f t="shared" si="35"/>
        <v>0</v>
      </c>
      <c r="M254" s="4" t="e">
        <f t="shared" si="46"/>
        <v>#DIV/0!</v>
      </c>
      <c r="N254" s="4">
        <f t="shared" si="40"/>
        <v>21.725740963855412</v>
      </c>
      <c r="O254" s="4">
        <f t="shared" si="41"/>
        <v>3606.4729999999986</v>
      </c>
      <c r="P254">
        <f t="shared" si="36"/>
        <v>1</v>
      </c>
      <c r="Q254">
        <f t="shared" si="42"/>
        <v>166</v>
      </c>
    </row>
    <row r="255" spans="2:17" x14ac:dyDescent="0.2">
      <c r="B255" s="3">
        <f>'Marktpreise EEX NCG 2017'!A611</f>
        <v>42249</v>
      </c>
      <c r="C255" s="7">
        <f t="shared" si="45"/>
        <v>0</v>
      </c>
      <c r="D255" s="7">
        <f t="shared" si="47"/>
        <v>0</v>
      </c>
      <c r="E255" s="7">
        <f t="shared" si="48"/>
        <v>0</v>
      </c>
      <c r="F255" s="4">
        <f>'Marktpreise EEX NCG 2017'!B611</f>
        <v>20.03</v>
      </c>
      <c r="G255" s="4">
        <f t="shared" si="37"/>
        <v>20.220000000000002</v>
      </c>
      <c r="H255" s="4">
        <f t="shared" si="33"/>
        <v>0</v>
      </c>
      <c r="I255" s="19">
        <f t="shared" si="34"/>
        <v>0</v>
      </c>
      <c r="J255" s="19">
        <f t="shared" si="38"/>
        <v>0</v>
      </c>
      <c r="K255" s="7">
        <f t="shared" si="39"/>
        <v>0</v>
      </c>
      <c r="L255" s="18">
        <f t="shared" si="35"/>
        <v>0</v>
      </c>
      <c r="M255" s="4" t="e">
        <f t="shared" si="46"/>
        <v>#DIV/0!</v>
      </c>
      <c r="N255" s="4">
        <f t="shared" si="40"/>
        <v>21.716724550898196</v>
      </c>
      <c r="O255" s="4">
        <f t="shared" si="41"/>
        <v>3626.6929999999984</v>
      </c>
      <c r="P255">
        <f t="shared" si="36"/>
        <v>1</v>
      </c>
      <c r="Q255">
        <f t="shared" si="42"/>
        <v>167</v>
      </c>
    </row>
    <row r="256" spans="2:17" x14ac:dyDescent="0.2">
      <c r="B256" s="3">
        <f>'Marktpreise EEX NCG 2017'!A612</f>
        <v>42250</v>
      </c>
      <c r="C256" s="7">
        <f t="shared" si="45"/>
        <v>0</v>
      </c>
      <c r="D256" s="7">
        <f t="shared" si="47"/>
        <v>0</v>
      </c>
      <c r="E256" s="7">
        <f t="shared" si="48"/>
        <v>0</v>
      </c>
      <c r="F256" s="4">
        <f>'Marktpreise EEX NCG 2017'!B612</f>
        <v>20.239999999999998</v>
      </c>
      <c r="G256" s="4">
        <f t="shared" si="37"/>
        <v>20.43</v>
      </c>
      <c r="H256" s="4">
        <f t="shared" si="33"/>
        <v>0</v>
      </c>
      <c r="I256" s="19">
        <f t="shared" si="34"/>
        <v>0</v>
      </c>
      <c r="J256" s="19">
        <f t="shared" si="38"/>
        <v>0</v>
      </c>
      <c r="K256" s="7">
        <f t="shared" si="39"/>
        <v>0</v>
      </c>
      <c r="L256" s="18">
        <f t="shared" si="35"/>
        <v>0</v>
      </c>
      <c r="M256" s="4" t="e">
        <f t="shared" si="46"/>
        <v>#DIV/0!</v>
      </c>
      <c r="N256" s="4">
        <f t="shared" si="40"/>
        <v>21.709065476190467</v>
      </c>
      <c r="O256" s="4">
        <f t="shared" si="41"/>
        <v>3647.1229999999982</v>
      </c>
      <c r="P256">
        <f t="shared" si="36"/>
        <v>1</v>
      </c>
      <c r="Q256">
        <f t="shared" si="42"/>
        <v>168</v>
      </c>
    </row>
    <row r="257" spans="2:17" x14ac:dyDescent="0.2">
      <c r="B257" s="3">
        <f>'Marktpreise EEX NCG 2017'!A613</f>
        <v>42251</v>
      </c>
      <c r="C257" s="7">
        <f t="shared" si="45"/>
        <v>0</v>
      </c>
      <c r="D257" s="7">
        <f t="shared" si="47"/>
        <v>0</v>
      </c>
      <c r="E257" s="7">
        <f t="shared" si="48"/>
        <v>0</v>
      </c>
      <c r="F257" s="4">
        <f>'Marktpreise EEX NCG 2017'!B613</f>
        <v>20.170000000000002</v>
      </c>
      <c r="G257" s="4">
        <f t="shared" si="37"/>
        <v>20.360000000000003</v>
      </c>
      <c r="H257" s="4">
        <f t="shared" si="33"/>
        <v>0</v>
      </c>
      <c r="I257" s="19">
        <f t="shared" si="34"/>
        <v>0</v>
      </c>
      <c r="J257" s="19">
        <f t="shared" si="38"/>
        <v>0</v>
      </c>
      <c r="K257" s="7">
        <f t="shared" si="39"/>
        <v>0</v>
      </c>
      <c r="L257" s="18">
        <f t="shared" si="35"/>
        <v>0</v>
      </c>
      <c r="M257" s="4" t="e">
        <f t="shared" si="46"/>
        <v>#DIV/0!</v>
      </c>
      <c r="N257" s="4">
        <f t="shared" si="40"/>
        <v>21.701082840236676</v>
      </c>
      <c r="O257" s="4">
        <f t="shared" si="41"/>
        <v>3667.4829999999984</v>
      </c>
      <c r="P257">
        <f t="shared" si="36"/>
        <v>1</v>
      </c>
      <c r="Q257">
        <f t="shared" si="42"/>
        <v>169</v>
      </c>
    </row>
    <row r="258" spans="2:17" x14ac:dyDescent="0.2">
      <c r="B258" s="3">
        <f>'Marktpreise EEX NCG 2017'!A614</f>
        <v>42252</v>
      </c>
      <c r="C258" s="7">
        <f t="shared" si="45"/>
        <v>0</v>
      </c>
      <c r="D258" s="7">
        <f t="shared" si="47"/>
        <v>0</v>
      </c>
      <c r="E258" s="7">
        <f t="shared" si="48"/>
        <v>0</v>
      </c>
      <c r="F258" s="4">
        <f>'Marktpreise EEX NCG 2017'!B614</f>
        <v>0</v>
      </c>
      <c r="G258" s="4">
        <f t="shared" si="37"/>
        <v>20.360000000000003</v>
      </c>
      <c r="H258" s="4">
        <f t="shared" si="33"/>
        <v>0</v>
      </c>
      <c r="I258" s="19">
        <f t="shared" si="34"/>
        <v>0</v>
      </c>
      <c r="J258" s="19">
        <f t="shared" si="38"/>
        <v>0</v>
      </c>
      <c r="K258" s="7">
        <f t="shared" si="39"/>
        <v>0</v>
      </c>
      <c r="L258" s="18">
        <f t="shared" si="35"/>
        <v>0</v>
      </c>
      <c r="M258" s="4" t="e">
        <f t="shared" si="46"/>
        <v>#DIV/0!</v>
      </c>
      <c r="N258" s="4">
        <f t="shared" si="40"/>
        <v>21.701082840236676</v>
      </c>
      <c r="O258" s="4">
        <f t="shared" si="41"/>
        <v>3667.4829999999984</v>
      </c>
      <c r="P258">
        <f t="shared" si="36"/>
        <v>0</v>
      </c>
      <c r="Q258">
        <f t="shared" si="42"/>
        <v>169</v>
      </c>
    </row>
    <row r="259" spans="2:17" x14ac:dyDescent="0.2">
      <c r="B259" s="3">
        <f>'Marktpreise EEX NCG 2017'!A615</f>
        <v>42253</v>
      </c>
      <c r="C259" s="7">
        <f t="shared" si="45"/>
        <v>0</v>
      </c>
      <c r="D259" s="7">
        <f t="shared" si="47"/>
        <v>0</v>
      </c>
      <c r="E259" s="7">
        <f t="shared" si="48"/>
        <v>0</v>
      </c>
      <c r="F259" s="4">
        <f>'Marktpreise EEX NCG 2017'!B615</f>
        <v>0</v>
      </c>
      <c r="G259" s="4">
        <f t="shared" si="37"/>
        <v>20.360000000000003</v>
      </c>
      <c r="H259" s="4">
        <f t="shared" si="33"/>
        <v>0</v>
      </c>
      <c r="I259" s="19">
        <f t="shared" si="34"/>
        <v>0</v>
      </c>
      <c r="J259" s="19">
        <f t="shared" si="38"/>
        <v>0</v>
      </c>
      <c r="K259" s="7">
        <f t="shared" si="39"/>
        <v>0</v>
      </c>
      <c r="L259" s="18">
        <f t="shared" si="35"/>
        <v>0</v>
      </c>
      <c r="M259" s="4" t="e">
        <f t="shared" si="46"/>
        <v>#DIV/0!</v>
      </c>
      <c r="N259" s="4">
        <f t="shared" si="40"/>
        <v>21.701082840236676</v>
      </c>
      <c r="O259" s="4">
        <f t="shared" si="41"/>
        <v>3667.4829999999984</v>
      </c>
      <c r="P259">
        <f t="shared" si="36"/>
        <v>0</v>
      </c>
      <c r="Q259">
        <f t="shared" si="42"/>
        <v>169</v>
      </c>
    </row>
    <row r="260" spans="2:17" x14ac:dyDescent="0.2">
      <c r="B260" s="3">
        <f>'Marktpreise EEX NCG 2017'!A616</f>
        <v>42254</v>
      </c>
      <c r="C260" s="7">
        <f t="shared" si="45"/>
        <v>0</v>
      </c>
      <c r="D260" s="7">
        <f t="shared" si="47"/>
        <v>0</v>
      </c>
      <c r="E260" s="7">
        <f t="shared" si="48"/>
        <v>0</v>
      </c>
      <c r="F260" s="4">
        <f>'Marktpreise EEX NCG 2017'!B616</f>
        <v>20</v>
      </c>
      <c r="G260" s="4">
        <f t="shared" si="37"/>
        <v>20.190000000000001</v>
      </c>
      <c r="H260" s="4">
        <f t="shared" si="33"/>
        <v>0</v>
      </c>
      <c r="I260" s="19">
        <f t="shared" si="34"/>
        <v>0</v>
      </c>
      <c r="J260" s="19">
        <f t="shared" si="38"/>
        <v>0</v>
      </c>
      <c r="K260" s="7">
        <f t="shared" si="39"/>
        <v>0</v>
      </c>
      <c r="L260" s="18">
        <f t="shared" si="35"/>
        <v>0</v>
      </c>
      <c r="M260" s="4" t="e">
        <f t="shared" si="46"/>
        <v>#DIV/0!</v>
      </c>
      <c r="N260" s="4">
        <f t="shared" si="40"/>
        <v>21.692194117647048</v>
      </c>
      <c r="O260" s="4">
        <f t="shared" si="41"/>
        <v>3687.6729999999984</v>
      </c>
      <c r="P260">
        <f t="shared" si="36"/>
        <v>1</v>
      </c>
      <c r="Q260">
        <f t="shared" si="42"/>
        <v>170</v>
      </c>
    </row>
    <row r="261" spans="2:17" x14ac:dyDescent="0.2">
      <c r="B261" s="3">
        <f>'Marktpreise EEX NCG 2017'!A617</f>
        <v>42255</v>
      </c>
      <c r="C261" s="7">
        <f t="shared" si="45"/>
        <v>0</v>
      </c>
      <c r="D261" s="7">
        <f t="shared" si="47"/>
        <v>0</v>
      </c>
      <c r="E261" s="7">
        <f t="shared" si="48"/>
        <v>0</v>
      </c>
      <c r="F261" s="4">
        <f>'Marktpreise EEX NCG 2017'!B617</f>
        <v>20.059999999999999</v>
      </c>
      <c r="G261" s="4">
        <f t="shared" si="37"/>
        <v>20.25</v>
      </c>
      <c r="H261" s="4">
        <f t="shared" si="33"/>
        <v>0</v>
      </c>
      <c r="I261" s="19">
        <f t="shared" si="34"/>
        <v>0</v>
      </c>
      <c r="J261" s="19">
        <f t="shared" si="38"/>
        <v>0</v>
      </c>
      <c r="K261" s="7">
        <f t="shared" si="39"/>
        <v>0</v>
      </c>
      <c r="L261" s="18">
        <f t="shared" si="35"/>
        <v>0</v>
      </c>
      <c r="M261" s="4" t="e">
        <f t="shared" si="46"/>
        <v>#DIV/0!</v>
      </c>
      <c r="N261" s="4">
        <f t="shared" si="40"/>
        <v>21.683760233918118</v>
      </c>
      <c r="O261" s="4">
        <f t="shared" si="41"/>
        <v>3707.9229999999984</v>
      </c>
      <c r="P261">
        <f t="shared" si="36"/>
        <v>1</v>
      </c>
      <c r="Q261">
        <f t="shared" si="42"/>
        <v>171</v>
      </c>
    </row>
    <row r="262" spans="2:17" x14ac:dyDescent="0.2">
      <c r="B262" s="3">
        <f>'Marktpreise EEX NCG 2017'!A618</f>
        <v>42256</v>
      </c>
      <c r="C262" s="7">
        <f t="shared" si="45"/>
        <v>0</v>
      </c>
      <c r="D262" s="7">
        <f t="shared" si="47"/>
        <v>0</v>
      </c>
      <c r="E262" s="7">
        <f t="shared" si="48"/>
        <v>0</v>
      </c>
      <c r="F262" s="4">
        <f>'Marktpreise EEX NCG 2017'!B618</f>
        <v>20.09</v>
      </c>
      <c r="G262" s="4">
        <f t="shared" si="37"/>
        <v>20.28</v>
      </c>
      <c r="H262" s="4">
        <f t="shared" si="33"/>
        <v>0</v>
      </c>
      <c r="I262" s="19">
        <f t="shared" si="34"/>
        <v>0</v>
      </c>
      <c r="J262" s="19">
        <f t="shared" si="38"/>
        <v>0</v>
      </c>
      <c r="K262" s="7">
        <f t="shared" si="39"/>
        <v>0</v>
      </c>
      <c r="L262" s="18">
        <f t="shared" si="35"/>
        <v>0</v>
      </c>
      <c r="M262" s="4" t="e">
        <f t="shared" si="46"/>
        <v>#DIV/0!</v>
      </c>
      <c r="N262" s="4">
        <f t="shared" si="40"/>
        <v>21.675598837209293</v>
      </c>
      <c r="O262" s="4">
        <f t="shared" si="41"/>
        <v>3728.2029999999986</v>
      </c>
      <c r="P262">
        <f t="shared" si="36"/>
        <v>1</v>
      </c>
      <c r="Q262">
        <f t="shared" si="42"/>
        <v>172</v>
      </c>
    </row>
    <row r="263" spans="2:17" x14ac:dyDescent="0.2">
      <c r="B263" s="3">
        <f>'Marktpreise EEX NCG 2017'!A619</f>
        <v>42257</v>
      </c>
      <c r="C263" s="7">
        <f t="shared" si="45"/>
        <v>0</v>
      </c>
      <c r="D263" s="7">
        <f t="shared" si="47"/>
        <v>0</v>
      </c>
      <c r="E263" s="7">
        <f t="shared" si="48"/>
        <v>0</v>
      </c>
      <c r="F263" s="4">
        <f>'Marktpreise EEX NCG 2017'!B619</f>
        <v>20.100000000000001</v>
      </c>
      <c r="G263" s="4">
        <f t="shared" si="37"/>
        <v>20.290000000000003</v>
      </c>
      <c r="H263" s="4">
        <f t="shared" si="33"/>
        <v>0</v>
      </c>
      <c r="I263" s="19">
        <f t="shared" si="34"/>
        <v>0</v>
      </c>
      <c r="J263" s="19">
        <f t="shared" si="38"/>
        <v>0</v>
      </c>
      <c r="K263" s="7">
        <f t="shared" si="39"/>
        <v>0</v>
      </c>
      <c r="L263" s="18">
        <f t="shared" si="35"/>
        <v>0</v>
      </c>
      <c r="M263" s="4" t="e">
        <f t="shared" si="46"/>
        <v>#DIV/0!</v>
      </c>
      <c r="N263" s="4">
        <f t="shared" si="40"/>
        <v>21.667589595375713</v>
      </c>
      <c r="O263" s="4">
        <f t="shared" si="41"/>
        <v>3748.4929999999986</v>
      </c>
      <c r="P263">
        <f t="shared" si="36"/>
        <v>1</v>
      </c>
      <c r="Q263">
        <f t="shared" si="42"/>
        <v>173</v>
      </c>
    </row>
    <row r="264" spans="2:17" x14ac:dyDescent="0.2">
      <c r="B264" s="3">
        <f>'Marktpreise EEX NCG 2017'!A620</f>
        <v>42258</v>
      </c>
      <c r="C264" s="7">
        <f t="shared" si="45"/>
        <v>0</v>
      </c>
      <c r="D264" s="7">
        <f t="shared" si="47"/>
        <v>0</v>
      </c>
      <c r="E264" s="7">
        <f t="shared" si="48"/>
        <v>0</v>
      </c>
      <c r="F264" s="4">
        <f>'Marktpreise EEX NCG 2017'!B620</f>
        <v>19.98</v>
      </c>
      <c r="G264" s="4">
        <f t="shared" si="37"/>
        <v>20.170000000000002</v>
      </c>
      <c r="H264" s="4">
        <f t="shared" si="33"/>
        <v>0</v>
      </c>
      <c r="I264" s="19">
        <f t="shared" si="34"/>
        <v>0</v>
      </c>
      <c r="J264" s="19">
        <f t="shared" si="38"/>
        <v>0</v>
      </c>
      <c r="K264" s="7">
        <f t="shared" si="39"/>
        <v>0</v>
      </c>
      <c r="L264" s="18">
        <f t="shared" si="35"/>
        <v>0</v>
      </c>
      <c r="M264" s="4" t="e">
        <f t="shared" si="46"/>
        <v>#DIV/0!</v>
      </c>
      <c r="N264" s="4">
        <f t="shared" si="40"/>
        <v>21.658982758620681</v>
      </c>
      <c r="O264" s="4">
        <f t="shared" si="41"/>
        <v>3768.6629999999986</v>
      </c>
      <c r="P264">
        <f t="shared" si="36"/>
        <v>1</v>
      </c>
      <c r="Q264">
        <f t="shared" si="42"/>
        <v>174</v>
      </c>
    </row>
    <row r="265" spans="2:17" x14ac:dyDescent="0.2">
      <c r="B265" s="3">
        <f>'Marktpreise EEX NCG 2017'!A621</f>
        <v>42259</v>
      </c>
      <c r="C265" s="7">
        <f t="shared" si="45"/>
        <v>0</v>
      </c>
      <c r="D265" s="7">
        <f t="shared" si="47"/>
        <v>0</v>
      </c>
      <c r="E265" s="7">
        <f t="shared" si="48"/>
        <v>0</v>
      </c>
      <c r="F265" s="4">
        <f>'Marktpreise EEX NCG 2017'!B621</f>
        <v>0</v>
      </c>
      <c r="G265" s="4">
        <f t="shared" si="37"/>
        <v>20.170000000000002</v>
      </c>
      <c r="H265" s="4">
        <f t="shared" si="33"/>
        <v>0</v>
      </c>
      <c r="I265" s="19">
        <f t="shared" si="34"/>
        <v>0</v>
      </c>
      <c r="J265" s="19">
        <f t="shared" si="38"/>
        <v>0</v>
      </c>
      <c r="K265" s="7">
        <f t="shared" si="39"/>
        <v>0</v>
      </c>
      <c r="L265" s="18">
        <f t="shared" si="35"/>
        <v>0</v>
      </c>
      <c r="M265" s="4" t="e">
        <f t="shared" si="46"/>
        <v>#DIV/0!</v>
      </c>
      <c r="N265" s="4">
        <f t="shared" si="40"/>
        <v>21.658982758620681</v>
      </c>
      <c r="O265" s="4">
        <f t="shared" si="41"/>
        <v>3768.6629999999986</v>
      </c>
      <c r="P265">
        <f t="shared" si="36"/>
        <v>0</v>
      </c>
      <c r="Q265">
        <f t="shared" si="42"/>
        <v>174</v>
      </c>
    </row>
    <row r="266" spans="2:17" x14ac:dyDescent="0.2">
      <c r="B266" s="3">
        <f>'Marktpreise EEX NCG 2017'!A622</f>
        <v>42260</v>
      </c>
      <c r="C266" s="7">
        <f t="shared" si="45"/>
        <v>0</v>
      </c>
      <c r="D266" s="7">
        <f t="shared" si="47"/>
        <v>0</v>
      </c>
      <c r="E266" s="7">
        <f t="shared" si="48"/>
        <v>0</v>
      </c>
      <c r="F266" s="4">
        <f>'Marktpreise EEX NCG 2017'!B622</f>
        <v>0</v>
      </c>
      <c r="G266" s="4">
        <f t="shared" si="37"/>
        <v>20.170000000000002</v>
      </c>
      <c r="H266" s="4">
        <f t="shared" si="33"/>
        <v>0</v>
      </c>
      <c r="I266" s="19">
        <f t="shared" si="34"/>
        <v>0</v>
      </c>
      <c r="J266" s="19">
        <f t="shared" si="38"/>
        <v>0</v>
      </c>
      <c r="K266" s="7">
        <f t="shared" si="39"/>
        <v>0</v>
      </c>
      <c r="L266" s="18">
        <f t="shared" si="35"/>
        <v>0</v>
      </c>
      <c r="M266" s="4" t="e">
        <f t="shared" si="46"/>
        <v>#DIV/0!</v>
      </c>
      <c r="N266" s="4">
        <f t="shared" si="40"/>
        <v>21.658982758620681</v>
      </c>
      <c r="O266" s="4">
        <f t="shared" si="41"/>
        <v>3768.6629999999986</v>
      </c>
      <c r="P266">
        <f t="shared" si="36"/>
        <v>0</v>
      </c>
      <c r="Q266">
        <f t="shared" si="42"/>
        <v>174</v>
      </c>
    </row>
    <row r="267" spans="2:17" x14ac:dyDescent="0.2">
      <c r="B267" s="3">
        <f>'Marktpreise EEX NCG 2017'!A623</f>
        <v>42261</v>
      </c>
      <c r="C267" s="7">
        <f t="shared" si="45"/>
        <v>0</v>
      </c>
      <c r="D267" s="7">
        <f t="shared" si="47"/>
        <v>0</v>
      </c>
      <c r="E267" s="7">
        <f t="shared" si="48"/>
        <v>0</v>
      </c>
      <c r="F267" s="4">
        <f>'Marktpreise EEX NCG 2017'!B623</f>
        <v>19.86</v>
      </c>
      <c r="G267" s="4">
        <f t="shared" si="37"/>
        <v>20.05</v>
      </c>
      <c r="H267" s="4">
        <f t="shared" ref="H267:H330" si="49">IF(E267&gt;0,G267,0)</f>
        <v>0</v>
      </c>
      <c r="I267" s="19">
        <f t="shared" ref="I267:I330" si="50">E267*G267</f>
        <v>0</v>
      </c>
      <c r="J267" s="19">
        <f t="shared" si="38"/>
        <v>0</v>
      </c>
      <c r="K267" s="7">
        <f t="shared" si="39"/>
        <v>0</v>
      </c>
      <c r="L267" s="18">
        <f t="shared" ref="L267:L330" si="51">K267*100/$C$6</f>
        <v>0</v>
      </c>
      <c r="M267" s="4" t="e">
        <f t="shared" si="46"/>
        <v>#DIV/0!</v>
      </c>
      <c r="N267" s="4">
        <f t="shared" si="40"/>
        <v>21.649788571428566</v>
      </c>
      <c r="O267" s="4">
        <f t="shared" si="41"/>
        <v>3788.7129999999988</v>
      </c>
      <c r="P267">
        <f t="shared" ref="P267:P330" si="52">IF(F267&gt;0,1,0)</f>
        <v>1</v>
      </c>
      <c r="Q267">
        <f t="shared" si="42"/>
        <v>175</v>
      </c>
    </row>
    <row r="268" spans="2:17" x14ac:dyDescent="0.2">
      <c r="B268" s="3">
        <f>'Marktpreise EEX NCG 2017'!A624</f>
        <v>42262</v>
      </c>
      <c r="C268" s="7">
        <f t="shared" si="45"/>
        <v>0</v>
      </c>
      <c r="D268" s="7">
        <f t="shared" si="47"/>
        <v>0</v>
      </c>
      <c r="E268" s="7">
        <f t="shared" si="48"/>
        <v>0</v>
      </c>
      <c r="F268" s="4">
        <f>'Marktpreise EEX NCG 2017'!B624</f>
        <v>19.7</v>
      </c>
      <c r="G268" s="4">
        <f t="shared" ref="G268:G331" si="53">IF(F268&gt;0,F268+$E$7,G267)</f>
        <v>19.89</v>
      </c>
      <c r="H268" s="4">
        <f t="shared" si="49"/>
        <v>0</v>
      </c>
      <c r="I268" s="19">
        <f t="shared" si="50"/>
        <v>0</v>
      </c>
      <c r="J268" s="19">
        <f t="shared" ref="J268:J331" si="54">I268+J267</f>
        <v>0</v>
      </c>
      <c r="K268" s="7">
        <f t="shared" ref="K268:K331" si="55">E268+K267</f>
        <v>0</v>
      </c>
      <c r="L268" s="18">
        <f t="shared" si="51"/>
        <v>0</v>
      </c>
      <c r="M268" s="4" t="e">
        <f t="shared" si="46"/>
        <v>#DIV/0!</v>
      </c>
      <c r="N268" s="4">
        <f t="shared" ref="N268:N331" si="56">O268/Q268</f>
        <v>21.639789772727266</v>
      </c>
      <c r="O268" s="4">
        <f t="shared" ref="O268:O331" si="57">IF(F268&gt;0,G268+O267,O267)</f>
        <v>3808.6029999999987</v>
      </c>
      <c r="P268">
        <f t="shared" si="52"/>
        <v>1</v>
      </c>
      <c r="Q268">
        <f t="shared" ref="Q268:Q331" si="58">P268+Q267</f>
        <v>176</v>
      </c>
    </row>
    <row r="269" spans="2:17" x14ac:dyDescent="0.2">
      <c r="B269" s="3">
        <f>'Marktpreise EEX NCG 2017'!A625</f>
        <v>42263</v>
      </c>
      <c r="C269" s="7">
        <f t="shared" si="45"/>
        <v>0</v>
      </c>
      <c r="D269" s="7">
        <f t="shared" si="47"/>
        <v>0</v>
      </c>
      <c r="E269" s="7">
        <f t="shared" si="48"/>
        <v>0</v>
      </c>
      <c r="F269" s="4">
        <f>'Marktpreise EEX NCG 2017'!B625</f>
        <v>19.87</v>
      </c>
      <c r="G269" s="4">
        <f t="shared" si="53"/>
        <v>20.060000000000002</v>
      </c>
      <c r="H269" s="4">
        <f t="shared" si="49"/>
        <v>0</v>
      </c>
      <c r="I269" s="19">
        <f t="shared" si="50"/>
        <v>0</v>
      </c>
      <c r="J269" s="19">
        <f t="shared" si="54"/>
        <v>0</v>
      </c>
      <c r="K269" s="7">
        <f t="shared" si="55"/>
        <v>0</v>
      </c>
      <c r="L269" s="18">
        <f t="shared" si="51"/>
        <v>0</v>
      </c>
      <c r="M269" s="4" t="e">
        <f t="shared" si="46"/>
        <v>#DIV/0!</v>
      </c>
      <c r="N269" s="4">
        <f t="shared" si="56"/>
        <v>21.630864406779654</v>
      </c>
      <c r="O269" s="4">
        <f t="shared" si="57"/>
        <v>3828.6629999999986</v>
      </c>
      <c r="P269">
        <f t="shared" si="52"/>
        <v>1</v>
      </c>
      <c r="Q269">
        <f t="shared" si="58"/>
        <v>177</v>
      </c>
    </row>
    <row r="270" spans="2:17" x14ac:dyDescent="0.2">
      <c r="B270" s="3">
        <f>'Marktpreise EEX NCG 2017'!A626</f>
        <v>42264</v>
      </c>
      <c r="C270" s="7">
        <f t="shared" si="45"/>
        <v>0</v>
      </c>
      <c r="D270" s="7">
        <f t="shared" si="47"/>
        <v>0</v>
      </c>
      <c r="E270" s="7">
        <f t="shared" si="48"/>
        <v>0</v>
      </c>
      <c r="F270" s="4">
        <f>'Marktpreise EEX NCG 2017'!B626</f>
        <v>19.829999999999998</v>
      </c>
      <c r="G270" s="4">
        <f t="shared" si="53"/>
        <v>20.02</v>
      </c>
      <c r="H270" s="4">
        <f t="shared" si="49"/>
        <v>0</v>
      </c>
      <c r="I270" s="19">
        <f t="shared" si="50"/>
        <v>0</v>
      </c>
      <c r="J270" s="19">
        <f t="shared" si="54"/>
        <v>0</v>
      </c>
      <c r="K270" s="7">
        <f t="shared" si="55"/>
        <v>0</v>
      </c>
      <c r="L270" s="18">
        <f t="shared" si="51"/>
        <v>0</v>
      </c>
      <c r="M270" s="4" t="e">
        <f t="shared" si="46"/>
        <v>#DIV/0!</v>
      </c>
      <c r="N270" s="4">
        <f t="shared" si="56"/>
        <v>21.621814606741566</v>
      </c>
      <c r="O270" s="4">
        <f t="shared" si="57"/>
        <v>3848.6829999999986</v>
      </c>
      <c r="P270">
        <f t="shared" si="52"/>
        <v>1</v>
      </c>
      <c r="Q270">
        <f t="shared" si="58"/>
        <v>178</v>
      </c>
    </row>
    <row r="271" spans="2:17" x14ac:dyDescent="0.2">
      <c r="B271" s="3">
        <f>'Marktpreise EEX NCG 2017'!A627</f>
        <v>42265</v>
      </c>
      <c r="C271" s="7">
        <f t="shared" si="45"/>
        <v>0</v>
      </c>
      <c r="D271" s="7">
        <f t="shared" si="47"/>
        <v>0</v>
      </c>
      <c r="E271" s="7">
        <f t="shared" si="48"/>
        <v>0</v>
      </c>
      <c r="F271" s="4">
        <f>'Marktpreise EEX NCG 2017'!B627</f>
        <v>19.600000000000001</v>
      </c>
      <c r="G271" s="4">
        <f t="shared" si="53"/>
        <v>19.790000000000003</v>
      </c>
      <c r="H271" s="4">
        <f t="shared" si="49"/>
        <v>0</v>
      </c>
      <c r="I271" s="19">
        <f t="shared" si="50"/>
        <v>0</v>
      </c>
      <c r="J271" s="19">
        <f t="shared" si="54"/>
        <v>0</v>
      </c>
      <c r="K271" s="7">
        <f t="shared" si="55"/>
        <v>0</v>
      </c>
      <c r="L271" s="18">
        <f t="shared" si="51"/>
        <v>0</v>
      </c>
      <c r="M271" s="4" t="e">
        <f t="shared" si="46"/>
        <v>#DIV/0!</v>
      </c>
      <c r="N271" s="4">
        <f t="shared" si="56"/>
        <v>21.611581005586583</v>
      </c>
      <c r="O271" s="4">
        <f t="shared" si="57"/>
        <v>3868.4729999999986</v>
      </c>
      <c r="P271">
        <f t="shared" si="52"/>
        <v>1</v>
      </c>
      <c r="Q271">
        <f t="shared" si="58"/>
        <v>179</v>
      </c>
    </row>
    <row r="272" spans="2:17" x14ac:dyDescent="0.2">
      <c r="B272" s="3">
        <f>'Marktpreise EEX NCG 2017'!A628</f>
        <v>42266</v>
      </c>
      <c r="C272" s="7">
        <f t="shared" si="45"/>
        <v>0</v>
      </c>
      <c r="D272" s="7">
        <f t="shared" si="47"/>
        <v>0</v>
      </c>
      <c r="E272" s="7">
        <f t="shared" si="48"/>
        <v>0</v>
      </c>
      <c r="F272" s="4">
        <f>'Marktpreise EEX NCG 2017'!B628</f>
        <v>0</v>
      </c>
      <c r="G272" s="4">
        <f t="shared" si="53"/>
        <v>19.790000000000003</v>
      </c>
      <c r="H272" s="4">
        <f t="shared" si="49"/>
        <v>0</v>
      </c>
      <c r="I272" s="19">
        <f t="shared" si="50"/>
        <v>0</v>
      </c>
      <c r="J272" s="19">
        <f t="shared" si="54"/>
        <v>0</v>
      </c>
      <c r="K272" s="7">
        <f t="shared" si="55"/>
        <v>0</v>
      </c>
      <c r="L272" s="18">
        <f t="shared" si="51"/>
        <v>0</v>
      </c>
      <c r="M272" s="4" t="e">
        <f t="shared" si="46"/>
        <v>#DIV/0!</v>
      </c>
      <c r="N272" s="4">
        <f t="shared" si="56"/>
        <v>21.611581005586583</v>
      </c>
      <c r="O272" s="4">
        <f t="shared" si="57"/>
        <v>3868.4729999999986</v>
      </c>
      <c r="P272">
        <f t="shared" si="52"/>
        <v>0</v>
      </c>
      <c r="Q272">
        <f t="shared" si="58"/>
        <v>179</v>
      </c>
    </row>
    <row r="273" spans="2:17" x14ac:dyDescent="0.2">
      <c r="B273" s="3">
        <f>'Marktpreise EEX NCG 2017'!A629</f>
        <v>42267</v>
      </c>
      <c r="C273" s="7">
        <f t="shared" si="45"/>
        <v>0</v>
      </c>
      <c r="D273" s="7">
        <f t="shared" si="47"/>
        <v>0</v>
      </c>
      <c r="E273" s="7">
        <f t="shared" si="48"/>
        <v>0</v>
      </c>
      <c r="F273" s="4">
        <f>'Marktpreise EEX NCG 2017'!B629</f>
        <v>0</v>
      </c>
      <c r="G273" s="4">
        <f t="shared" si="53"/>
        <v>19.790000000000003</v>
      </c>
      <c r="H273" s="4">
        <f t="shared" si="49"/>
        <v>0</v>
      </c>
      <c r="I273" s="19">
        <f t="shared" si="50"/>
        <v>0</v>
      </c>
      <c r="J273" s="19">
        <f t="shared" si="54"/>
        <v>0</v>
      </c>
      <c r="K273" s="7">
        <f t="shared" si="55"/>
        <v>0</v>
      </c>
      <c r="L273" s="18">
        <f t="shared" si="51"/>
        <v>0</v>
      </c>
      <c r="M273" s="4" t="e">
        <f t="shared" si="46"/>
        <v>#DIV/0!</v>
      </c>
      <c r="N273" s="4">
        <f t="shared" si="56"/>
        <v>21.611581005586583</v>
      </c>
      <c r="O273" s="4">
        <f t="shared" si="57"/>
        <v>3868.4729999999986</v>
      </c>
      <c r="P273">
        <f t="shared" si="52"/>
        <v>0</v>
      </c>
      <c r="Q273">
        <f t="shared" si="58"/>
        <v>179</v>
      </c>
    </row>
    <row r="274" spans="2:17" x14ac:dyDescent="0.2">
      <c r="B274" s="3">
        <f>'Marktpreise EEX NCG 2017'!A630</f>
        <v>42268</v>
      </c>
      <c r="C274" s="7">
        <f t="shared" si="45"/>
        <v>0</v>
      </c>
      <c r="D274" s="7">
        <f t="shared" si="47"/>
        <v>0</v>
      </c>
      <c r="E274" s="7">
        <f t="shared" si="48"/>
        <v>0</v>
      </c>
      <c r="F274" s="4">
        <f>'Marktpreise EEX NCG 2017'!B630</f>
        <v>19.54</v>
      </c>
      <c r="G274" s="4">
        <f t="shared" si="53"/>
        <v>19.73</v>
      </c>
      <c r="H274" s="4">
        <f t="shared" si="49"/>
        <v>0</v>
      </c>
      <c r="I274" s="19">
        <f t="shared" si="50"/>
        <v>0</v>
      </c>
      <c r="J274" s="19">
        <f t="shared" si="54"/>
        <v>0</v>
      </c>
      <c r="K274" s="7">
        <f t="shared" si="55"/>
        <v>0</v>
      </c>
      <c r="L274" s="18">
        <f t="shared" si="51"/>
        <v>0</v>
      </c>
      <c r="M274" s="4" t="e">
        <f t="shared" si="46"/>
        <v>#DIV/0!</v>
      </c>
      <c r="N274" s="4">
        <f t="shared" si="56"/>
        <v>21.601127777777769</v>
      </c>
      <c r="O274" s="4">
        <f t="shared" si="57"/>
        <v>3888.2029999999986</v>
      </c>
      <c r="P274">
        <f t="shared" si="52"/>
        <v>1</v>
      </c>
      <c r="Q274">
        <f t="shared" si="58"/>
        <v>180</v>
      </c>
    </row>
    <row r="275" spans="2:17" x14ac:dyDescent="0.2">
      <c r="B275" s="3">
        <f>'Marktpreise EEX NCG 2017'!A631</f>
        <v>42269</v>
      </c>
      <c r="C275" s="7">
        <f t="shared" si="45"/>
        <v>0</v>
      </c>
      <c r="D275" s="7">
        <f t="shared" si="47"/>
        <v>0</v>
      </c>
      <c r="E275" s="7">
        <f t="shared" si="48"/>
        <v>0</v>
      </c>
      <c r="F275" s="4">
        <f>'Marktpreise EEX NCG 2017'!B631</f>
        <v>19.59</v>
      </c>
      <c r="G275" s="4">
        <f t="shared" si="53"/>
        <v>19.78</v>
      </c>
      <c r="H275" s="4">
        <f t="shared" si="49"/>
        <v>0</v>
      </c>
      <c r="I275" s="19">
        <f t="shared" si="50"/>
        <v>0</v>
      </c>
      <c r="J275" s="19">
        <f t="shared" si="54"/>
        <v>0</v>
      </c>
      <c r="K275" s="7">
        <f t="shared" si="55"/>
        <v>0</v>
      </c>
      <c r="L275" s="18">
        <f t="shared" si="51"/>
        <v>0</v>
      </c>
      <c r="M275" s="4" t="e">
        <f t="shared" si="46"/>
        <v>#DIV/0!</v>
      </c>
      <c r="N275" s="4">
        <f t="shared" si="56"/>
        <v>21.591066298342536</v>
      </c>
      <c r="O275" s="4">
        <f t="shared" si="57"/>
        <v>3907.9829999999988</v>
      </c>
      <c r="P275">
        <f t="shared" si="52"/>
        <v>1</v>
      </c>
      <c r="Q275">
        <f t="shared" si="58"/>
        <v>181</v>
      </c>
    </row>
    <row r="276" spans="2:17" x14ac:dyDescent="0.2">
      <c r="B276" s="3">
        <f>'Marktpreise EEX NCG 2017'!A632</f>
        <v>42270</v>
      </c>
      <c r="C276" s="7">
        <f t="shared" si="45"/>
        <v>0</v>
      </c>
      <c r="D276" s="7">
        <f t="shared" si="47"/>
        <v>0</v>
      </c>
      <c r="E276" s="7">
        <f t="shared" si="48"/>
        <v>0</v>
      </c>
      <c r="F276" s="4">
        <f>'Marktpreise EEX NCG 2017'!B632</f>
        <v>19.559999999999999</v>
      </c>
      <c r="G276" s="4">
        <f t="shared" si="53"/>
        <v>19.75</v>
      </c>
      <c r="H276" s="4">
        <f t="shared" si="49"/>
        <v>0</v>
      </c>
      <c r="I276" s="19">
        <f t="shared" si="50"/>
        <v>0</v>
      </c>
      <c r="J276" s="19">
        <f t="shared" si="54"/>
        <v>0</v>
      </c>
      <c r="K276" s="7">
        <f t="shared" si="55"/>
        <v>0</v>
      </c>
      <c r="L276" s="18">
        <f t="shared" si="51"/>
        <v>0</v>
      </c>
      <c r="M276" s="4" t="e">
        <f t="shared" si="46"/>
        <v>#DIV/0!</v>
      </c>
      <c r="N276" s="4">
        <f t="shared" si="56"/>
        <v>21.580950549450542</v>
      </c>
      <c r="O276" s="4">
        <f t="shared" si="57"/>
        <v>3927.7329999999988</v>
      </c>
      <c r="P276">
        <f t="shared" si="52"/>
        <v>1</v>
      </c>
      <c r="Q276">
        <f t="shared" si="58"/>
        <v>182</v>
      </c>
    </row>
    <row r="277" spans="2:17" x14ac:dyDescent="0.2">
      <c r="B277" s="3">
        <f>'Marktpreise EEX NCG 2017'!A633</f>
        <v>42271</v>
      </c>
      <c r="C277" s="7">
        <f t="shared" si="45"/>
        <v>0</v>
      </c>
      <c r="D277" s="7">
        <f t="shared" si="47"/>
        <v>0</v>
      </c>
      <c r="E277" s="7">
        <f t="shared" si="48"/>
        <v>0</v>
      </c>
      <c r="F277" s="4">
        <f>'Marktpreise EEX NCG 2017'!B633</f>
        <v>19.38</v>
      </c>
      <c r="G277" s="4">
        <f t="shared" si="53"/>
        <v>19.57</v>
      </c>
      <c r="H277" s="4">
        <f t="shared" si="49"/>
        <v>0</v>
      </c>
      <c r="I277" s="19">
        <f t="shared" si="50"/>
        <v>0</v>
      </c>
      <c r="J277" s="19">
        <f t="shared" si="54"/>
        <v>0</v>
      </c>
      <c r="K277" s="7">
        <f t="shared" si="55"/>
        <v>0</v>
      </c>
      <c r="L277" s="18">
        <f t="shared" si="51"/>
        <v>0</v>
      </c>
      <c r="M277" s="4" t="e">
        <f t="shared" si="46"/>
        <v>#DIV/0!</v>
      </c>
      <c r="N277" s="4">
        <f t="shared" si="56"/>
        <v>21.569961748633876</v>
      </c>
      <c r="O277" s="4">
        <f t="shared" si="57"/>
        <v>3947.302999999999</v>
      </c>
      <c r="P277">
        <f t="shared" si="52"/>
        <v>1</v>
      </c>
      <c r="Q277">
        <f t="shared" si="58"/>
        <v>183</v>
      </c>
    </row>
    <row r="278" spans="2:17" x14ac:dyDescent="0.2">
      <c r="B278" s="3">
        <f>'Marktpreise EEX NCG 2017'!A634</f>
        <v>42272</v>
      </c>
      <c r="C278" s="7">
        <f t="shared" si="45"/>
        <v>0</v>
      </c>
      <c r="D278" s="7">
        <f t="shared" si="47"/>
        <v>0</v>
      </c>
      <c r="E278" s="7">
        <f t="shared" si="48"/>
        <v>0</v>
      </c>
      <c r="F278" s="4">
        <f>'Marktpreise EEX NCG 2017'!B634</f>
        <v>19.48</v>
      </c>
      <c r="G278" s="4">
        <f t="shared" si="53"/>
        <v>19.670000000000002</v>
      </c>
      <c r="H278" s="4">
        <f t="shared" si="49"/>
        <v>0</v>
      </c>
      <c r="I278" s="19">
        <f t="shared" si="50"/>
        <v>0</v>
      </c>
      <c r="J278" s="19">
        <f t="shared" si="54"/>
        <v>0</v>
      </c>
      <c r="K278" s="7">
        <f t="shared" si="55"/>
        <v>0</v>
      </c>
      <c r="L278" s="18">
        <f t="shared" si="51"/>
        <v>0</v>
      </c>
      <c r="M278" s="4" t="e">
        <f t="shared" si="46"/>
        <v>#DIV/0!</v>
      </c>
      <c r="N278" s="4">
        <f t="shared" si="56"/>
        <v>21.559635869565213</v>
      </c>
      <c r="O278" s="4">
        <f t="shared" si="57"/>
        <v>3966.972999999999</v>
      </c>
      <c r="P278">
        <f t="shared" si="52"/>
        <v>1</v>
      </c>
      <c r="Q278">
        <f t="shared" si="58"/>
        <v>184</v>
      </c>
    </row>
    <row r="279" spans="2:17" x14ac:dyDescent="0.2">
      <c r="B279" s="3">
        <f>'Marktpreise EEX NCG 2017'!A635</f>
        <v>42273</v>
      </c>
      <c r="C279" s="7">
        <f t="shared" si="45"/>
        <v>0</v>
      </c>
      <c r="D279" s="7">
        <f t="shared" si="47"/>
        <v>0</v>
      </c>
      <c r="E279" s="7">
        <f t="shared" si="48"/>
        <v>0</v>
      </c>
      <c r="F279" s="4">
        <f>'Marktpreise EEX NCG 2017'!B635</f>
        <v>0</v>
      </c>
      <c r="G279" s="4">
        <f t="shared" si="53"/>
        <v>19.670000000000002</v>
      </c>
      <c r="H279" s="4">
        <f t="shared" si="49"/>
        <v>0</v>
      </c>
      <c r="I279" s="19">
        <f t="shared" si="50"/>
        <v>0</v>
      </c>
      <c r="J279" s="19">
        <f t="shared" si="54"/>
        <v>0</v>
      </c>
      <c r="K279" s="7">
        <f t="shared" si="55"/>
        <v>0</v>
      </c>
      <c r="L279" s="18">
        <f t="shared" si="51"/>
        <v>0</v>
      </c>
      <c r="M279" s="4" t="e">
        <f t="shared" si="46"/>
        <v>#DIV/0!</v>
      </c>
      <c r="N279" s="4">
        <f t="shared" si="56"/>
        <v>21.559635869565213</v>
      </c>
      <c r="O279" s="4">
        <f t="shared" si="57"/>
        <v>3966.972999999999</v>
      </c>
      <c r="P279">
        <f t="shared" si="52"/>
        <v>0</v>
      </c>
      <c r="Q279">
        <f t="shared" si="58"/>
        <v>184</v>
      </c>
    </row>
    <row r="280" spans="2:17" x14ac:dyDescent="0.2">
      <c r="B280" s="3">
        <f>'Marktpreise EEX NCG 2017'!A636</f>
        <v>42274</v>
      </c>
      <c r="C280" s="7">
        <f t="shared" si="45"/>
        <v>0</v>
      </c>
      <c r="D280" s="7">
        <f t="shared" si="47"/>
        <v>0</v>
      </c>
      <c r="E280" s="7">
        <f t="shared" si="48"/>
        <v>0</v>
      </c>
      <c r="F280" s="4">
        <f>'Marktpreise EEX NCG 2017'!B636</f>
        <v>0</v>
      </c>
      <c r="G280" s="4">
        <f t="shared" si="53"/>
        <v>19.670000000000002</v>
      </c>
      <c r="H280" s="4">
        <f t="shared" si="49"/>
        <v>0</v>
      </c>
      <c r="I280" s="19">
        <f t="shared" si="50"/>
        <v>0</v>
      </c>
      <c r="J280" s="19">
        <f t="shared" si="54"/>
        <v>0</v>
      </c>
      <c r="K280" s="7">
        <f t="shared" si="55"/>
        <v>0</v>
      </c>
      <c r="L280" s="18">
        <f t="shared" si="51"/>
        <v>0</v>
      </c>
      <c r="M280" s="4" t="e">
        <f t="shared" si="46"/>
        <v>#DIV/0!</v>
      </c>
      <c r="N280" s="4">
        <f t="shared" si="56"/>
        <v>21.559635869565213</v>
      </c>
      <c r="O280" s="4">
        <f t="shared" si="57"/>
        <v>3966.972999999999</v>
      </c>
      <c r="P280">
        <f t="shared" si="52"/>
        <v>0</v>
      </c>
      <c r="Q280">
        <f t="shared" si="58"/>
        <v>184</v>
      </c>
    </row>
    <row r="281" spans="2:17" x14ac:dyDescent="0.2">
      <c r="B281" s="3">
        <f>'Marktpreise EEX NCG 2017'!A637</f>
        <v>42275</v>
      </c>
      <c r="C281" s="7">
        <f t="shared" si="45"/>
        <v>0</v>
      </c>
      <c r="D281" s="7">
        <f t="shared" si="47"/>
        <v>0</v>
      </c>
      <c r="E281" s="7">
        <f t="shared" si="48"/>
        <v>0</v>
      </c>
      <c r="F281" s="4">
        <f>'Marktpreise EEX NCG 2017'!B637</f>
        <v>19.34</v>
      </c>
      <c r="G281" s="4">
        <f t="shared" si="53"/>
        <v>19.53</v>
      </c>
      <c r="H281" s="4">
        <f t="shared" si="49"/>
        <v>0</v>
      </c>
      <c r="I281" s="19">
        <f t="shared" si="50"/>
        <v>0</v>
      </c>
      <c r="J281" s="19">
        <f t="shared" si="54"/>
        <v>0</v>
      </c>
      <c r="K281" s="7">
        <f t="shared" si="55"/>
        <v>0</v>
      </c>
      <c r="L281" s="18">
        <f t="shared" si="51"/>
        <v>0</v>
      </c>
      <c r="M281" s="4" t="e">
        <f t="shared" si="46"/>
        <v>#DIV/0!</v>
      </c>
      <c r="N281" s="4">
        <f t="shared" si="56"/>
        <v>21.548664864864861</v>
      </c>
      <c r="O281" s="4">
        <f t="shared" si="57"/>
        <v>3986.5029999999992</v>
      </c>
      <c r="P281">
        <f t="shared" si="52"/>
        <v>1</v>
      </c>
      <c r="Q281">
        <f t="shared" si="58"/>
        <v>185</v>
      </c>
    </row>
    <row r="282" spans="2:17" x14ac:dyDescent="0.2">
      <c r="B282" s="3">
        <f>'Marktpreise EEX NCG 2017'!A638</f>
        <v>42276</v>
      </c>
      <c r="C282" s="7">
        <f t="shared" si="45"/>
        <v>0</v>
      </c>
      <c r="D282" s="7">
        <f t="shared" si="47"/>
        <v>0</v>
      </c>
      <c r="E282" s="7">
        <f t="shared" si="48"/>
        <v>0</v>
      </c>
      <c r="F282" s="4">
        <f>'Marktpreise EEX NCG 2017'!B638</f>
        <v>19.25</v>
      </c>
      <c r="G282" s="4">
        <f t="shared" si="53"/>
        <v>19.440000000000001</v>
      </c>
      <c r="H282" s="4">
        <f t="shared" si="49"/>
        <v>0</v>
      </c>
      <c r="I282" s="19">
        <f t="shared" si="50"/>
        <v>0</v>
      </c>
      <c r="J282" s="19">
        <f t="shared" si="54"/>
        <v>0</v>
      </c>
      <c r="K282" s="7">
        <f t="shared" si="55"/>
        <v>0</v>
      </c>
      <c r="L282" s="18">
        <f t="shared" si="51"/>
        <v>0</v>
      </c>
      <c r="M282" s="4" t="e">
        <f t="shared" si="46"/>
        <v>#DIV/0!</v>
      </c>
      <c r="N282" s="4">
        <f t="shared" si="56"/>
        <v>21.537327956989245</v>
      </c>
      <c r="O282" s="4">
        <f t="shared" si="57"/>
        <v>4005.9429999999993</v>
      </c>
      <c r="P282">
        <f t="shared" si="52"/>
        <v>1</v>
      </c>
      <c r="Q282">
        <f t="shared" si="58"/>
        <v>186</v>
      </c>
    </row>
    <row r="283" spans="2:17" x14ac:dyDescent="0.2">
      <c r="B283" s="3">
        <f>'Marktpreise EEX NCG 2017'!A639</f>
        <v>42277</v>
      </c>
      <c r="C283" s="7">
        <f t="shared" si="45"/>
        <v>0</v>
      </c>
      <c r="D283" s="7">
        <f t="shared" si="47"/>
        <v>0</v>
      </c>
      <c r="E283" s="7">
        <f t="shared" si="48"/>
        <v>0</v>
      </c>
      <c r="F283" s="4">
        <f>'Marktpreise EEX NCG 2017'!B639</f>
        <v>19.21</v>
      </c>
      <c r="G283" s="4">
        <f t="shared" si="53"/>
        <v>19.400000000000002</v>
      </c>
      <c r="H283" s="4">
        <f t="shared" si="49"/>
        <v>0</v>
      </c>
      <c r="I283" s="19">
        <f t="shared" si="50"/>
        <v>0</v>
      </c>
      <c r="J283" s="19">
        <f t="shared" si="54"/>
        <v>0</v>
      </c>
      <c r="K283" s="7">
        <f t="shared" si="55"/>
        <v>0</v>
      </c>
      <c r="L283" s="18">
        <f t="shared" si="51"/>
        <v>0</v>
      </c>
      <c r="M283" s="4" t="e">
        <f t="shared" si="46"/>
        <v>#DIV/0!</v>
      </c>
      <c r="N283" s="4">
        <f t="shared" si="56"/>
        <v>21.525898395721921</v>
      </c>
      <c r="O283" s="4">
        <f t="shared" si="57"/>
        <v>4025.3429999999994</v>
      </c>
      <c r="P283">
        <f t="shared" si="52"/>
        <v>1</v>
      </c>
      <c r="Q283">
        <f t="shared" si="58"/>
        <v>187</v>
      </c>
    </row>
    <row r="284" spans="2:17" x14ac:dyDescent="0.2">
      <c r="B284" s="3">
        <f>'Marktpreise EEX NCG 2017'!A640</f>
        <v>42278</v>
      </c>
      <c r="C284" s="7">
        <f t="shared" si="45"/>
        <v>0</v>
      </c>
      <c r="D284" s="7">
        <f t="shared" si="47"/>
        <v>0</v>
      </c>
      <c r="E284" s="7">
        <f t="shared" si="48"/>
        <v>0</v>
      </c>
      <c r="F284" s="4">
        <f>'Marktpreise EEX NCG 2017'!B640</f>
        <v>19.16</v>
      </c>
      <c r="G284" s="4">
        <f t="shared" si="53"/>
        <v>19.350000000000001</v>
      </c>
      <c r="H284" s="4">
        <f t="shared" si="49"/>
        <v>0</v>
      </c>
      <c r="I284" s="19">
        <f t="shared" si="50"/>
        <v>0</v>
      </c>
      <c r="J284" s="19">
        <f t="shared" si="54"/>
        <v>0</v>
      </c>
      <c r="K284" s="7">
        <f t="shared" si="55"/>
        <v>0</v>
      </c>
      <c r="L284" s="18">
        <f t="shared" si="51"/>
        <v>0</v>
      </c>
      <c r="M284" s="4" t="e">
        <f t="shared" si="46"/>
        <v>#DIV/0!</v>
      </c>
      <c r="N284" s="4">
        <f t="shared" si="56"/>
        <v>21.514324468085103</v>
      </c>
      <c r="O284" s="4">
        <f t="shared" si="57"/>
        <v>4044.6929999999993</v>
      </c>
      <c r="P284">
        <f t="shared" si="52"/>
        <v>1</v>
      </c>
      <c r="Q284">
        <f t="shared" si="58"/>
        <v>188</v>
      </c>
    </row>
    <row r="285" spans="2:17" x14ac:dyDescent="0.2">
      <c r="B285" s="3">
        <f>'Marktpreise EEX NCG 2017'!A641</f>
        <v>42279</v>
      </c>
      <c r="C285" s="7">
        <f t="shared" ref="C285:C348" si="59">IF(A285&gt;0,$C$6/$C$8,0)</f>
        <v>0</v>
      </c>
      <c r="D285" s="7">
        <f t="shared" si="47"/>
        <v>0</v>
      </c>
      <c r="E285" s="7">
        <f t="shared" si="48"/>
        <v>0</v>
      </c>
      <c r="F285" s="4">
        <f>'Marktpreise EEX NCG 2017'!B641</f>
        <v>18.98</v>
      </c>
      <c r="G285" s="4">
        <f t="shared" si="53"/>
        <v>19.170000000000002</v>
      </c>
      <c r="H285" s="4">
        <f t="shared" si="49"/>
        <v>0</v>
      </c>
      <c r="I285" s="19">
        <f t="shared" si="50"/>
        <v>0</v>
      </c>
      <c r="J285" s="19">
        <f t="shared" si="54"/>
        <v>0</v>
      </c>
      <c r="K285" s="7">
        <f t="shared" si="55"/>
        <v>0</v>
      </c>
      <c r="L285" s="18">
        <f t="shared" si="51"/>
        <v>0</v>
      </c>
      <c r="M285" s="4" t="e">
        <f t="shared" si="46"/>
        <v>#DIV/0!</v>
      </c>
      <c r="N285" s="4">
        <f t="shared" si="56"/>
        <v>21.50192063492063</v>
      </c>
      <c r="O285" s="4">
        <f t="shared" si="57"/>
        <v>4063.8629999999994</v>
      </c>
      <c r="P285">
        <f t="shared" si="52"/>
        <v>1</v>
      </c>
      <c r="Q285">
        <f t="shared" si="58"/>
        <v>189</v>
      </c>
    </row>
    <row r="286" spans="2:17" x14ac:dyDescent="0.2">
      <c r="B286" s="3">
        <f>'Marktpreise EEX NCG 2017'!A642</f>
        <v>42280</v>
      </c>
      <c r="C286" s="7">
        <f t="shared" si="59"/>
        <v>0</v>
      </c>
      <c r="D286" s="7">
        <f t="shared" si="47"/>
        <v>0</v>
      </c>
      <c r="E286" s="7">
        <f t="shared" si="48"/>
        <v>0</v>
      </c>
      <c r="F286" s="4">
        <f>'Marktpreise EEX NCG 2017'!B642</f>
        <v>0</v>
      </c>
      <c r="G286" s="4">
        <f t="shared" si="53"/>
        <v>19.170000000000002</v>
      </c>
      <c r="H286" s="4">
        <f t="shared" si="49"/>
        <v>0</v>
      </c>
      <c r="I286" s="19">
        <f t="shared" si="50"/>
        <v>0</v>
      </c>
      <c r="J286" s="19">
        <f t="shared" si="54"/>
        <v>0</v>
      </c>
      <c r="K286" s="7">
        <f t="shared" si="55"/>
        <v>0</v>
      </c>
      <c r="L286" s="18">
        <f t="shared" si="51"/>
        <v>0</v>
      </c>
      <c r="M286" s="4" t="e">
        <f t="shared" si="46"/>
        <v>#DIV/0!</v>
      </c>
      <c r="N286" s="4">
        <f t="shared" si="56"/>
        <v>21.50192063492063</v>
      </c>
      <c r="O286" s="4">
        <f t="shared" si="57"/>
        <v>4063.8629999999994</v>
      </c>
      <c r="P286">
        <f t="shared" si="52"/>
        <v>0</v>
      </c>
      <c r="Q286">
        <f t="shared" si="58"/>
        <v>189</v>
      </c>
    </row>
    <row r="287" spans="2:17" x14ac:dyDescent="0.2">
      <c r="B287" s="3">
        <f>'Marktpreise EEX NCG 2017'!A643</f>
        <v>42281</v>
      </c>
      <c r="C287" s="7">
        <f t="shared" si="59"/>
        <v>0</v>
      </c>
      <c r="D287" s="7">
        <f t="shared" si="47"/>
        <v>0</v>
      </c>
      <c r="E287" s="7">
        <f t="shared" si="48"/>
        <v>0</v>
      </c>
      <c r="F287" s="4">
        <f>'Marktpreise EEX NCG 2017'!B643</f>
        <v>0</v>
      </c>
      <c r="G287" s="4">
        <f t="shared" si="53"/>
        <v>19.170000000000002</v>
      </c>
      <c r="H287" s="4">
        <f t="shared" si="49"/>
        <v>0</v>
      </c>
      <c r="I287" s="19">
        <f t="shared" si="50"/>
        <v>0</v>
      </c>
      <c r="J287" s="19">
        <f t="shared" si="54"/>
        <v>0</v>
      </c>
      <c r="K287" s="7">
        <f t="shared" si="55"/>
        <v>0</v>
      </c>
      <c r="L287" s="18">
        <f t="shared" si="51"/>
        <v>0</v>
      </c>
      <c r="M287" s="4" t="e">
        <f t="shared" si="46"/>
        <v>#DIV/0!</v>
      </c>
      <c r="N287" s="4">
        <f t="shared" si="56"/>
        <v>21.50192063492063</v>
      </c>
      <c r="O287" s="4">
        <f t="shared" si="57"/>
        <v>4063.8629999999994</v>
      </c>
      <c r="P287">
        <f t="shared" si="52"/>
        <v>0</v>
      </c>
      <c r="Q287">
        <f t="shared" si="58"/>
        <v>189</v>
      </c>
    </row>
    <row r="288" spans="2:17" x14ac:dyDescent="0.2">
      <c r="B288" s="3">
        <f>'Marktpreise EEX NCG 2017'!A644</f>
        <v>42282</v>
      </c>
      <c r="C288" s="7">
        <f t="shared" si="59"/>
        <v>0</v>
      </c>
      <c r="D288" s="7">
        <f t="shared" si="47"/>
        <v>0</v>
      </c>
      <c r="E288" s="7">
        <f t="shared" si="48"/>
        <v>0</v>
      </c>
      <c r="F288" s="4">
        <f>'Marktpreise EEX NCG 2017'!B644</f>
        <v>19.13</v>
      </c>
      <c r="G288" s="4">
        <f t="shared" si="53"/>
        <v>19.32</v>
      </c>
      <c r="H288" s="4">
        <f t="shared" si="49"/>
        <v>0</v>
      </c>
      <c r="I288" s="19">
        <f t="shared" si="50"/>
        <v>0</v>
      </c>
      <c r="J288" s="19">
        <f t="shared" si="54"/>
        <v>0</v>
      </c>
      <c r="K288" s="7">
        <f t="shared" si="55"/>
        <v>0</v>
      </c>
      <c r="L288" s="18">
        <f t="shared" si="51"/>
        <v>0</v>
      </c>
      <c r="M288" s="4" t="e">
        <f t="shared" si="46"/>
        <v>#DIV/0!</v>
      </c>
      <c r="N288" s="4">
        <f t="shared" si="56"/>
        <v>21.490436842105261</v>
      </c>
      <c r="O288" s="4">
        <f t="shared" si="57"/>
        <v>4083.1829999999995</v>
      </c>
      <c r="P288">
        <f t="shared" si="52"/>
        <v>1</v>
      </c>
      <c r="Q288">
        <f t="shared" si="58"/>
        <v>190</v>
      </c>
    </row>
    <row r="289" spans="2:17" x14ac:dyDescent="0.2">
      <c r="B289" s="3">
        <f>'Marktpreise EEX NCG 2017'!A645</f>
        <v>42283</v>
      </c>
      <c r="C289" s="7">
        <f t="shared" si="59"/>
        <v>0</v>
      </c>
      <c r="D289" s="7">
        <f t="shared" si="47"/>
        <v>0</v>
      </c>
      <c r="E289" s="7">
        <f t="shared" si="48"/>
        <v>0</v>
      </c>
      <c r="F289" s="4">
        <f>'Marktpreise EEX NCG 2017'!B645</f>
        <v>19.489999999999998</v>
      </c>
      <c r="G289" s="4">
        <f t="shared" si="53"/>
        <v>19.68</v>
      </c>
      <c r="H289" s="4">
        <f t="shared" si="49"/>
        <v>0</v>
      </c>
      <c r="I289" s="19">
        <f t="shared" si="50"/>
        <v>0</v>
      </c>
      <c r="J289" s="19">
        <f t="shared" si="54"/>
        <v>0</v>
      </c>
      <c r="K289" s="7">
        <f t="shared" si="55"/>
        <v>0</v>
      </c>
      <c r="L289" s="18">
        <f t="shared" si="51"/>
        <v>0</v>
      </c>
      <c r="M289" s="4" t="e">
        <f t="shared" si="46"/>
        <v>#DIV/0!</v>
      </c>
      <c r="N289" s="4">
        <f t="shared" si="56"/>
        <v>21.480958115183242</v>
      </c>
      <c r="O289" s="4">
        <f t="shared" si="57"/>
        <v>4102.8629999999994</v>
      </c>
      <c r="P289">
        <f t="shared" si="52"/>
        <v>1</v>
      </c>
      <c r="Q289">
        <f t="shared" si="58"/>
        <v>191</v>
      </c>
    </row>
    <row r="290" spans="2:17" x14ac:dyDescent="0.2">
      <c r="B290" s="3">
        <f>'Marktpreise EEX NCG 2017'!A646</f>
        <v>42284</v>
      </c>
      <c r="C290" s="7">
        <f t="shared" si="59"/>
        <v>0</v>
      </c>
      <c r="D290" s="7">
        <f t="shared" si="47"/>
        <v>0</v>
      </c>
      <c r="E290" s="7">
        <f t="shared" si="48"/>
        <v>0</v>
      </c>
      <c r="F290" s="4">
        <f>'Marktpreise EEX NCG 2017'!B646</f>
        <v>19.39</v>
      </c>
      <c r="G290" s="4">
        <f t="shared" si="53"/>
        <v>19.580000000000002</v>
      </c>
      <c r="H290" s="4">
        <f t="shared" si="49"/>
        <v>0</v>
      </c>
      <c r="I290" s="19">
        <f t="shared" si="50"/>
        <v>0</v>
      </c>
      <c r="J290" s="19">
        <f t="shared" si="54"/>
        <v>0</v>
      </c>
      <c r="K290" s="7">
        <f t="shared" si="55"/>
        <v>0</v>
      </c>
      <c r="L290" s="18">
        <f t="shared" si="51"/>
        <v>0</v>
      </c>
      <c r="M290" s="4" t="e">
        <f t="shared" si="46"/>
        <v>#DIV/0!</v>
      </c>
      <c r="N290" s="4">
        <f t="shared" si="56"/>
        <v>21.471057291666664</v>
      </c>
      <c r="O290" s="4">
        <f t="shared" si="57"/>
        <v>4122.4429999999993</v>
      </c>
      <c r="P290">
        <f t="shared" si="52"/>
        <v>1</v>
      </c>
      <c r="Q290">
        <f t="shared" si="58"/>
        <v>192</v>
      </c>
    </row>
    <row r="291" spans="2:17" x14ac:dyDescent="0.2">
      <c r="B291" s="3">
        <f>'Marktpreise EEX NCG 2017'!A647</f>
        <v>42285</v>
      </c>
      <c r="C291" s="7">
        <f t="shared" si="59"/>
        <v>0</v>
      </c>
      <c r="D291" s="7">
        <f t="shared" si="47"/>
        <v>0</v>
      </c>
      <c r="E291" s="7">
        <f t="shared" si="48"/>
        <v>0</v>
      </c>
      <c r="F291" s="4">
        <f>'Marktpreise EEX NCG 2017'!B647</f>
        <v>19.52</v>
      </c>
      <c r="G291" s="4">
        <f t="shared" si="53"/>
        <v>19.71</v>
      </c>
      <c r="H291" s="4">
        <f t="shared" si="49"/>
        <v>0</v>
      </c>
      <c r="I291" s="19">
        <f t="shared" si="50"/>
        <v>0</v>
      </c>
      <c r="J291" s="19">
        <f t="shared" si="54"/>
        <v>0</v>
      </c>
      <c r="K291" s="7">
        <f t="shared" si="55"/>
        <v>0</v>
      </c>
      <c r="L291" s="18">
        <f t="shared" si="51"/>
        <v>0</v>
      </c>
      <c r="M291" s="4" t="e">
        <f t="shared" si="46"/>
        <v>#DIV/0!</v>
      </c>
      <c r="N291" s="4">
        <f t="shared" si="56"/>
        <v>21.461932642487042</v>
      </c>
      <c r="O291" s="4">
        <f t="shared" si="57"/>
        <v>4142.1529999999993</v>
      </c>
      <c r="P291">
        <f t="shared" si="52"/>
        <v>1</v>
      </c>
      <c r="Q291">
        <f t="shared" si="58"/>
        <v>193</v>
      </c>
    </row>
    <row r="292" spans="2:17" x14ac:dyDescent="0.2">
      <c r="B292" s="3">
        <f>'Marktpreise EEX NCG 2017'!A648</f>
        <v>42286</v>
      </c>
      <c r="C292" s="7">
        <f t="shared" si="59"/>
        <v>0</v>
      </c>
      <c r="D292" s="7">
        <f t="shared" si="47"/>
        <v>0</v>
      </c>
      <c r="E292" s="7">
        <f t="shared" si="48"/>
        <v>0</v>
      </c>
      <c r="F292" s="4">
        <f>'Marktpreise EEX NCG 2017'!B648</f>
        <v>19.420000000000002</v>
      </c>
      <c r="G292" s="4">
        <f t="shared" si="53"/>
        <v>19.610000000000003</v>
      </c>
      <c r="H292" s="4">
        <f t="shared" si="49"/>
        <v>0</v>
      </c>
      <c r="I292" s="19">
        <f t="shared" si="50"/>
        <v>0</v>
      </c>
      <c r="J292" s="19">
        <f t="shared" si="54"/>
        <v>0</v>
      </c>
      <c r="K292" s="7">
        <f t="shared" si="55"/>
        <v>0</v>
      </c>
      <c r="L292" s="18">
        <f t="shared" si="51"/>
        <v>0</v>
      </c>
      <c r="M292" s="4" t="e">
        <f t="shared" si="46"/>
        <v>#DIV/0!</v>
      </c>
      <c r="N292" s="4">
        <f t="shared" si="56"/>
        <v>21.452386597938141</v>
      </c>
      <c r="O292" s="4">
        <f t="shared" si="57"/>
        <v>4161.762999999999</v>
      </c>
      <c r="P292">
        <f t="shared" si="52"/>
        <v>1</v>
      </c>
      <c r="Q292">
        <f t="shared" si="58"/>
        <v>194</v>
      </c>
    </row>
    <row r="293" spans="2:17" x14ac:dyDescent="0.2">
      <c r="B293" s="3">
        <f>'Marktpreise EEX NCG 2017'!A649</f>
        <v>42287</v>
      </c>
      <c r="C293" s="7">
        <f t="shared" si="59"/>
        <v>0</v>
      </c>
      <c r="D293" s="7">
        <f t="shared" si="47"/>
        <v>0</v>
      </c>
      <c r="E293" s="7">
        <f t="shared" si="48"/>
        <v>0</v>
      </c>
      <c r="F293" s="4">
        <f>'Marktpreise EEX NCG 2017'!B649</f>
        <v>0</v>
      </c>
      <c r="G293" s="4">
        <f t="shared" si="53"/>
        <v>19.610000000000003</v>
      </c>
      <c r="H293" s="4">
        <f t="shared" si="49"/>
        <v>0</v>
      </c>
      <c r="I293" s="19">
        <f t="shared" si="50"/>
        <v>0</v>
      </c>
      <c r="J293" s="19">
        <f t="shared" si="54"/>
        <v>0</v>
      </c>
      <c r="K293" s="7">
        <f t="shared" si="55"/>
        <v>0</v>
      </c>
      <c r="L293" s="18">
        <f t="shared" si="51"/>
        <v>0</v>
      </c>
      <c r="M293" s="4" t="e">
        <f t="shared" si="46"/>
        <v>#DIV/0!</v>
      </c>
      <c r="N293" s="4">
        <f t="shared" si="56"/>
        <v>21.452386597938141</v>
      </c>
      <c r="O293" s="4">
        <f t="shared" si="57"/>
        <v>4161.762999999999</v>
      </c>
      <c r="P293">
        <f t="shared" si="52"/>
        <v>0</v>
      </c>
      <c r="Q293">
        <f t="shared" si="58"/>
        <v>194</v>
      </c>
    </row>
    <row r="294" spans="2:17" x14ac:dyDescent="0.2">
      <c r="B294" s="3">
        <f>'Marktpreise EEX NCG 2017'!A650</f>
        <v>42288</v>
      </c>
      <c r="C294" s="7">
        <f t="shared" si="59"/>
        <v>0</v>
      </c>
      <c r="D294" s="7">
        <f t="shared" si="47"/>
        <v>0</v>
      </c>
      <c r="E294" s="7">
        <f t="shared" si="48"/>
        <v>0</v>
      </c>
      <c r="F294" s="4">
        <f>'Marktpreise EEX NCG 2017'!B650</f>
        <v>0</v>
      </c>
      <c r="G294" s="4">
        <f t="shared" si="53"/>
        <v>19.610000000000003</v>
      </c>
      <c r="H294" s="4">
        <f t="shared" si="49"/>
        <v>0</v>
      </c>
      <c r="I294" s="19">
        <f t="shared" si="50"/>
        <v>0</v>
      </c>
      <c r="J294" s="19">
        <f t="shared" si="54"/>
        <v>0</v>
      </c>
      <c r="K294" s="7">
        <f t="shared" si="55"/>
        <v>0</v>
      </c>
      <c r="L294" s="18">
        <f t="shared" si="51"/>
        <v>0</v>
      </c>
      <c r="M294" s="4" t="e">
        <f t="shared" si="46"/>
        <v>#DIV/0!</v>
      </c>
      <c r="N294" s="4">
        <f t="shared" si="56"/>
        <v>21.452386597938141</v>
      </c>
      <c r="O294" s="4">
        <f t="shared" si="57"/>
        <v>4161.762999999999</v>
      </c>
      <c r="P294">
        <f t="shared" si="52"/>
        <v>0</v>
      </c>
      <c r="Q294">
        <f t="shared" si="58"/>
        <v>194</v>
      </c>
    </row>
    <row r="295" spans="2:17" x14ac:dyDescent="0.2">
      <c r="B295" s="3">
        <f>'Marktpreise EEX NCG 2017'!A651</f>
        <v>42289</v>
      </c>
      <c r="C295" s="7">
        <f t="shared" si="59"/>
        <v>0</v>
      </c>
      <c r="D295" s="7">
        <f t="shared" si="47"/>
        <v>0</v>
      </c>
      <c r="E295" s="7">
        <f t="shared" si="48"/>
        <v>0</v>
      </c>
      <c r="F295" s="4">
        <f>'Marktpreise EEX NCG 2017'!B651</f>
        <v>19.32</v>
      </c>
      <c r="G295" s="4">
        <f t="shared" si="53"/>
        <v>19.510000000000002</v>
      </c>
      <c r="H295" s="4">
        <f t="shared" si="49"/>
        <v>0</v>
      </c>
      <c r="I295" s="19">
        <f t="shared" si="50"/>
        <v>0</v>
      </c>
      <c r="J295" s="19">
        <f t="shared" si="54"/>
        <v>0</v>
      </c>
      <c r="K295" s="7">
        <f t="shared" si="55"/>
        <v>0</v>
      </c>
      <c r="L295" s="18">
        <f t="shared" si="51"/>
        <v>0</v>
      </c>
      <c r="M295" s="4" t="e">
        <f t="shared" si="46"/>
        <v>#DIV/0!</v>
      </c>
      <c r="N295" s="4">
        <f t="shared" si="56"/>
        <v>21.442425641025636</v>
      </c>
      <c r="O295" s="4">
        <f t="shared" si="57"/>
        <v>4181.2729999999992</v>
      </c>
      <c r="P295">
        <f t="shared" si="52"/>
        <v>1</v>
      </c>
      <c r="Q295">
        <f t="shared" si="58"/>
        <v>195</v>
      </c>
    </row>
    <row r="296" spans="2:17" x14ac:dyDescent="0.2">
      <c r="B296" s="3">
        <f>'Marktpreise EEX NCG 2017'!A652</f>
        <v>42290</v>
      </c>
      <c r="C296" s="7">
        <f t="shared" si="59"/>
        <v>0</v>
      </c>
      <c r="D296" s="7">
        <f t="shared" si="47"/>
        <v>0</v>
      </c>
      <c r="E296" s="7">
        <f t="shared" si="48"/>
        <v>0</v>
      </c>
      <c r="F296" s="4">
        <f>'Marktpreise EEX NCG 2017'!B652</f>
        <v>19.07</v>
      </c>
      <c r="G296" s="4">
        <f t="shared" si="53"/>
        <v>19.260000000000002</v>
      </c>
      <c r="H296" s="4">
        <f t="shared" si="49"/>
        <v>0</v>
      </c>
      <c r="I296" s="19">
        <f t="shared" si="50"/>
        <v>0</v>
      </c>
      <c r="J296" s="19">
        <f t="shared" si="54"/>
        <v>0</v>
      </c>
      <c r="K296" s="7">
        <f t="shared" si="55"/>
        <v>0</v>
      </c>
      <c r="L296" s="18">
        <f t="shared" si="51"/>
        <v>0</v>
      </c>
      <c r="M296" s="4" t="e">
        <f t="shared" si="46"/>
        <v>#DIV/0!</v>
      </c>
      <c r="N296" s="4">
        <f t="shared" si="56"/>
        <v>21.431290816326527</v>
      </c>
      <c r="O296" s="4">
        <f t="shared" si="57"/>
        <v>4200.5329999999994</v>
      </c>
      <c r="P296">
        <f t="shared" si="52"/>
        <v>1</v>
      </c>
      <c r="Q296">
        <f t="shared" si="58"/>
        <v>196</v>
      </c>
    </row>
    <row r="297" spans="2:17" x14ac:dyDescent="0.2">
      <c r="B297" s="3">
        <f>'Marktpreise EEX NCG 2017'!A653</f>
        <v>42291</v>
      </c>
      <c r="C297" s="7">
        <f t="shared" si="59"/>
        <v>0</v>
      </c>
      <c r="D297" s="7">
        <f t="shared" si="47"/>
        <v>0</v>
      </c>
      <c r="E297" s="7">
        <f t="shared" si="48"/>
        <v>0</v>
      </c>
      <c r="F297" s="4">
        <f>'Marktpreise EEX NCG 2017'!B653</f>
        <v>18.899999999999999</v>
      </c>
      <c r="G297" s="4">
        <f t="shared" si="53"/>
        <v>19.09</v>
      </c>
      <c r="H297" s="4">
        <f t="shared" si="49"/>
        <v>0</v>
      </c>
      <c r="I297" s="19">
        <f t="shared" si="50"/>
        <v>0</v>
      </c>
      <c r="J297" s="19">
        <f t="shared" si="54"/>
        <v>0</v>
      </c>
      <c r="K297" s="7">
        <f t="shared" si="55"/>
        <v>0</v>
      </c>
      <c r="L297" s="18">
        <f t="shared" si="51"/>
        <v>0</v>
      </c>
      <c r="M297" s="4" t="e">
        <f t="shared" si="46"/>
        <v>#DIV/0!</v>
      </c>
      <c r="N297" s="4">
        <f t="shared" si="56"/>
        <v>21.419406091370558</v>
      </c>
      <c r="O297" s="4">
        <f t="shared" si="57"/>
        <v>4219.6229999999996</v>
      </c>
      <c r="P297">
        <f t="shared" si="52"/>
        <v>1</v>
      </c>
      <c r="Q297">
        <f t="shared" si="58"/>
        <v>197</v>
      </c>
    </row>
    <row r="298" spans="2:17" x14ac:dyDescent="0.2">
      <c r="B298" s="3">
        <f>'Marktpreise EEX NCG 2017'!A654</f>
        <v>42292</v>
      </c>
      <c r="C298" s="7">
        <f t="shared" si="59"/>
        <v>0</v>
      </c>
      <c r="D298" s="7">
        <f t="shared" si="47"/>
        <v>0</v>
      </c>
      <c r="E298" s="7">
        <f t="shared" si="48"/>
        <v>0</v>
      </c>
      <c r="F298" s="4">
        <f>'Marktpreise EEX NCG 2017'!B654</f>
        <v>18.95</v>
      </c>
      <c r="G298" s="4">
        <f t="shared" si="53"/>
        <v>19.14</v>
      </c>
      <c r="H298" s="4">
        <f t="shared" si="49"/>
        <v>0</v>
      </c>
      <c r="I298" s="19">
        <f t="shared" si="50"/>
        <v>0</v>
      </c>
      <c r="J298" s="19">
        <f t="shared" si="54"/>
        <v>0</v>
      </c>
      <c r="K298" s="7">
        <f t="shared" si="55"/>
        <v>0</v>
      </c>
      <c r="L298" s="18">
        <f t="shared" si="51"/>
        <v>0</v>
      </c>
      <c r="M298" s="4" t="e">
        <f t="shared" si="46"/>
        <v>#DIV/0!</v>
      </c>
      <c r="N298" s="4">
        <f t="shared" si="56"/>
        <v>21.40789393939394</v>
      </c>
      <c r="O298" s="4">
        <f t="shared" si="57"/>
        <v>4238.7629999999999</v>
      </c>
      <c r="P298">
        <f t="shared" si="52"/>
        <v>1</v>
      </c>
      <c r="Q298">
        <f t="shared" si="58"/>
        <v>198</v>
      </c>
    </row>
    <row r="299" spans="2:17" x14ac:dyDescent="0.2">
      <c r="B299" s="3">
        <f>'Marktpreise EEX NCG 2017'!A655</f>
        <v>42293</v>
      </c>
      <c r="C299" s="7">
        <f t="shared" si="59"/>
        <v>0</v>
      </c>
      <c r="D299" s="7">
        <f t="shared" si="47"/>
        <v>0</v>
      </c>
      <c r="E299" s="7">
        <f t="shared" si="48"/>
        <v>0</v>
      </c>
      <c r="F299" s="4">
        <f>'Marktpreise EEX NCG 2017'!B655</f>
        <v>19</v>
      </c>
      <c r="G299" s="4">
        <f t="shared" si="53"/>
        <v>19.190000000000001</v>
      </c>
      <c r="H299" s="4">
        <f t="shared" si="49"/>
        <v>0</v>
      </c>
      <c r="I299" s="19">
        <f t="shared" si="50"/>
        <v>0</v>
      </c>
      <c r="J299" s="19">
        <f t="shared" si="54"/>
        <v>0</v>
      </c>
      <c r="K299" s="7">
        <f t="shared" si="55"/>
        <v>0</v>
      </c>
      <c r="L299" s="18">
        <f t="shared" si="51"/>
        <v>0</v>
      </c>
      <c r="M299" s="4" t="e">
        <f t="shared" ref="M299:M362" si="60">J299/K299</f>
        <v>#DIV/0!</v>
      </c>
      <c r="N299" s="4">
        <f t="shared" si="56"/>
        <v>21.396748743718589</v>
      </c>
      <c r="O299" s="4">
        <f t="shared" si="57"/>
        <v>4257.9529999999995</v>
      </c>
      <c r="P299">
        <f t="shared" si="52"/>
        <v>1</v>
      </c>
      <c r="Q299">
        <f t="shared" si="58"/>
        <v>199</v>
      </c>
    </row>
    <row r="300" spans="2:17" x14ac:dyDescent="0.2">
      <c r="B300" s="3">
        <f>'Marktpreise EEX NCG 2017'!A656</f>
        <v>42294</v>
      </c>
      <c r="C300" s="7">
        <f t="shared" si="59"/>
        <v>0</v>
      </c>
      <c r="D300" s="7">
        <f t="shared" si="47"/>
        <v>0</v>
      </c>
      <c r="E300" s="7">
        <f t="shared" si="48"/>
        <v>0</v>
      </c>
      <c r="F300" s="4">
        <f>'Marktpreise EEX NCG 2017'!B656</f>
        <v>0</v>
      </c>
      <c r="G300" s="4">
        <f t="shared" si="53"/>
        <v>19.190000000000001</v>
      </c>
      <c r="H300" s="4">
        <f t="shared" si="49"/>
        <v>0</v>
      </c>
      <c r="I300" s="19">
        <f t="shared" si="50"/>
        <v>0</v>
      </c>
      <c r="J300" s="19">
        <f t="shared" si="54"/>
        <v>0</v>
      </c>
      <c r="K300" s="7">
        <f t="shared" si="55"/>
        <v>0</v>
      </c>
      <c r="L300" s="18">
        <f t="shared" si="51"/>
        <v>0</v>
      </c>
      <c r="M300" s="4" t="e">
        <f t="shared" si="60"/>
        <v>#DIV/0!</v>
      </c>
      <c r="N300" s="4">
        <f t="shared" si="56"/>
        <v>21.396748743718589</v>
      </c>
      <c r="O300" s="4">
        <f t="shared" si="57"/>
        <v>4257.9529999999995</v>
      </c>
      <c r="P300">
        <f t="shared" si="52"/>
        <v>0</v>
      </c>
      <c r="Q300">
        <f t="shared" si="58"/>
        <v>199</v>
      </c>
    </row>
    <row r="301" spans="2:17" x14ac:dyDescent="0.2">
      <c r="B301" s="3">
        <f>'Marktpreise EEX NCG 2017'!A657</f>
        <v>42295</v>
      </c>
      <c r="C301" s="7">
        <f t="shared" si="59"/>
        <v>0</v>
      </c>
      <c r="D301" s="7">
        <f t="shared" si="47"/>
        <v>0</v>
      </c>
      <c r="E301" s="7">
        <f t="shared" si="48"/>
        <v>0</v>
      </c>
      <c r="F301" s="4">
        <f>'Marktpreise EEX NCG 2017'!B657</f>
        <v>0</v>
      </c>
      <c r="G301" s="4">
        <f t="shared" si="53"/>
        <v>19.190000000000001</v>
      </c>
      <c r="H301" s="4">
        <f t="shared" si="49"/>
        <v>0</v>
      </c>
      <c r="I301" s="19">
        <f t="shared" si="50"/>
        <v>0</v>
      </c>
      <c r="J301" s="19">
        <f t="shared" si="54"/>
        <v>0</v>
      </c>
      <c r="K301" s="7">
        <f t="shared" si="55"/>
        <v>0</v>
      </c>
      <c r="L301" s="18">
        <f t="shared" si="51"/>
        <v>0</v>
      </c>
      <c r="M301" s="4" t="e">
        <f t="shared" si="60"/>
        <v>#DIV/0!</v>
      </c>
      <c r="N301" s="4">
        <f t="shared" si="56"/>
        <v>21.396748743718589</v>
      </c>
      <c r="O301" s="4">
        <f t="shared" si="57"/>
        <v>4257.9529999999995</v>
      </c>
      <c r="P301">
        <f t="shared" si="52"/>
        <v>0</v>
      </c>
      <c r="Q301">
        <f t="shared" si="58"/>
        <v>199</v>
      </c>
    </row>
    <row r="302" spans="2:17" x14ac:dyDescent="0.2">
      <c r="B302" s="3">
        <f>'Marktpreise EEX NCG 2017'!A658</f>
        <v>42296</v>
      </c>
      <c r="C302" s="7">
        <f t="shared" si="59"/>
        <v>0</v>
      </c>
      <c r="D302" s="7">
        <f t="shared" si="47"/>
        <v>0</v>
      </c>
      <c r="E302" s="7">
        <f t="shared" si="48"/>
        <v>0</v>
      </c>
      <c r="F302" s="4">
        <f>'Marktpreise EEX NCG 2017'!B658</f>
        <v>19.05</v>
      </c>
      <c r="G302" s="4">
        <f t="shared" si="53"/>
        <v>19.240000000000002</v>
      </c>
      <c r="H302" s="4">
        <f t="shared" si="49"/>
        <v>0</v>
      </c>
      <c r="I302" s="19">
        <f t="shared" si="50"/>
        <v>0</v>
      </c>
      <c r="J302" s="19">
        <f t="shared" si="54"/>
        <v>0</v>
      </c>
      <c r="K302" s="7">
        <f t="shared" si="55"/>
        <v>0</v>
      </c>
      <c r="L302" s="18">
        <f t="shared" si="51"/>
        <v>0</v>
      </c>
      <c r="M302" s="4" t="e">
        <f t="shared" si="60"/>
        <v>#DIV/0!</v>
      </c>
      <c r="N302" s="4">
        <f t="shared" si="56"/>
        <v>21.385964999999995</v>
      </c>
      <c r="O302" s="4">
        <f t="shared" si="57"/>
        <v>4277.1929999999993</v>
      </c>
      <c r="P302">
        <f t="shared" si="52"/>
        <v>1</v>
      </c>
      <c r="Q302">
        <f t="shared" si="58"/>
        <v>200</v>
      </c>
    </row>
    <row r="303" spans="2:17" x14ac:dyDescent="0.2">
      <c r="B303" s="3">
        <f>'Marktpreise EEX NCG 2017'!A659</f>
        <v>42297</v>
      </c>
      <c r="C303" s="7">
        <f t="shared" si="59"/>
        <v>0</v>
      </c>
      <c r="D303" s="7">
        <f t="shared" si="47"/>
        <v>0</v>
      </c>
      <c r="E303" s="7">
        <f t="shared" si="48"/>
        <v>0</v>
      </c>
      <c r="F303" s="4">
        <f>'Marktpreise EEX NCG 2017'!B659</f>
        <v>18.8</v>
      </c>
      <c r="G303" s="4">
        <f t="shared" si="53"/>
        <v>18.990000000000002</v>
      </c>
      <c r="H303" s="4">
        <f t="shared" si="49"/>
        <v>0</v>
      </c>
      <c r="I303" s="19">
        <f t="shared" si="50"/>
        <v>0</v>
      </c>
      <c r="J303" s="19">
        <f t="shared" si="54"/>
        <v>0</v>
      </c>
      <c r="K303" s="7">
        <f t="shared" si="55"/>
        <v>0</v>
      </c>
      <c r="L303" s="18">
        <f t="shared" si="51"/>
        <v>0</v>
      </c>
      <c r="M303" s="4" t="e">
        <f t="shared" si="60"/>
        <v>#DIV/0!</v>
      </c>
      <c r="N303" s="4">
        <f t="shared" si="56"/>
        <v>21.374044776119398</v>
      </c>
      <c r="O303" s="4">
        <f t="shared" si="57"/>
        <v>4296.1829999999991</v>
      </c>
      <c r="P303">
        <f t="shared" si="52"/>
        <v>1</v>
      </c>
      <c r="Q303">
        <f t="shared" si="58"/>
        <v>201</v>
      </c>
    </row>
    <row r="304" spans="2:17" x14ac:dyDescent="0.2">
      <c r="B304" s="3">
        <f>'Marktpreise EEX NCG 2017'!A660</f>
        <v>42298</v>
      </c>
      <c r="C304" s="7">
        <f t="shared" si="59"/>
        <v>0</v>
      </c>
      <c r="D304" s="7">
        <f t="shared" ref="D304:D367" si="61">IF(G304&gt;=G303,IF(F304=0,C304+D303,0),C304+D303)</f>
        <v>0</v>
      </c>
      <c r="E304" s="7">
        <f t="shared" ref="E304:E367" si="62">IF(G304&gt;=G303,IF(F304=0,0,C304+D303),0)</f>
        <v>0</v>
      </c>
      <c r="F304" s="4">
        <f>'Marktpreise EEX NCG 2017'!B660</f>
        <v>18.71</v>
      </c>
      <c r="G304" s="4">
        <f t="shared" si="53"/>
        <v>18.900000000000002</v>
      </c>
      <c r="H304" s="4">
        <f t="shared" si="49"/>
        <v>0</v>
      </c>
      <c r="I304" s="19">
        <f t="shared" si="50"/>
        <v>0</v>
      </c>
      <c r="J304" s="19">
        <f t="shared" si="54"/>
        <v>0</v>
      </c>
      <c r="K304" s="7">
        <f t="shared" si="55"/>
        <v>0</v>
      </c>
      <c r="L304" s="18">
        <f t="shared" si="51"/>
        <v>0</v>
      </c>
      <c r="M304" s="4" t="e">
        <f t="shared" si="60"/>
        <v>#DIV/0!</v>
      </c>
      <c r="N304" s="4">
        <f t="shared" si="56"/>
        <v>21.361797029702963</v>
      </c>
      <c r="O304" s="4">
        <f t="shared" si="57"/>
        <v>4315.0829999999987</v>
      </c>
      <c r="P304">
        <f t="shared" si="52"/>
        <v>1</v>
      </c>
      <c r="Q304">
        <f t="shared" si="58"/>
        <v>202</v>
      </c>
    </row>
    <row r="305" spans="2:17" x14ac:dyDescent="0.2">
      <c r="B305" s="3">
        <f>'Marktpreise EEX NCG 2017'!A661</f>
        <v>42299</v>
      </c>
      <c r="C305" s="7">
        <f t="shared" si="59"/>
        <v>0</v>
      </c>
      <c r="D305" s="7">
        <f t="shared" si="61"/>
        <v>0</v>
      </c>
      <c r="E305" s="7">
        <f t="shared" si="62"/>
        <v>0</v>
      </c>
      <c r="F305" s="4">
        <f>'Marktpreise EEX NCG 2017'!B661</f>
        <v>18.850000000000001</v>
      </c>
      <c r="G305" s="4">
        <f t="shared" si="53"/>
        <v>19.040000000000003</v>
      </c>
      <c r="H305" s="4">
        <f t="shared" si="49"/>
        <v>0</v>
      </c>
      <c r="I305" s="19">
        <f t="shared" si="50"/>
        <v>0</v>
      </c>
      <c r="J305" s="19">
        <f t="shared" si="54"/>
        <v>0</v>
      </c>
      <c r="K305" s="7">
        <f t="shared" si="55"/>
        <v>0</v>
      </c>
      <c r="L305" s="18">
        <f t="shared" si="51"/>
        <v>0</v>
      </c>
      <c r="M305" s="4" t="e">
        <f t="shared" si="60"/>
        <v>#DIV/0!</v>
      </c>
      <c r="N305" s="4">
        <f t="shared" si="56"/>
        <v>21.350359605911322</v>
      </c>
      <c r="O305" s="4">
        <f t="shared" si="57"/>
        <v>4334.1229999999987</v>
      </c>
      <c r="P305">
        <f t="shared" si="52"/>
        <v>1</v>
      </c>
      <c r="Q305">
        <f t="shared" si="58"/>
        <v>203</v>
      </c>
    </row>
    <row r="306" spans="2:17" x14ac:dyDescent="0.2">
      <c r="B306" s="3">
        <f>'Marktpreise EEX NCG 2017'!A662</f>
        <v>42300</v>
      </c>
      <c r="C306" s="7">
        <f t="shared" si="59"/>
        <v>0</v>
      </c>
      <c r="D306" s="7">
        <f t="shared" si="61"/>
        <v>0</v>
      </c>
      <c r="E306" s="7">
        <f t="shared" si="62"/>
        <v>0</v>
      </c>
      <c r="F306" s="4">
        <f>'Marktpreise EEX NCG 2017'!B662</f>
        <v>18.899999999999999</v>
      </c>
      <c r="G306" s="4">
        <f t="shared" si="53"/>
        <v>19.09</v>
      </c>
      <c r="H306" s="4">
        <f t="shared" si="49"/>
        <v>0</v>
      </c>
      <c r="I306" s="19">
        <f t="shared" si="50"/>
        <v>0</v>
      </c>
      <c r="J306" s="19">
        <f t="shared" si="54"/>
        <v>0</v>
      </c>
      <c r="K306" s="7">
        <f t="shared" si="55"/>
        <v>0</v>
      </c>
      <c r="L306" s="18">
        <f t="shared" si="51"/>
        <v>0</v>
      </c>
      <c r="M306" s="4" t="e">
        <f t="shared" si="60"/>
        <v>#DIV/0!</v>
      </c>
      <c r="N306" s="4">
        <f t="shared" si="56"/>
        <v>21.3392794117647</v>
      </c>
      <c r="O306" s="4">
        <f t="shared" si="57"/>
        <v>4353.2129999999988</v>
      </c>
      <c r="P306">
        <f t="shared" si="52"/>
        <v>1</v>
      </c>
      <c r="Q306">
        <f t="shared" si="58"/>
        <v>204</v>
      </c>
    </row>
    <row r="307" spans="2:17" x14ac:dyDescent="0.2">
      <c r="B307" s="3">
        <f>'Marktpreise EEX NCG 2017'!A663</f>
        <v>42301</v>
      </c>
      <c r="C307" s="7">
        <f t="shared" si="59"/>
        <v>0</v>
      </c>
      <c r="D307" s="7">
        <f t="shared" si="61"/>
        <v>0</v>
      </c>
      <c r="E307" s="7">
        <f t="shared" si="62"/>
        <v>0</v>
      </c>
      <c r="F307" s="4">
        <f>'Marktpreise EEX NCG 2017'!B663</f>
        <v>0</v>
      </c>
      <c r="G307" s="4">
        <f t="shared" si="53"/>
        <v>19.09</v>
      </c>
      <c r="H307" s="4">
        <f t="shared" si="49"/>
        <v>0</v>
      </c>
      <c r="I307" s="19">
        <f t="shared" si="50"/>
        <v>0</v>
      </c>
      <c r="J307" s="19">
        <f t="shared" si="54"/>
        <v>0</v>
      </c>
      <c r="K307" s="7">
        <f t="shared" si="55"/>
        <v>0</v>
      </c>
      <c r="L307" s="18">
        <f t="shared" si="51"/>
        <v>0</v>
      </c>
      <c r="M307" s="4" t="e">
        <f t="shared" si="60"/>
        <v>#DIV/0!</v>
      </c>
      <c r="N307" s="4">
        <f t="shared" si="56"/>
        <v>21.3392794117647</v>
      </c>
      <c r="O307" s="4">
        <f t="shared" si="57"/>
        <v>4353.2129999999988</v>
      </c>
      <c r="P307">
        <f t="shared" si="52"/>
        <v>0</v>
      </c>
      <c r="Q307">
        <f t="shared" si="58"/>
        <v>204</v>
      </c>
    </row>
    <row r="308" spans="2:17" x14ac:dyDescent="0.2">
      <c r="B308" s="3">
        <f>'Marktpreise EEX NCG 2017'!A664</f>
        <v>42302</v>
      </c>
      <c r="C308" s="7">
        <f t="shared" si="59"/>
        <v>0</v>
      </c>
      <c r="D308" s="7">
        <f t="shared" si="61"/>
        <v>0</v>
      </c>
      <c r="E308" s="7">
        <f t="shared" si="62"/>
        <v>0</v>
      </c>
      <c r="F308" s="4">
        <f>'Marktpreise EEX NCG 2017'!B664</f>
        <v>0</v>
      </c>
      <c r="G308" s="4">
        <f t="shared" si="53"/>
        <v>19.09</v>
      </c>
      <c r="H308" s="4">
        <f t="shared" si="49"/>
        <v>0</v>
      </c>
      <c r="I308" s="19">
        <f t="shared" si="50"/>
        <v>0</v>
      </c>
      <c r="J308" s="19">
        <f t="shared" si="54"/>
        <v>0</v>
      </c>
      <c r="K308" s="7">
        <f t="shared" si="55"/>
        <v>0</v>
      </c>
      <c r="L308" s="18">
        <f t="shared" si="51"/>
        <v>0</v>
      </c>
      <c r="M308" s="4" t="e">
        <f t="shared" si="60"/>
        <v>#DIV/0!</v>
      </c>
      <c r="N308" s="4">
        <f t="shared" si="56"/>
        <v>21.3392794117647</v>
      </c>
      <c r="O308" s="4">
        <f t="shared" si="57"/>
        <v>4353.2129999999988</v>
      </c>
      <c r="P308">
        <f t="shared" si="52"/>
        <v>0</v>
      </c>
      <c r="Q308">
        <f t="shared" si="58"/>
        <v>204</v>
      </c>
    </row>
    <row r="309" spans="2:17" x14ac:dyDescent="0.2">
      <c r="B309" s="3">
        <f>'Marktpreise EEX NCG 2017'!A665</f>
        <v>42303</v>
      </c>
      <c r="C309" s="7">
        <f t="shared" si="59"/>
        <v>0</v>
      </c>
      <c r="D309" s="7">
        <f t="shared" si="61"/>
        <v>0</v>
      </c>
      <c r="E309" s="7">
        <f t="shared" si="62"/>
        <v>0</v>
      </c>
      <c r="F309" s="4">
        <f>'Marktpreise EEX NCG 2017'!B665</f>
        <v>18.690000000000001</v>
      </c>
      <c r="G309" s="4">
        <f t="shared" si="53"/>
        <v>18.880000000000003</v>
      </c>
      <c r="H309" s="4">
        <f t="shared" si="49"/>
        <v>0</v>
      </c>
      <c r="I309" s="19">
        <f t="shared" si="50"/>
        <v>0</v>
      </c>
      <c r="J309" s="19">
        <f t="shared" si="54"/>
        <v>0</v>
      </c>
      <c r="K309" s="7">
        <f t="shared" si="55"/>
        <v>0</v>
      </c>
      <c r="L309" s="18">
        <f t="shared" si="51"/>
        <v>0</v>
      </c>
      <c r="M309" s="4" t="e">
        <f t="shared" si="60"/>
        <v>#DIV/0!</v>
      </c>
      <c r="N309" s="4">
        <f t="shared" si="56"/>
        <v>21.327282926829263</v>
      </c>
      <c r="O309" s="4">
        <f t="shared" si="57"/>
        <v>4372.0929999999989</v>
      </c>
      <c r="P309">
        <f t="shared" si="52"/>
        <v>1</v>
      </c>
      <c r="Q309">
        <f t="shared" si="58"/>
        <v>205</v>
      </c>
    </row>
    <row r="310" spans="2:17" x14ac:dyDescent="0.2">
      <c r="B310" s="3">
        <f>'Marktpreise EEX NCG 2017'!A666</f>
        <v>42304</v>
      </c>
      <c r="C310" s="7">
        <f t="shared" si="59"/>
        <v>0</v>
      </c>
      <c r="D310" s="7">
        <f t="shared" si="61"/>
        <v>0</v>
      </c>
      <c r="E310" s="7">
        <f t="shared" si="62"/>
        <v>0</v>
      </c>
      <c r="F310" s="4">
        <f>'Marktpreise EEX NCG 2017'!B666</f>
        <v>18.47</v>
      </c>
      <c r="G310" s="4">
        <f t="shared" si="53"/>
        <v>18.66</v>
      </c>
      <c r="H310" s="4">
        <f t="shared" si="49"/>
        <v>0</v>
      </c>
      <c r="I310" s="19">
        <f t="shared" si="50"/>
        <v>0</v>
      </c>
      <c r="J310" s="19">
        <f t="shared" si="54"/>
        <v>0</v>
      </c>
      <c r="K310" s="7">
        <f t="shared" si="55"/>
        <v>0</v>
      </c>
      <c r="L310" s="18">
        <f t="shared" si="51"/>
        <v>0</v>
      </c>
      <c r="M310" s="4" t="e">
        <f t="shared" si="60"/>
        <v>#DIV/0!</v>
      </c>
      <c r="N310" s="4">
        <f t="shared" si="56"/>
        <v>21.314334951456306</v>
      </c>
      <c r="O310" s="4">
        <f t="shared" si="57"/>
        <v>4390.7529999999988</v>
      </c>
      <c r="P310">
        <f t="shared" si="52"/>
        <v>1</v>
      </c>
      <c r="Q310">
        <f t="shared" si="58"/>
        <v>206</v>
      </c>
    </row>
    <row r="311" spans="2:17" x14ac:dyDescent="0.2">
      <c r="B311" s="3">
        <f>'Marktpreise EEX NCG 2017'!A667</f>
        <v>42305</v>
      </c>
      <c r="C311" s="7">
        <f t="shared" si="59"/>
        <v>0</v>
      </c>
      <c r="D311" s="7">
        <f t="shared" si="61"/>
        <v>0</v>
      </c>
      <c r="E311" s="7">
        <f t="shared" si="62"/>
        <v>0</v>
      </c>
      <c r="F311" s="4">
        <f>'Marktpreise EEX NCG 2017'!B667</f>
        <v>18.59</v>
      </c>
      <c r="G311" s="4">
        <f t="shared" si="53"/>
        <v>18.78</v>
      </c>
      <c r="H311" s="4">
        <f t="shared" si="49"/>
        <v>0</v>
      </c>
      <c r="I311" s="19">
        <f t="shared" si="50"/>
        <v>0</v>
      </c>
      <c r="J311" s="19">
        <f t="shared" si="54"/>
        <v>0</v>
      </c>
      <c r="K311" s="7">
        <f t="shared" si="55"/>
        <v>0</v>
      </c>
      <c r="L311" s="18">
        <f t="shared" si="51"/>
        <v>0</v>
      </c>
      <c r="M311" s="4" t="e">
        <f t="shared" si="60"/>
        <v>#DIV/0!</v>
      </c>
      <c r="N311" s="4">
        <f t="shared" si="56"/>
        <v>21.302091787439608</v>
      </c>
      <c r="O311" s="4">
        <f t="shared" si="57"/>
        <v>4409.5329999999985</v>
      </c>
      <c r="P311">
        <f t="shared" si="52"/>
        <v>1</v>
      </c>
      <c r="Q311">
        <f t="shared" si="58"/>
        <v>207</v>
      </c>
    </row>
    <row r="312" spans="2:17" x14ac:dyDescent="0.2">
      <c r="B312" s="3">
        <f>'Marktpreise EEX NCG 2017'!A668</f>
        <v>42306</v>
      </c>
      <c r="C312" s="7">
        <f t="shared" si="59"/>
        <v>0</v>
      </c>
      <c r="D312" s="7">
        <f t="shared" si="61"/>
        <v>0</v>
      </c>
      <c r="E312" s="7">
        <f t="shared" si="62"/>
        <v>0</v>
      </c>
      <c r="F312" s="4">
        <f>'Marktpreise EEX NCG 2017'!B668</f>
        <v>18.7</v>
      </c>
      <c r="G312" s="4">
        <f t="shared" si="53"/>
        <v>18.89</v>
      </c>
      <c r="H312" s="4">
        <f t="shared" si="49"/>
        <v>0</v>
      </c>
      <c r="I312" s="19">
        <f t="shared" si="50"/>
        <v>0</v>
      </c>
      <c r="J312" s="19">
        <f t="shared" si="54"/>
        <v>0</v>
      </c>
      <c r="K312" s="7">
        <f t="shared" si="55"/>
        <v>0</v>
      </c>
      <c r="L312" s="18">
        <f t="shared" si="51"/>
        <v>0</v>
      </c>
      <c r="M312" s="4" t="e">
        <f t="shared" si="60"/>
        <v>#DIV/0!</v>
      </c>
      <c r="N312" s="4">
        <f t="shared" si="56"/>
        <v>21.290495192307688</v>
      </c>
      <c r="O312" s="4">
        <f t="shared" si="57"/>
        <v>4428.4229999999989</v>
      </c>
      <c r="P312">
        <f t="shared" si="52"/>
        <v>1</v>
      </c>
      <c r="Q312">
        <f t="shared" si="58"/>
        <v>208</v>
      </c>
    </row>
    <row r="313" spans="2:17" x14ac:dyDescent="0.2">
      <c r="B313" s="3">
        <f>'Marktpreise EEX NCG 2017'!A669</f>
        <v>42307</v>
      </c>
      <c r="C313" s="7">
        <f t="shared" si="59"/>
        <v>0</v>
      </c>
      <c r="D313" s="7">
        <f t="shared" si="61"/>
        <v>0</v>
      </c>
      <c r="E313" s="7">
        <f t="shared" si="62"/>
        <v>0</v>
      </c>
      <c r="F313" s="4">
        <f>'Marktpreise EEX NCG 2017'!B669</f>
        <v>18.5</v>
      </c>
      <c r="G313" s="4">
        <f t="shared" si="53"/>
        <v>18.690000000000001</v>
      </c>
      <c r="H313" s="4">
        <f t="shared" si="49"/>
        <v>0</v>
      </c>
      <c r="I313" s="19">
        <f t="shared" si="50"/>
        <v>0</v>
      </c>
      <c r="J313" s="19">
        <f t="shared" si="54"/>
        <v>0</v>
      </c>
      <c r="K313" s="7">
        <f t="shared" si="55"/>
        <v>0</v>
      </c>
      <c r="L313" s="18">
        <f t="shared" si="51"/>
        <v>0</v>
      </c>
      <c r="M313" s="4" t="e">
        <f t="shared" si="60"/>
        <v>#DIV/0!</v>
      </c>
      <c r="N313" s="4">
        <f t="shared" si="56"/>
        <v>21.278052631578941</v>
      </c>
      <c r="O313" s="4">
        <f t="shared" si="57"/>
        <v>4447.1129999999985</v>
      </c>
      <c r="P313">
        <f t="shared" si="52"/>
        <v>1</v>
      </c>
      <c r="Q313">
        <f t="shared" si="58"/>
        <v>209</v>
      </c>
    </row>
    <row r="314" spans="2:17" x14ac:dyDescent="0.2">
      <c r="B314" s="3">
        <f>'Marktpreise EEX NCG 2017'!A670</f>
        <v>42308</v>
      </c>
      <c r="C314" s="7">
        <f t="shared" si="59"/>
        <v>0</v>
      </c>
      <c r="D314" s="7">
        <f t="shared" si="61"/>
        <v>0</v>
      </c>
      <c r="E314" s="7">
        <f t="shared" si="62"/>
        <v>0</v>
      </c>
      <c r="F314" s="4">
        <f>'Marktpreise EEX NCG 2017'!B670</f>
        <v>0</v>
      </c>
      <c r="G314" s="4">
        <f t="shared" si="53"/>
        <v>18.690000000000001</v>
      </c>
      <c r="H314" s="4">
        <f t="shared" si="49"/>
        <v>0</v>
      </c>
      <c r="I314" s="19">
        <f t="shared" si="50"/>
        <v>0</v>
      </c>
      <c r="J314" s="19">
        <f t="shared" si="54"/>
        <v>0</v>
      </c>
      <c r="K314" s="7">
        <f t="shared" si="55"/>
        <v>0</v>
      </c>
      <c r="L314" s="18">
        <f t="shared" si="51"/>
        <v>0</v>
      </c>
      <c r="M314" s="4" t="e">
        <f t="shared" si="60"/>
        <v>#DIV/0!</v>
      </c>
      <c r="N314" s="4">
        <f t="shared" si="56"/>
        <v>21.278052631578941</v>
      </c>
      <c r="O314" s="4">
        <f t="shared" si="57"/>
        <v>4447.1129999999985</v>
      </c>
      <c r="P314">
        <f t="shared" si="52"/>
        <v>0</v>
      </c>
      <c r="Q314">
        <f t="shared" si="58"/>
        <v>209</v>
      </c>
    </row>
    <row r="315" spans="2:17" x14ac:dyDescent="0.2">
      <c r="B315" s="3">
        <f>'Marktpreise EEX NCG 2017'!A671</f>
        <v>42309</v>
      </c>
      <c r="C315" s="7">
        <f t="shared" si="59"/>
        <v>0</v>
      </c>
      <c r="D315" s="7">
        <f t="shared" si="61"/>
        <v>0</v>
      </c>
      <c r="E315" s="7">
        <f t="shared" si="62"/>
        <v>0</v>
      </c>
      <c r="F315" s="4">
        <f>'Marktpreise EEX NCG 2017'!B671</f>
        <v>0</v>
      </c>
      <c r="G315" s="4">
        <f t="shared" si="53"/>
        <v>18.690000000000001</v>
      </c>
      <c r="H315" s="4">
        <f t="shared" si="49"/>
        <v>0</v>
      </c>
      <c r="I315" s="19">
        <f t="shared" si="50"/>
        <v>0</v>
      </c>
      <c r="J315" s="19">
        <f t="shared" si="54"/>
        <v>0</v>
      </c>
      <c r="K315" s="7">
        <f t="shared" si="55"/>
        <v>0</v>
      </c>
      <c r="L315" s="18">
        <f t="shared" si="51"/>
        <v>0</v>
      </c>
      <c r="M315" s="4" t="e">
        <f t="shared" si="60"/>
        <v>#DIV/0!</v>
      </c>
      <c r="N315" s="4">
        <f t="shared" si="56"/>
        <v>21.278052631578941</v>
      </c>
      <c r="O315" s="4">
        <f t="shared" si="57"/>
        <v>4447.1129999999985</v>
      </c>
      <c r="P315">
        <f t="shared" si="52"/>
        <v>0</v>
      </c>
      <c r="Q315">
        <f t="shared" si="58"/>
        <v>209</v>
      </c>
    </row>
    <row r="316" spans="2:17" x14ac:dyDescent="0.2">
      <c r="B316" s="3">
        <f>'Marktpreise EEX NCG 2017'!A672</f>
        <v>42310</v>
      </c>
      <c r="C316" s="7">
        <f t="shared" si="59"/>
        <v>0</v>
      </c>
      <c r="D316" s="7">
        <f t="shared" si="61"/>
        <v>0</v>
      </c>
      <c r="E316" s="7">
        <f t="shared" si="62"/>
        <v>0</v>
      </c>
      <c r="F316" s="4">
        <f>'Marktpreise EEX NCG 2017'!B672</f>
        <v>18.32</v>
      </c>
      <c r="G316" s="4">
        <f t="shared" si="53"/>
        <v>18.510000000000002</v>
      </c>
      <c r="H316" s="4">
        <f t="shared" si="49"/>
        <v>0</v>
      </c>
      <c r="I316" s="19">
        <f t="shared" si="50"/>
        <v>0</v>
      </c>
      <c r="J316" s="19">
        <f t="shared" si="54"/>
        <v>0</v>
      </c>
      <c r="K316" s="7">
        <f t="shared" si="55"/>
        <v>0</v>
      </c>
      <c r="L316" s="18">
        <f t="shared" si="51"/>
        <v>0</v>
      </c>
      <c r="M316" s="4" t="e">
        <f t="shared" si="60"/>
        <v>#DIV/0!</v>
      </c>
      <c r="N316" s="4">
        <f t="shared" si="56"/>
        <v>21.264871428571421</v>
      </c>
      <c r="O316" s="4">
        <f t="shared" si="57"/>
        <v>4465.6229999999987</v>
      </c>
      <c r="P316">
        <f t="shared" si="52"/>
        <v>1</v>
      </c>
      <c r="Q316">
        <f t="shared" si="58"/>
        <v>210</v>
      </c>
    </row>
    <row r="317" spans="2:17" x14ac:dyDescent="0.2">
      <c r="B317" s="3">
        <f>'Marktpreise EEX NCG 2017'!A673</f>
        <v>42311</v>
      </c>
      <c r="C317" s="7">
        <f t="shared" si="59"/>
        <v>0</v>
      </c>
      <c r="D317" s="7">
        <f t="shared" si="61"/>
        <v>0</v>
      </c>
      <c r="E317" s="7">
        <f t="shared" si="62"/>
        <v>0</v>
      </c>
      <c r="F317" s="4">
        <f>'Marktpreise EEX NCG 2017'!B673</f>
        <v>18.239999999999998</v>
      </c>
      <c r="G317" s="4">
        <f t="shared" si="53"/>
        <v>18.43</v>
      </c>
      <c r="H317" s="4">
        <f t="shared" si="49"/>
        <v>0</v>
      </c>
      <c r="I317" s="19">
        <f t="shared" si="50"/>
        <v>0</v>
      </c>
      <c r="J317" s="19">
        <f t="shared" si="54"/>
        <v>0</v>
      </c>
      <c r="K317" s="7">
        <f t="shared" si="55"/>
        <v>0</v>
      </c>
      <c r="L317" s="18">
        <f t="shared" si="51"/>
        <v>0</v>
      </c>
      <c r="M317" s="4" t="e">
        <f t="shared" si="60"/>
        <v>#DIV/0!</v>
      </c>
      <c r="N317" s="4">
        <f t="shared" si="56"/>
        <v>21.251436018957342</v>
      </c>
      <c r="O317" s="4">
        <f t="shared" si="57"/>
        <v>4484.052999999999</v>
      </c>
      <c r="P317">
        <f t="shared" si="52"/>
        <v>1</v>
      </c>
      <c r="Q317">
        <f t="shared" si="58"/>
        <v>211</v>
      </c>
    </row>
    <row r="318" spans="2:17" x14ac:dyDescent="0.2">
      <c r="B318" s="3">
        <f>'Marktpreise EEX NCG 2017'!A674</f>
        <v>42312</v>
      </c>
      <c r="C318" s="7">
        <f t="shared" si="59"/>
        <v>0</v>
      </c>
      <c r="D318" s="7">
        <f t="shared" si="61"/>
        <v>0</v>
      </c>
      <c r="E318" s="7">
        <f t="shared" si="62"/>
        <v>0</v>
      </c>
      <c r="F318" s="4">
        <f>'Marktpreise EEX NCG 2017'!B674</f>
        <v>18.25</v>
      </c>
      <c r="G318" s="4">
        <f t="shared" si="53"/>
        <v>18.440000000000001</v>
      </c>
      <c r="H318" s="4">
        <f t="shared" si="49"/>
        <v>0</v>
      </c>
      <c r="I318" s="19">
        <f t="shared" si="50"/>
        <v>0</v>
      </c>
      <c r="J318" s="19">
        <f t="shared" si="54"/>
        <v>0</v>
      </c>
      <c r="K318" s="7">
        <f t="shared" si="55"/>
        <v>0</v>
      </c>
      <c r="L318" s="18">
        <f t="shared" si="51"/>
        <v>0</v>
      </c>
      <c r="M318" s="4" t="e">
        <f t="shared" si="60"/>
        <v>#DIV/0!</v>
      </c>
      <c r="N318" s="4">
        <f t="shared" si="56"/>
        <v>21.238174528301879</v>
      </c>
      <c r="O318" s="4">
        <f t="shared" si="57"/>
        <v>4502.4929999999986</v>
      </c>
      <c r="P318">
        <f t="shared" si="52"/>
        <v>1</v>
      </c>
      <c r="Q318">
        <f t="shared" si="58"/>
        <v>212</v>
      </c>
    </row>
    <row r="319" spans="2:17" x14ac:dyDescent="0.2">
      <c r="B319" s="3">
        <f>'Marktpreise EEX NCG 2017'!A675</f>
        <v>42313</v>
      </c>
      <c r="C319" s="7">
        <f t="shared" si="59"/>
        <v>0</v>
      </c>
      <c r="D319" s="7">
        <f t="shared" si="61"/>
        <v>0</v>
      </c>
      <c r="E319" s="7">
        <f t="shared" si="62"/>
        <v>0</v>
      </c>
      <c r="F319" s="4">
        <f>'Marktpreise EEX NCG 2017'!B675</f>
        <v>17.89</v>
      </c>
      <c r="G319" s="4">
        <f t="shared" si="53"/>
        <v>18.080000000000002</v>
      </c>
      <c r="H319" s="4">
        <f t="shared" si="49"/>
        <v>0</v>
      </c>
      <c r="I319" s="19">
        <f t="shared" si="50"/>
        <v>0</v>
      </c>
      <c r="J319" s="19">
        <f t="shared" si="54"/>
        <v>0</v>
      </c>
      <c r="K319" s="7">
        <f t="shared" si="55"/>
        <v>0</v>
      </c>
      <c r="L319" s="18">
        <f t="shared" si="51"/>
        <v>0</v>
      </c>
      <c r="M319" s="4" t="e">
        <f t="shared" si="60"/>
        <v>#DIV/0!</v>
      </c>
      <c r="N319" s="4">
        <f t="shared" si="56"/>
        <v>21.223347417840369</v>
      </c>
      <c r="O319" s="4">
        <f t="shared" si="57"/>
        <v>4520.5729999999985</v>
      </c>
      <c r="P319">
        <f t="shared" si="52"/>
        <v>1</v>
      </c>
      <c r="Q319">
        <f t="shared" si="58"/>
        <v>213</v>
      </c>
    </row>
    <row r="320" spans="2:17" x14ac:dyDescent="0.2">
      <c r="B320" s="3">
        <f>'Marktpreise EEX NCG 2017'!A676</f>
        <v>42314</v>
      </c>
      <c r="C320" s="7">
        <f t="shared" si="59"/>
        <v>0</v>
      </c>
      <c r="D320" s="7">
        <f t="shared" si="61"/>
        <v>0</v>
      </c>
      <c r="E320" s="7">
        <f t="shared" si="62"/>
        <v>0</v>
      </c>
      <c r="F320" s="4">
        <f>'Marktpreise EEX NCG 2017'!B676</f>
        <v>17.670000000000002</v>
      </c>
      <c r="G320" s="4">
        <f t="shared" si="53"/>
        <v>17.860000000000003</v>
      </c>
      <c r="H320" s="4">
        <f t="shared" si="49"/>
        <v>0</v>
      </c>
      <c r="I320" s="19">
        <f t="shared" si="50"/>
        <v>0</v>
      </c>
      <c r="J320" s="19">
        <f t="shared" si="54"/>
        <v>0</v>
      </c>
      <c r="K320" s="7">
        <f t="shared" si="55"/>
        <v>0</v>
      </c>
      <c r="L320" s="18">
        <f t="shared" si="51"/>
        <v>0</v>
      </c>
      <c r="M320" s="4" t="e">
        <f t="shared" si="60"/>
        <v>#DIV/0!</v>
      </c>
      <c r="N320" s="4">
        <f t="shared" si="56"/>
        <v>21.207630841121485</v>
      </c>
      <c r="O320" s="4">
        <f t="shared" si="57"/>
        <v>4538.4329999999982</v>
      </c>
      <c r="P320">
        <f t="shared" si="52"/>
        <v>1</v>
      </c>
      <c r="Q320">
        <f t="shared" si="58"/>
        <v>214</v>
      </c>
    </row>
    <row r="321" spans="2:17" x14ac:dyDescent="0.2">
      <c r="B321" s="3">
        <f>'Marktpreise EEX NCG 2017'!A677</f>
        <v>42315</v>
      </c>
      <c r="C321" s="7">
        <f t="shared" si="59"/>
        <v>0</v>
      </c>
      <c r="D321" s="7">
        <f t="shared" si="61"/>
        <v>0</v>
      </c>
      <c r="E321" s="7">
        <f t="shared" si="62"/>
        <v>0</v>
      </c>
      <c r="F321" s="4">
        <f>'Marktpreise EEX NCG 2017'!B677</f>
        <v>0</v>
      </c>
      <c r="G321" s="4">
        <f t="shared" si="53"/>
        <v>17.860000000000003</v>
      </c>
      <c r="H321" s="4">
        <f t="shared" si="49"/>
        <v>0</v>
      </c>
      <c r="I321" s="19">
        <f t="shared" si="50"/>
        <v>0</v>
      </c>
      <c r="J321" s="19">
        <f t="shared" si="54"/>
        <v>0</v>
      </c>
      <c r="K321" s="7">
        <f t="shared" si="55"/>
        <v>0</v>
      </c>
      <c r="L321" s="18">
        <f t="shared" si="51"/>
        <v>0</v>
      </c>
      <c r="M321" s="4" t="e">
        <f t="shared" si="60"/>
        <v>#DIV/0!</v>
      </c>
      <c r="N321" s="4">
        <f t="shared" si="56"/>
        <v>21.207630841121485</v>
      </c>
      <c r="O321" s="4">
        <f t="shared" si="57"/>
        <v>4538.4329999999982</v>
      </c>
      <c r="P321">
        <f t="shared" si="52"/>
        <v>0</v>
      </c>
      <c r="Q321">
        <f t="shared" si="58"/>
        <v>214</v>
      </c>
    </row>
    <row r="322" spans="2:17" x14ac:dyDescent="0.2">
      <c r="B322" s="3">
        <f>'Marktpreise EEX NCG 2017'!A678</f>
        <v>42316</v>
      </c>
      <c r="C322" s="7">
        <f t="shared" si="59"/>
        <v>0</v>
      </c>
      <c r="D322" s="7">
        <f t="shared" si="61"/>
        <v>0</v>
      </c>
      <c r="E322" s="7">
        <f t="shared" si="62"/>
        <v>0</v>
      </c>
      <c r="F322" s="4">
        <f>'Marktpreise EEX NCG 2017'!B678</f>
        <v>0</v>
      </c>
      <c r="G322" s="4">
        <f t="shared" si="53"/>
        <v>17.860000000000003</v>
      </c>
      <c r="H322" s="4">
        <f t="shared" si="49"/>
        <v>0</v>
      </c>
      <c r="I322" s="19">
        <f t="shared" si="50"/>
        <v>0</v>
      </c>
      <c r="J322" s="19">
        <f t="shared" si="54"/>
        <v>0</v>
      </c>
      <c r="K322" s="7">
        <f t="shared" si="55"/>
        <v>0</v>
      </c>
      <c r="L322" s="18">
        <f t="shared" si="51"/>
        <v>0</v>
      </c>
      <c r="M322" s="4" t="e">
        <f t="shared" si="60"/>
        <v>#DIV/0!</v>
      </c>
      <c r="N322" s="4">
        <f t="shared" si="56"/>
        <v>21.207630841121485</v>
      </c>
      <c r="O322" s="4">
        <f t="shared" si="57"/>
        <v>4538.4329999999982</v>
      </c>
      <c r="P322">
        <f t="shared" si="52"/>
        <v>0</v>
      </c>
      <c r="Q322">
        <f t="shared" si="58"/>
        <v>214</v>
      </c>
    </row>
    <row r="323" spans="2:17" x14ac:dyDescent="0.2">
      <c r="B323" s="3">
        <f>'Marktpreise EEX NCG 2017'!A679</f>
        <v>42317</v>
      </c>
      <c r="C323" s="7">
        <f t="shared" si="59"/>
        <v>0</v>
      </c>
      <c r="D323" s="7">
        <f t="shared" si="61"/>
        <v>0</v>
      </c>
      <c r="E323" s="7">
        <f t="shared" si="62"/>
        <v>0</v>
      </c>
      <c r="F323" s="4">
        <f>'Marktpreise EEX NCG 2017'!B679</f>
        <v>17.28</v>
      </c>
      <c r="G323" s="4">
        <f t="shared" si="53"/>
        <v>17.470000000000002</v>
      </c>
      <c r="H323" s="4">
        <f t="shared" si="49"/>
        <v>0</v>
      </c>
      <c r="I323" s="19">
        <f t="shared" si="50"/>
        <v>0</v>
      </c>
      <c r="J323" s="19">
        <f t="shared" si="54"/>
        <v>0</v>
      </c>
      <c r="K323" s="7">
        <f t="shared" si="55"/>
        <v>0</v>
      </c>
      <c r="L323" s="18">
        <f t="shared" si="51"/>
        <v>0</v>
      </c>
      <c r="M323" s="4" t="e">
        <f t="shared" si="60"/>
        <v>#DIV/0!</v>
      </c>
      <c r="N323" s="4">
        <f t="shared" si="56"/>
        <v>21.190246511627901</v>
      </c>
      <c r="O323" s="4">
        <f t="shared" si="57"/>
        <v>4555.9029999999984</v>
      </c>
      <c r="P323">
        <f t="shared" si="52"/>
        <v>1</v>
      </c>
      <c r="Q323">
        <f t="shared" si="58"/>
        <v>215</v>
      </c>
    </row>
    <row r="324" spans="2:17" x14ac:dyDescent="0.2">
      <c r="B324" s="3">
        <f>'Marktpreise EEX NCG 2017'!A680</f>
        <v>42318</v>
      </c>
      <c r="C324" s="7">
        <f t="shared" si="59"/>
        <v>0</v>
      </c>
      <c r="D324" s="7">
        <f t="shared" si="61"/>
        <v>0</v>
      </c>
      <c r="E324" s="7">
        <f t="shared" si="62"/>
        <v>0</v>
      </c>
      <c r="F324" s="4">
        <f>'Marktpreise EEX NCG 2017'!B680</f>
        <v>17.170000000000002</v>
      </c>
      <c r="G324" s="4">
        <f t="shared" si="53"/>
        <v>17.360000000000003</v>
      </c>
      <c r="H324" s="4">
        <f t="shared" si="49"/>
        <v>0</v>
      </c>
      <c r="I324" s="19">
        <f t="shared" si="50"/>
        <v>0</v>
      </c>
      <c r="J324" s="19">
        <f t="shared" si="54"/>
        <v>0</v>
      </c>
      <c r="K324" s="7">
        <f t="shared" si="55"/>
        <v>0</v>
      </c>
      <c r="L324" s="18">
        <f t="shared" si="51"/>
        <v>0</v>
      </c>
      <c r="M324" s="4" t="e">
        <f t="shared" si="60"/>
        <v>#DIV/0!</v>
      </c>
      <c r="N324" s="4">
        <f t="shared" si="56"/>
        <v>21.172513888888879</v>
      </c>
      <c r="O324" s="4">
        <f t="shared" si="57"/>
        <v>4573.2629999999981</v>
      </c>
      <c r="P324">
        <f t="shared" si="52"/>
        <v>1</v>
      </c>
      <c r="Q324">
        <f t="shared" si="58"/>
        <v>216</v>
      </c>
    </row>
    <row r="325" spans="2:17" x14ac:dyDescent="0.2">
      <c r="B325" s="3">
        <f>'Marktpreise EEX NCG 2017'!A681</f>
        <v>42319</v>
      </c>
      <c r="C325" s="7">
        <f t="shared" si="59"/>
        <v>0</v>
      </c>
      <c r="D325" s="7">
        <f t="shared" si="61"/>
        <v>0</v>
      </c>
      <c r="E325" s="7">
        <f t="shared" si="62"/>
        <v>0</v>
      </c>
      <c r="F325" s="4">
        <f>'Marktpreise EEX NCG 2017'!B681</f>
        <v>16.899999999999999</v>
      </c>
      <c r="G325" s="4">
        <f t="shared" si="53"/>
        <v>17.09</v>
      </c>
      <c r="H325" s="4">
        <f t="shared" si="49"/>
        <v>0</v>
      </c>
      <c r="I325" s="19">
        <f t="shared" si="50"/>
        <v>0</v>
      </c>
      <c r="J325" s="19">
        <f t="shared" si="54"/>
        <v>0</v>
      </c>
      <c r="K325" s="7">
        <f t="shared" si="55"/>
        <v>0</v>
      </c>
      <c r="L325" s="18">
        <f t="shared" si="51"/>
        <v>0</v>
      </c>
      <c r="M325" s="4" t="e">
        <f t="shared" si="60"/>
        <v>#DIV/0!</v>
      </c>
      <c r="N325" s="4">
        <f t="shared" si="56"/>
        <v>21.153700460829484</v>
      </c>
      <c r="O325" s="4">
        <f t="shared" si="57"/>
        <v>4590.3529999999982</v>
      </c>
      <c r="P325">
        <f t="shared" si="52"/>
        <v>1</v>
      </c>
      <c r="Q325">
        <f t="shared" si="58"/>
        <v>217</v>
      </c>
    </row>
    <row r="326" spans="2:17" x14ac:dyDescent="0.2">
      <c r="B326" s="3">
        <f>'Marktpreise EEX NCG 2017'!A682</f>
        <v>42320</v>
      </c>
      <c r="C326" s="7">
        <f t="shared" si="59"/>
        <v>0</v>
      </c>
      <c r="D326" s="7">
        <f t="shared" si="61"/>
        <v>0</v>
      </c>
      <c r="E326" s="7">
        <f t="shared" si="62"/>
        <v>0</v>
      </c>
      <c r="F326" s="4">
        <f>'Marktpreise EEX NCG 2017'!B682</f>
        <v>16.760000000000002</v>
      </c>
      <c r="G326" s="4">
        <f t="shared" si="53"/>
        <v>16.950000000000003</v>
      </c>
      <c r="H326" s="4">
        <f t="shared" si="49"/>
        <v>0</v>
      </c>
      <c r="I326" s="19">
        <f t="shared" si="50"/>
        <v>0</v>
      </c>
      <c r="J326" s="19">
        <f t="shared" si="54"/>
        <v>0</v>
      </c>
      <c r="K326" s="7">
        <f t="shared" si="55"/>
        <v>0</v>
      </c>
      <c r="L326" s="18">
        <f t="shared" si="51"/>
        <v>0</v>
      </c>
      <c r="M326" s="4" t="e">
        <f t="shared" si="60"/>
        <v>#DIV/0!</v>
      </c>
      <c r="N326" s="4">
        <f t="shared" si="56"/>
        <v>21.134417431192652</v>
      </c>
      <c r="O326" s="4">
        <f t="shared" si="57"/>
        <v>4607.3029999999981</v>
      </c>
      <c r="P326">
        <f t="shared" si="52"/>
        <v>1</v>
      </c>
      <c r="Q326">
        <f t="shared" si="58"/>
        <v>218</v>
      </c>
    </row>
    <row r="327" spans="2:17" x14ac:dyDescent="0.2">
      <c r="B327" s="3">
        <f>'Marktpreise EEX NCG 2017'!A683</f>
        <v>42321</v>
      </c>
      <c r="C327" s="7">
        <f t="shared" si="59"/>
        <v>0</v>
      </c>
      <c r="D327" s="7">
        <f t="shared" si="61"/>
        <v>0</v>
      </c>
      <c r="E327" s="7">
        <f t="shared" si="62"/>
        <v>0</v>
      </c>
      <c r="F327" s="4">
        <f>'Marktpreise EEX NCG 2017'!B683</f>
        <v>16.91</v>
      </c>
      <c r="G327" s="4">
        <f t="shared" si="53"/>
        <v>17.100000000000001</v>
      </c>
      <c r="H327" s="4">
        <f t="shared" si="49"/>
        <v>0</v>
      </c>
      <c r="I327" s="19">
        <f t="shared" si="50"/>
        <v>0</v>
      </c>
      <c r="J327" s="19">
        <f t="shared" si="54"/>
        <v>0</v>
      </c>
      <c r="K327" s="7">
        <f t="shared" si="55"/>
        <v>0</v>
      </c>
      <c r="L327" s="18">
        <f t="shared" si="51"/>
        <v>0</v>
      </c>
      <c r="M327" s="4" t="e">
        <f t="shared" si="60"/>
        <v>#DIV/0!</v>
      </c>
      <c r="N327" s="4">
        <f t="shared" si="56"/>
        <v>21.115995433789948</v>
      </c>
      <c r="O327" s="4">
        <f t="shared" si="57"/>
        <v>4624.4029999999984</v>
      </c>
      <c r="P327">
        <f t="shared" si="52"/>
        <v>1</v>
      </c>
      <c r="Q327">
        <f t="shared" si="58"/>
        <v>219</v>
      </c>
    </row>
    <row r="328" spans="2:17" x14ac:dyDescent="0.2">
      <c r="B328" s="3">
        <f>'Marktpreise EEX NCG 2017'!A684</f>
        <v>42322</v>
      </c>
      <c r="C328" s="7">
        <f t="shared" si="59"/>
        <v>0</v>
      </c>
      <c r="D328" s="7">
        <f t="shared" si="61"/>
        <v>0</v>
      </c>
      <c r="E328" s="7">
        <f t="shared" si="62"/>
        <v>0</v>
      </c>
      <c r="F328" s="4">
        <f>'Marktpreise EEX NCG 2017'!B684</f>
        <v>0</v>
      </c>
      <c r="G328" s="4">
        <f t="shared" si="53"/>
        <v>17.100000000000001</v>
      </c>
      <c r="H328" s="4">
        <f t="shared" si="49"/>
        <v>0</v>
      </c>
      <c r="I328" s="19">
        <f t="shared" si="50"/>
        <v>0</v>
      </c>
      <c r="J328" s="19">
        <f t="shared" si="54"/>
        <v>0</v>
      </c>
      <c r="K328" s="7">
        <f t="shared" si="55"/>
        <v>0</v>
      </c>
      <c r="L328" s="18">
        <f t="shared" si="51"/>
        <v>0</v>
      </c>
      <c r="M328" s="4" t="e">
        <f t="shared" si="60"/>
        <v>#DIV/0!</v>
      </c>
      <c r="N328" s="4">
        <f t="shared" si="56"/>
        <v>21.115995433789948</v>
      </c>
      <c r="O328" s="4">
        <f t="shared" si="57"/>
        <v>4624.4029999999984</v>
      </c>
      <c r="P328">
        <f t="shared" si="52"/>
        <v>0</v>
      </c>
      <c r="Q328">
        <f t="shared" si="58"/>
        <v>219</v>
      </c>
    </row>
    <row r="329" spans="2:17" x14ac:dyDescent="0.2">
      <c r="B329" s="3">
        <f>'Marktpreise EEX NCG 2017'!A685</f>
        <v>42323</v>
      </c>
      <c r="C329" s="7">
        <f t="shared" si="59"/>
        <v>0</v>
      </c>
      <c r="D329" s="7">
        <f t="shared" si="61"/>
        <v>0</v>
      </c>
      <c r="E329" s="7">
        <f t="shared" si="62"/>
        <v>0</v>
      </c>
      <c r="F329" s="4">
        <f>'Marktpreise EEX NCG 2017'!B685</f>
        <v>0</v>
      </c>
      <c r="G329" s="4">
        <f t="shared" si="53"/>
        <v>17.100000000000001</v>
      </c>
      <c r="H329" s="4">
        <f t="shared" si="49"/>
        <v>0</v>
      </c>
      <c r="I329" s="19">
        <f t="shared" si="50"/>
        <v>0</v>
      </c>
      <c r="J329" s="19">
        <f t="shared" si="54"/>
        <v>0</v>
      </c>
      <c r="K329" s="7">
        <f t="shared" si="55"/>
        <v>0</v>
      </c>
      <c r="L329" s="18">
        <f t="shared" si="51"/>
        <v>0</v>
      </c>
      <c r="M329" s="4" t="e">
        <f t="shared" si="60"/>
        <v>#DIV/0!</v>
      </c>
      <c r="N329" s="4">
        <f t="shared" si="56"/>
        <v>21.115995433789948</v>
      </c>
      <c r="O329" s="4">
        <f t="shared" si="57"/>
        <v>4624.4029999999984</v>
      </c>
      <c r="P329">
        <f t="shared" si="52"/>
        <v>0</v>
      </c>
      <c r="Q329">
        <f t="shared" si="58"/>
        <v>219</v>
      </c>
    </row>
    <row r="330" spans="2:17" x14ac:dyDescent="0.2">
      <c r="B330" s="3">
        <f>'Marktpreise EEX NCG 2017'!A686</f>
        <v>42324</v>
      </c>
      <c r="C330" s="7">
        <f t="shared" si="59"/>
        <v>0</v>
      </c>
      <c r="D330" s="7">
        <f t="shared" si="61"/>
        <v>0</v>
      </c>
      <c r="E330" s="7">
        <f t="shared" si="62"/>
        <v>0</v>
      </c>
      <c r="F330" s="4">
        <f>'Marktpreise EEX NCG 2017'!B686</f>
        <v>17.260000000000002</v>
      </c>
      <c r="G330" s="4">
        <f t="shared" si="53"/>
        <v>17.450000000000003</v>
      </c>
      <c r="H330" s="4">
        <f t="shared" si="49"/>
        <v>0</v>
      </c>
      <c r="I330" s="19">
        <f t="shared" si="50"/>
        <v>0</v>
      </c>
      <c r="J330" s="19">
        <f t="shared" si="54"/>
        <v>0</v>
      </c>
      <c r="K330" s="7">
        <f t="shared" si="55"/>
        <v>0</v>
      </c>
      <c r="L330" s="18">
        <f t="shared" si="51"/>
        <v>0</v>
      </c>
      <c r="M330" s="4" t="e">
        <f t="shared" si="60"/>
        <v>#DIV/0!</v>
      </c>
      <c r="N330" s="4">
        <f t="shared" si="56"/>
        <v>21.09933181818181</v>
      </c>
      <c r="O330" s="4">
        <f t="shared" si="57"/>
        <v>4641.8529999999982</v>
      </c>
      <c r="P330">
        <f t="shared" si="52"/>
        <v>1</v>
      </c>
      <c r="Q330">
        <f t="shared" si="58"/>
        <v>220</v>
      </c>
    </row>
    <row r="331" spans="2:17" x14ac:dyDescent="0.2">
      <c r="B331" s="3">
        <f>'Marktpreise EEX NCG 2017'!A687</f>
        <v>42325</v>
      </c>
      <c r="C331" s="7">
        <f t="shared" si="59"/>
        <v>0</v>
      </c>
      <c r="D331" s="7">
        <f t="shared" si="61"/>
        <v>0</v>
      </c>
      <c r="E331" s="7">
        <f t="shared" si="62"/>
        <v>0</v>
      </c>
      <c r="F331" s="4">
        <f>'Marktpreise EEX NCG 2017'!B687</f>
        <v>18.05</v>
      </c>
      <c r="G331" s="4">
        <f t="shared" si="53"/>
        <v>18.240000000000002</v>
      </c>
      <c r="H331" s="4">
        <f t="shared" ref="H331:H394" si="63">IF(E331&gt;0,G331,0)</f>
        <v>0</v>
      </c>
      <c r="I331" s="19">
        <f t="shared" ref="I331:I394" si="64">E331*G331</f>
        <v>0</v>
      </c>
      <c r="J331" s="19">
        <f t="shared" si="54"/>
        <v>0</v>
      </c>
      <c r="K331" s="7">
        <f t="shared" si="55"/>
        <v>0</v>
      </c>
      <c r="L331" s="18">
        <f t="shared" ref="L331:L394" si="65">K331*100/$C$6</f>
        <v>0</v>
      </c>
      <c r="M331" s="4" t="e">
        <f t="shared" si="60"/>
        <v>#DIV/0!</v>
      </c>
      <c r="N331" s="4">
        <f t="shared" si="56"/>
        <v>21.086393665158361</v>
      </c>
      <c r="O331" s="4">
        <f t="shared" si="57"/>
        <v>4660.092999999998</v>
      </c>
      <c r="P331">
        <f t="shared" ref="P331:P394" si="66">IF(F331&gt;0,1,0)</f>
        <v>1</v>
      </c>
      <c r="Q331">
        <f t="shared" si="58"/>
        <v>221</v>
      </c>
    </row>
    <row r="332" spans="2:17" x14ac:dyDescent="0.2">
      <c r="B332" s="3">
        <f>'Marktpreise EEX NCG 2017'!A688</f>
        <v>42326</v>
      </c>
      <c r="C332" s="7">
        <f t="shared" si="59"/>
        <v>0</v>
      </c>
      <c r="D332" s="7">
        <f t="shared" si="61"/>
        <v>0</v>
      </c>
      <c r="E332" s="7">
        <f t="shared" si="62"/>
        <v>0</v>
      </c>
      <c r="F332" s="4">
        <f>'Marktpreise EEX NCG 2017'!B688</f>
        <v>17.71</v>
      </c>
      <c r="G332" s="4">
        <f t="shared" ref="G332:G395" si="67">IF(F332&gt;0,F332+$E$7,G331)</f>
        <v>17.900000000000002</v>
      </c>
      <c r="H332" s="4">
        <f t="shared" si="63"/>
        <v>0</v>
      </c>
      <c r="I332" s="19">
        <f t="shared" si="64"/>
        <v>0</v>
      </c>
      <c r="J332" s="19">
        <f t="shared" ref="J332:J395" si="68">I332+J331</f>
        <v>0</v>
      </c>
      <c r="K332" s="7">
        <f t="shared" ref="K332:K395" si="69">E332+K331</f>
        <v>0</v>
      </c>
      <c r="L332" s="18">
        <f t="shared" si="65"/>
        <v>0</v>
      </c>
      <c r="M332" s="4" t="e">
        <f t="shared" si="60"/>
        <v>#DIV/0!</v>
      </c>
      <c r="N332" s="4">
        <f t="shared" ref="N332:N395" si="70">O332/Q332</f>
        <v>21.072040540540531</v>
      </c>
      <c r="O332" s="4">
        <f t="shared" ref="O332:O395" si="71">IF(F332&gt;0,G332+O331,O331)</f>
        <v>4677.9929999999977</v>
      </c>
      <c r="P332">
        <f t="shared" si="66"/>
        <v>1</v>
      </c>
      <c r="Q332">
        <f t="shared" ref="Q332:Q395" si="72">P332+Q331</f>
        <v>222</v>
      </c>
    </row>
    <row r="333" spans="2:17" x14ac:dyDescent="0.2">
      <c r="B333" s="3">
        <f>'Marktpreise EEX NCG 2017'!A689</f>
        <v>42327</v>
      </c>
      <c r="C333" s="7">
        <f t="shared" si="59"/>
        <v>0</v>
      </c>
      <c r="D333" s="7">
        <f t="shared" si="61"/>
        <v>0</v>
      </c>
      <c r="E333" s="7">
        <f t="shared" si="62"/>
        <v>0</v>
      </c>
      <c r="F333" s="4">
        <f>'Marktpreise EEX NCG 2017'!B689</f>
        <v>17.86</v>
      </c>
      <c r="G333" s="4">
        <f t="shared" si="67"/>
        <v>18.05</v>
      </c>
      <c r="H333" s="4">
        <f t="shared" si="63"/>
        <v>0</v>
      </c>
      <c r="I333" s="19">
        <f t="shared" si="64"/>
        <v>0</v>
      </c>
      <c r="J333" s="19">
        <f t="shared" si="68"/>
        <v>0</v>
      </c>
      <c r="K333" s="7">
        <f t="shared" si="69"/>
        <v>0</v>
      </c>
      <c r="L333" s="18">
        <f t="shared" si="65"/>
        <v>0</v>
      </c>
      <c r="M333" s="4" t="e">
        <f t="shared" si="60"/>
        <v>#DIV/0!</v>
      </c>
      <c r="N333" s="4">
        <f t="shared" si="70"/>
        <v>21.058488789237657</v>
      </c>
      <c r="O333" s="4">
        <f t="shared" si="71"/>
        <v>4696.0429999999978</v>
      </c>
      <c r="P333">
        <f t="shared" si="66"/>
        <v>1</v>
      </c>
      <c r="Q333">
        <f t="shared" si="72"/>
        <v>223</v>
      </c>
    </row>
    <row r="334" spans="2:17" x14ac:dyDescent="0.2">
      <c r="B334" s="3">
        <f>'Marktpreise EEX NCG 2017'!A690</f>
        <v>42328</v>
      </c>
      <c r="C334" s="7">
        <f t="shared" si="59"/>
        <v>0</v>
      </c>
      <c r="D334" s="7">
        <f t="shared" si="61"/>
        <v>0</v>
      </c>
      <c r="E334" s="7">
        <f t="shared" si="62"/>
        <v>0</v>
      </c>
      <c r="F334" s="4">
        <f>'Marktpreise EEX NCG 2017'!B690</f>
        <v>17.63</v>
      </c>
      <c r="G334" s="4">
        <f t="shared" si="67"/>
        <v>17.82</v>
      </c>
      <c r="H334" s="4">
        <f t="shared" si="63"/>
        <v>0</v>
      </c>
      <c r="I334" s="19">
        <f t="shared" si="64"/>
        <v>0</v>
      </c>
      <c r="J334" s="19">
        <f t="shared" si="68"/>
        <v>0</v>
      </c>
      <c r="K334" s="7">
        <f t="shared" si="69"/>
        <v>0</v>
      </c>
      <c r="L334" s="18">
        <f t="shared" si="65"/>
        <v>0</v>
      </c>
      <c r="M334" s="4" t="e">
        <f t="shared" si="60"/>
        <v>#DIV/0!</v>
      </c>
      <c r="N334" s="4">
        <f t="shared" si="70"/>
        <v>21.044031249999989</v>
      </c>
      <c r="O334" s="4">
        <f t="shared" si="71"/>
        <v>4713.8629999999976</v>
      </c>
      <c r="P334">
        <f t="shared" si="66"/>
        <v>1</v>
      </c>
      <c r="Q334">
        <f t="shared" si="72"/>
        <v>224</v>
      </c>
    </row>
    <row r="335" spans="2:17" x14ac:dyDescent="0.2">
      <c r="B335" s="3">
        <f>'Marktpreise EEX NCG 2017'!A691</f>
        <v>42329</v>
      </c>
      <c r="C335" s="7">
        <f t="shared" si="59"/>
        <v>0</v>
      </c>
      <c r="D335" s="7">
        <f t="shared" si="61"/>
        <v>0</v>
      </c>
      <c r="E335" s="7">
        <f t="shared" si="62"/>
        <v>0</v>
      </c>
      <c r="F335" s="4">
        <f>'Marktpreise EEX NCG 2017'!B691</f>
        <v>0</v>
      </c>
      <c r="G335" s="4">
        <f t="shared" si="67"/>
        <v>17.82</v>
      </c>
      <c r="H335" s="4">
        <f t="shared" si="63"/>
        <v>0</v>
      </c>
      <c r="I335" s="19">
        <f t="shared" si="64"/>
        <v>0</v>
      </c>
      <c r="J335" s="19">
        <f t="shared" si="68"/>
        <v>0</v>
      </c>
      <c r="K335" s="7">
        <f t="shared" si="69"/>
        <v>0</v>
      </c>
      <c r="L335" s="18">
        <f t="shared" si="65"/>
        <v>0</v>
      </c>
      <c r="M335" s="4" t="e">
        <f t="shared" si="60"/>
        <v>#DIV/0!</v>
      </c>
      <c r="N335" s="4">
        <f t="shared" si="70"/>
        <v>21.044031249999989</v>
      </c>
      <c r="O335" s="4">
        <f t="shared" si="71"/>
        <v>4713.8629999999976</v>
      </c>
      <c r="P335">
        <f t="shared" si="66"/>
        <v>0</v>
      </c>
      <c r="Q335">
        <f t="shared" si="72"/>
        <v>224</v>
      </c>
    </row>
    <row r="336" spans="2:17" x14ac:dyDescent="0.2">
      <c r="B336" s="3">
        <f>'Marktpreise EEX NCG 2017'!A692</f>
        <v>42330</v>
      </c>
      <c r="C336" s="7">
        <f t="shared" si="59"/>
        <v>0</v>
      </c>
      <c r="D336" s="7">
        <f t="shared" si="61"/>
        <v>0</v>
      </c>
      <c r="E336" s="7">
        <f t="shared" si="62"/>
        <v>0</v>
      </c>
      <c r="F336" s="4">
        <f>'Marktpreise EEX NCG 2017'!B692</f>
        <v>0</v>
      </c>
      <c r="G336" s="4">
        <f t="shared" si="67"/>
        <v>17.82</v>
      </c>
      <c r="H336" s="4">
        <f t="shared" si="63"/>
        <v>0</v>
      </c>
      <c r="I336" s="19">
        <f t="shared" si="64"/>
        <v>0</v>
      </c>
      <c r="J336" s="19">
        <f t="shared" si="68"/>
        <v>0</v>
      </c>
      <c r="K336" s="7">
        <f t="shared" si="69"/>
        <v>0</v>
      </c>
      <c r="L336" s="18">
        <f t="shared" si="65"/>
        <v>0</v>
      </c>
      <c r="M336" s="4" t="e">
        <f t="shared" si="60"/>
        <v>#DIV/0!</v>
      </c>
      <c r="N336" s="4">
        <f t="shared" si="70"/>
        <v>21.044031249999989</v>
      </c>
      <c r="O336" s="4">
        <f t="shared" si="71"/>
        <v>4713.8629999999976</v>
      </c>
      <c r="P336">
        <f t="shared" si="66"/>
        <v>0</v>
      </c>
      <c r="Q336">
        <f t="shared" si="72"/>
        <v>224</v>
      </c>
    </row>
    <row r="337" spans="2:17" x14ac:dyDescent="0.2">
      <c r="B337" s="3">
        <f>'Marktpreise EEX NCG 2017'!A693</f>
        <v>42331</v>
      </c>
      <c r="C337" s="7">
        <f t="shared" si="59"/>
        <v>0</v>
      </c>
      <c r="D337" s="7">
        <f t="shared" si="61"/>
        <v>0</v>
      </c>
      <c r="E337" s="7">
        <f t="shared" si="62"/>
        <v>0</v>
      </c>
      <c r="F337" s="4">
        <f>'Marktpreise EEX NCG 2017'!B693</f>
        <v>17.600000000000001</v>
      </c>
      <c r="G337" s="4">
        <f t="shared" si="67"/>
        <v>17.790000000000003</v>
      </c>
      <c r="H337" s="4">
        <f t="shared" si="63"/>
        <v>0</v>
      </c>
      <c r="I337" s="19">
        <f t="shared" si="64"/>
        <v>0</v>
      </c>
      <c r="J337" s="19">
        <f t="shared" si="68"/>
        <v>0</v>
      </c>
      <c r="K337" s="7">
        <f t="shared" si="69"/>
        <v>0</v>
      </c>
      <c r="L337" s="18">
        <f t="shared" si="65"/>
        <v>0</v>
      </c>
      <c r="M337" s="4" t="e">
        <f t="shared" si="60"/>
        <v>#DIV/0!</v>
      </c>
      <c r="N337" s="4">
        <f t="shared" si="70"/>
        <v>21.029568888888878</v>
      </c>
      <c r="O337" s="4">
        <f t="shared" si="71"/>
        <v>4731.6529999999975</v>
      </c>
      <c r="P337">
        <f t="shared" si="66"/>
        <v>1</v>
      </c>
      <c r="Q337">
        <f t="shared" si="72"/>
        <v>225</v>
      </c>
    </row>
    <row r="338" spans="2:17" x14ac:dyDescent="0.2">
      <c r="B338" s="3">
        <f>'Marktpreise EEX NCG 2017'!A694</f>
        <v>42332</v>
      </c>
      <c r="C338" s="7">
        <f t="shared" si="59"/>
        <v>0</v>
      </c>
      <c r="D338" s="7">
        <f t="shared" si="61"/>
        <v>0</v>
      </c>
      <c r="E338" s="7">
        <f t="shared" si="62"/>
        <v>0</v>
      </c>
      <c r="F338" s="4">
        <f>'Marktpreise EEX NCG 2017'!B694</f>
        <v>17.87</v>
      </c>
      <c r="G338" s="4">
        <f t="shared" si="67"/>
        <v>18.060000000000002</v>
      </c>
      <c r="H338" s="4">
        <f t="shared" si="63"/>
        <v>0</v>
      </c>
      <c r="I338" s="19">
        <f t="shared" si="64"/>
        <v>0</v>
      </c>
      <c r="J338" s="19">
        <f t="shared" si="68"/>
        <v>0</v>
      </c>
      <c r="K338" s="7">
        <f t="shared" si="69"/>
        <v>0</v>
      </c>
      <c r="L338" s="18">
        <f t="shared" si="65"/>
        <v>0</v>
      </c>
      <c r="M338" s="4" t="e">
        <f t="shared" si="60"/>
        <v>#DIV/0!</v>
      </c>
      <c r="N338" s="4">
        <f t="shared" si="70"/>
        <v>21.016429203539815</v>
      </c>
      <c r="O338" s="4">
        <f t="shared" si="71"/>
        <v>4749.7129999999979</v>
      </c>
      <c r="P338">
        <f t="shared" si="66"/>
        <v>1</v>
      </c>
      <c r="Q338">
        <f t="shared" si="72"/>
        <v>226</v>
      </c>
    </row>
    <row r="339" spans="2:17" x14ac:dyDescent="0.2">
      <c r="B339" s="3">
        <f>'Marktpreise EEX NCG 2017'!A695</f>
        <v>42333</v>
      </c>
      <c r="C339" s="7">
        <f t="shared" si="59"/>
        <v>0</v>
      </c>
      <c r="D339" s="7">
        <f t="shared" si="61"/>
        <v>0</v>
      </c>
      <c r="E339" s="7">
        <f t="shared" si="62"/>
        <v>0</v>
      </c>
      <c r="F339" s="4">
        <f>'Marktpreise EEX NCG 2017'!B695</f>
        <v>17.96</v>
      </c>
      <c r="G339" s="4">
        <f t="shared" si="67"/>
        <v>18.150000000000002</v>
      </c>
      <c r="H339" s="4">
        <f t="shared" si="63"/>
        <v>0</v>
      </c>
      <c r="I339" s="19">
        <f t="shared" si="64"/>
        <v>0</v>
      </c>
      <c r="J339" s="19">
        <f t="shared" si="68"/>
        <v>0</v>
      </c>
      <c r="K339" s="7">
        <f t="shared" si="69"/>
        <v>0</v>
      </c>
      <c r="L339" s="18">
        <f t="shared" si="65"/>
        <v>0</v>
      </c>
      <c r="M339" s="4" t="e">
        <f t="shared" si="60"/>
        <v>#DIV/0!</v>
      </c>
      <c r="N339" s="4">
        <f t="shared" si="70"/>
        <v>21.003801762114527</v>
      </c>
      <c r="O339" s="4">
        <f t="shared" si="71"/>
        <v>4767.8629999999976</v>
      </c>
      <c r="P339">
        <f t="shared" si="66"/>
        <v>1</v>
      </c>
      <c r="Q339">
        <f t="shared" si="72"/>
        <v>227</v>
      </c>
    </row>
    <row r="340" spans="2:17" x14ac:dyDescent="0.2">
      <c r="B340" s="3">
        <f>'Marktpreise EEX NCG 2017'!A696</f>
        <v>42334</v>
      </c>
      <c r="C340" s="7">
        <f t="shared" si="59"/>
        <v>0</v>
      </c>
      <c r="D340" s="7">
        <f t="shared" si="61"/>
        <v>0</v>
      </c>
      <c r="E340" s="7">
        <f t="shared" si="62"/>
        <v>0</v>
      </c>
      <c r="F340" s="4">
        <f>'Marktpreise EEX NCG 2017'!B696</f>
        <v>18</v>
      </c>
      <c r="G340" s="4">
        <f t="shared" si="67"/>
        <v>18.190000000000001</v>
      </c>
      <c r="H340" s="4">
        <f t="shared" si="63"/>
        <v>0</v>
      </c>
      <c r="I340" s="19">
        <f t="shared" si="64"/>
        <v>0</v>
      </c>
      <c r="J340" s="19">
        <f t="shared" si="68"/>
        <v>0</v>
      </c>
      <c r="K340" s="7">
        <f t="shared" si="69"/>
        <v>0</v>
      </c>
      <c r="L340" s="18">
        <f t="shared" si="65"/>
        <v>0</v>
      </c>
      <c r="M340" s="4" t="e">
        <f t="shared" si="60"/>
        <v>#DIV/0!</v>
      </c>
      <c r="N340" s="4">
        <f t="shared" si="70"/>
        <v>20.991460526315777</v>
      </c>
      <c r="O340" s="4">
        <f t="shared" si="71"/>
        <v>4786.0529999999972</v>
      </c>
      <c r="P340">
        <f t="shared" si="66"/>
        <v>1</v>
      </c>
      <c r="Q340">
        <f t="shared" si="72"/>
        <v>228</v>
      </c>
    </row>
    <row r="341" spans="2:17" x14ac:dyDescent="0.2">
      <c r="B341" s="3">
        <f>'Marktpreise EEX NCG 2017'!A697</f>
        <v>42335</v>
      </c>
      <c r="C341" s="7">
        <f t="shared" si="59"/>
        <v>0</v>
      </c>
      <c r="D341" s="7">
        <f t="shared" si="61"/>
        <v>0</v>
      </c>
      <c r="E341" s="7">
        <f t="shared" si="62"/>
        <v>0</v>
      </c>
      <c r="F341" s="4">
        <f>'Marktpreise EEX NCG 2017'!B697</f>
        <v>18</v>
      </c>
      <c r="G341" s="4">
        <f t="shared" si="67"/>
        <v>18.190000000000001</v>
      </c>
      <c r="H341" s="4">
        <f t="shared" si="63"/>
        <v>0</v>
      </c>
      <c r="I341" s="19">
        <f t="shared" si="64"/>
        <v>0</v>
      </c>
      <c r="J341" s="19">
        <f t="shared" si="68"/>
        <v>0</v>
      </c>
      <c r="K341" s="7">
        <f t="shared" si="69"/>
        <v>0</v>
      </c>
      <c r="L341" s="18">
        <f t="shared" si="65"/>
        <v>0</v>
      </c>
      <c r="M341" s="4" t="e">
        <f t="shared" si="60"/>
        <v>#DIV/0!</v>
      </c>
      <c r="N341" s="4">
        <f t="shared" si="70"/>
        <v>20.979227074235794</v>
      </c>
      <c r="O341" s="4">
        <f t="shared" si="71"/>
        <v>4804.2429999999968</v>
      </c>
      <c r="P341">
        <f t="shared" si="66"/>
        <v>1</v>
      </c>
      <c r="Q341">
        <f t="shared" si="72"/>
        <v>229</v>
      </c>
    </row>
    <row r="342" spans="2:17" x14ac:dyDescent="0.2">
      <c r="B342" s="3">
        <f>'Marktpreise EEX NCG 2017'!A698</f>
        <v>42336</v>
      </c>
      <c r="C342" s="7">
        <f t="shared" si="59"/>
        <v>0</v>
      </c>
      <c r="D342" s="7">
        <f t="shared" si="61"/>
        <v>0</v>
      </c>
      <c r="E342" s="7">
        <f t="shared" si="62"/>
        <v>0</v>
      </c>
      <c r="F342" s="4">
        <f>'Marktpreise EEX NCG 2017'!B698</f>
        <v>0</v>
      </c>
      <c r="G342" s="4">
        <f t="shared" si="67"/>
        <v>18.190000000000001</v>
      </c>
      <c r="H342" s="4">
        <f t="shared" si="63"/>
        <v>0</v>
      </c>
      <c r="I342" s="19">
        <f t="shared" si="64"/>
        <v>0</v>
      </c>
      <c r="J342" s="19">
        <f t="shared" si="68"/>
        <v>0</v>
      </c>
      <c r="K342" s="7">
        <f t="shared" si="69"/>
        <v>0</v>
      </c>
      <c r="L342" s="18">
        <f t="shared" si="65"/>
        <v>0</v>
      </c>
      <c r="M342" s="4" t="e">
        <f t="shared" si="60"/>
        <v>#DIV/0!</v>
      </c>
      <c r="N342" s="4">
        <f t="shared" si="70"/>
        <v>20.979227074235794</v>
      </c>
      <c r="O342" s="4">
        <f t="shared" si="71"/>
        <v>4804.2429999999968</v>
      </c>
      <c r="P342">
        <f t="shared" si="66"/>
        <v>0</v>
      </c>
      <c r="Q342">
        <f t="shared" si="72"/>
        <v>229</v>
      </c>
    </row>
    <row r="343" spans="2:17" x14ac:dyDescent="0.2">
      <c r="B343" s="3">
        <f>'Marktpreise EEX NCG 2017'!A699</f>
        <v>42337</v>
      </c>
      <c r="C343" s="7">
        <f t="shared" si="59"/>
        <v>0</v>
      </c>
      <c r="D343" s="7">
        <f t="shared" si="61"/>
        <v>0</v>
      </c>
      <c r="E343" s="7">
        <f t="shared" si="62"/>
        <v>0</v>
      </c>
      <c r="F343" s="4">
        <f>'Marktpreise EEX NCG 2017'!B699</f>
        <v>0</v>
      </c>
      <c r="G343" s="4">
        <f t="shared" si="67"/>
        <v>18.190000000000001</v>
      </c>
      <c r="H343" s="4">
        <f t="shared" si="63"/>
        <v>0</v>
      </c>
      <c r="I343" s="19">
        <f t="shared" si="64"/>
        <v>0</v>
      </c>
      <c r="J343" s="19">
        <f t="shared" si="68"/>
        <v>0</v>
      </c>
      <c r="K343" s="7">
        <f t="shared" si="69"/>
        <v>0</v>
      </c>
      <c r="L343" s="18">
        <f t="shared" si="65"/>
        <v>0</v>
      </c>
      <c r="M343" s="4" t="e">
        <f t="shared" si="60"/>
        <v>#DIV/0!</v>
      </c>
      <c r="N343" s="4">
        <f t="shared" si="70"/>
        <v>20.979227074235794</v>
      </c>
      <c r="O343" s="4">
        <f t="shared" si="71"/>
        <v>4804.2429999999968</v>
      </c>
      <c r="P343">
        <f t="shared" si="66"/>
        <v>0</v>
      </c>
      <c r="Q343">
        <f t="shared" si="72"/>
        <v>229</v>
      </c>
    </row>
    <row r="344" spans="2:17" x14ac:dyDescent="0.2">
      <c r="B344" s="3">
        <f>'Marktpreise EEX NCG 2017'!A700</f>
        <v>42338</v>
      </c>
      <c r="C344" s="7">
        <f t="shared" si="59"/>
        <v>0</v>
      </c>
      <c r="D344" s="7">
        <f t="shared" si="61"/>
        <v>0</v>
      </c>
      <c r="E344" s="7">
        <f t="shared" si="62"/>
        <v>0</v>
      </c>
      <c r="F344" s="4">
        <f>'Marktpreise EEX NCG 2017'!B700</f>
        <v>18.18</v>
      </c>
      <c r="G344" s="4">
        <f t="shared" si="67"/>
        <v>18.37</v>
      </c>
      <c r="H344" s="4">
        <f t="shared" si="63"/>
        <v>0</v>
      </c>
      <c r="I344" s="19">
        <f t="shared" si="64"/>
        <v>0</v>
      </c>
      <c r="J344" s="19">
        <f t="shared" si="68"/>
        <v>0</v>
      </c>
      <c r="K344" s="7">
        <f t="shared" si="69"/>
        <v>0</v>
      </c>
      <c r="L344" s="18">
        <f t="shared" si="65"/>
        <v>0</v>
      </c>
      <c r="M344" s="4" t="e">
        <f t="shared" si="60"/>
        <v>#DIV/0!</v>
      </c>
      <c r="N344" s="4">
        <f t="shared" si="70"/>
        <v>20.967882608695639</v>
      </c>
      <c r="O344" s="4">
        <f t="shared" si="71"/>
        <v>4822.6129999999966</v>
      </c>
      <c r="P344">
        <f t="shared" si="66"/>
        <v>1</v>
      </c>
      <c r="Q344">
        <f t="shared" si="72"/>
        <v>230</v>
      </c>
    </row>
    <row r="345" spans="2:17" x14ac:dyDescent="0.2">
      <c r="B345" s="3">
        <f>'Marktpreise EEX NCG 2017'!A701</f>
        <v>42339</v>
      </c>
      <c r="C345" s="7">
        <f t="shared" si="59"/>
        <v>0</v>
      </c>
      <c r="D345" s="7">
        <f t="shared" si="61"/>
        <v>0</v>
      </c>
      <c r="E345" s="7">
        <f t="shared" si="62"/>
        <v>0</v>
      </c>
      <c r="F345" s="4">
        <f>'Marktpreise EEX NCG 2017'!B701</f>
        <v>18.38</v>
      </c>
      <c r="G345" s="4">
        <f t="shared" si="67"/>
        <v>18.57</v>
      </c>
      <c r="H345" s="4">
        <f t="shared" si="63"/>
        <v>0</v>
      </c>
      <c r="I345" s="19">
        <f t="shared" si="64"/>
        <v>0</v>
      </c>
      <c r="J345" s="19">
        <f t="shared" si="68"/>
        <v>0</v>
      </c>
      <c r="K345" s="7">
        <f t="shared" si="69"/>
        <v>0</v>
      </c>
      <c r="L345" s="18">
        <f t="shared" si="65"/>
        <v>0</v>
      </c>
      <c r="M345" s="4" t="e">
        <f t="shared" si="60"/>
        <v>#DIV/0!</v>
      </c>
      <c r="N345" s="4">
        <f t="shared" si="70"/>
        <v>20.957502164502149</v>
      </c>
      <c r="O345" s="4">
        <f t="shared" si="71"/>
        <v>4841.1829999999964</v>
      </c>
      <c r="P345">
        <f t="shared" si="66"/>
        <v>1</v>
      </c>
      <c r="Q345">
        <f t="shared" si="72"/>
        <v>231</v>
      </c>
    </row>
    <row r="346" spans="2:17" x14ac:dyDescent="0.2">
      <c r="B346" s="3">
        <f>'Marktpreise EEX NCG 2017'!A702</f>
        <v>42340</v>
      </c>
      <c r="C346" s="7">
        <f t="shared" si="59"/>
        <v>0</v>
      </c>
      <c r="D346" s="7">
        <f t="shared" si="61"/>
        <v>0</v>
      </c>
      <c r="E346" s="7">
        <f t="shared" si="62"/>
        <v>0</v>
      </c>
      <c r="F346" s="4">
        <f>'Marktpreise EEX NCG 2017'!B702</f>
        <v>18.079999999999998</v>
      </c>
      <c r="G346" s="4">
        <f t="shared" si="67"/>
        <v>18.27</v>
      </c>
      <c r="H346" s="4">
        <f t="shared" si="63"/>
        <v>0</v>
      </c>
      <c r="I346" s="19">
        <f t="shared" si="64"/>
        <v>0</v>
      </c>
      <c r="J346" s="19">
        <f t="shared" si="68"/>
        <v>0</v>
      </c>
      <c r="K346" s="7">
        <f t="shared" si="69"/>
        <v>0</v>
      </c>
      <c r="L346" s="18">
        <f t="shared" si="65"/>
        <v>0</v>
      </c>
      <c r="M346" s="4" t="e">
        <f t="shared" si="60"/>
        <v>#DIV/0!</v>
      </c>
      <c r="N346" s="4">
        <f t="shared" si="70"/>
        <v>20.94591810344826</v>
      </c>
      <c r="O346" s="4">
        <f t="shared" si="71"/>
        <v>4859.4529999999968</v>
      </c>
      <c r="P346">
        <f t="shared" si="66"/>
        <v>1</v>
      </c>
      <c r="Q346">
        <f t="shared" si="72"/>
        <v>232</v>
      </c>
    </row>
    <row r="347" spans="2:17" x14ac:dyDescent="0.2">
      <c r="B347" s="3">
        <f>'Marktpreise EEX NCG 2017'!A703</f>
        <v>42341</v>
      </c>
      <c r="C347" s="7">
        <f t="shared" si="59"/>
        <v>0</v>
      </c>
      <c r="D347" s="7">
        <f t="shared" si="61"/>
        <v>0</v>
      </c>
      <c r="E347" s="7">
        <f t="shared" si="62"/>
        <v>0</v>
      </c>
      <c r="F347" s="4">
        <f>'Marktpreise EEX NCG 2017'!B703</f>
        <v>17.71</v>
      </c>
      <c r="G347" s="4">
        <f t="shared" si="67"/>
        <v>17.900000000000002</v>
      </c>
      <c r="H347" s="4">
        <f t="shared" si="63"/>
        <v>0</v>
      </c>
      <c r="I347" s="19">
        <f t="shared" si="64"/>
        <v>0</v>
      </c>
      <c r="J347" s="19">
        <f t="shared" si="68"/>
        <v>0</v>
      </c>
      <c r="K347" s="7">
        <f t="shared" si="69"/>
        <v>0</v>
      </c>
      <c r="L347" s="18">
        <f t="shared" si="65"/>
        <v>0</v>
      </c>
      <c r="M347" s="4" t="e">
        <f t="shared" si="60"/>
        <v>#DIV/0!</v>
      </c>
      <c r="N347" s="4">
        <f t="shared" si="70"/>
        <v>20.932845493562215</v>
      </c>
      <c r="O347" s="4">
        <f t="shared" si="71"/>
        <v>4877.3529999999964</v>
      </c>
      <c r="P347">
        <f t="shared" si="66"/>
        <v>1</v>
      </c>
      <c r="Q347">
        <f t="shared" si="72"/>
        <v>233</v>
      </c>
    </row>
    <row r="348" spans="2:17" x14ac:dyDescent="0.2">
      <c r="B348" s="3">
        <f>'Marktpreise EEX NCG 2017'!A704</f>
        <v>42342</v>
      </c>
      <c r="C348" s="7">
        <f t="shared" si="59"/>
        <v>0</v>
      </c>
      <c r="D348" s="7">
        <f t="shared" si="61"/>
        <v>0</v>
      </c>
      <c r="E348" s="7">
        <f t="shared" si="62"/>
        <v>0</v>
      </c>
      <c r="F348" s="4">
        <f>'Marktpreise EEX NCG 2017'!B704</f>
        <v>17.8</v>
      </c>
      <c r="G348" s="4">
        <f t="shared" si="67"/>
        <v>17.990000000000002</v>
      </c>
      <c r="H348" s="4">
        <f t="shared" si="63"/>
        <v>0</v>
      </c>
      <c r="I348" s="19">
        <f t="shared" si="64"/>
        <v>0</v>
      </c>
      <c r="J348" s="19">
        <f t="shared" si="68"/>
        <v>0</v>
      </c>
      <c r="K348" s="7">
        <f t="shared" si="69"/>
        <v>0</v>
      </c>
      <c r="L348" s="18">
        <f t="shared" si="65"/>
        <v>0</v>
      </c>
      <c r="M348" s="4" t="e">
        <f t="shared" si="60"/>
        <v>#DIV/0!</v>
      </c>
      <c r="N348" s="4">
        <f t="shared" si="70"/>
        <v>20.920269230769215</v>
      </c>
      <c r="O348" s="4">
        <f t="shared" si="71"/>
        <v>4895.3429999999962</v>
      </c>
      <c r="P348">
        <f t="shared" si="66"/>
        <v>1</v>
      </c>
      <c r="Q348">
        <f t="shared" si="72"/>
        <v>234</v>
      </c>
    </row>
    <row r="349" spans="2:17" x14ac:dyDescent="0.2">
      <c r="B349" s="3">
        <f>'Marktpreise EEX NCG 2017'!A705</f>
        <v>42343</v>
      </c>
      <c r="C349" s="7">
        <f t="shared" ref="C349:C412" si="73">IF(A349&gt;0,$C$6/$C$8,0)</f>
        <v>0</v>
      </c>
      <c r="D349" s="7">
        <f t="shared" si="61"/>
        <v>0</v>
      </c>
      <c r="E349" s="7">
        <f t="shared" si="62"/>
        <v>0</v>
      </c>
      <c r="F349" s="4">
        <f>'Marktpreise EEX NCG 2017'!B705</f>
        <v>0</v>
      </c>
      <c r="G349" s="4">
        <f t="shared" si="67"/>
        <v>17.990000000000002</v>
      </c>
      <c r="H349" s="4">
        <f t="shared" si="63"/>
        <v>0</v>
      </c>
      <c r="I349" s="19">
        <f t="shared" si="64"/>
        <v>0</v>
      </c>
      <c r="J349" s="19">
        <f t="shared" si="68"/>
        <v>0</v>
      </c>
      <c r="K349" s="7">
        <f t="shared" si="69"/>
        <v>0</v>
      </c>
      <c r="L349" s="18">
        <f t="shared" si="65"/>
        <v>0</v>
      </c>
      <c r="M349" s="4" t="e">
        <f t="shared" si="60"/>
        <v>#DIV/0!</v>
      </c>
      <c r="N349" s="4">
        <f t="shared" si="70"/>
        <v>20.920269230769215</v>
      </c>
      <c r="O349" s="4">
        <f t="shared" si="71"/>
        <v>4895.3429999999962</v>
      </c>
      <c r="P349">
        <f t="shared" si="66"/>
        <v>0</v>
      </c>
      <c r="Q349">
        <f t="shared" si="72"/>
        <v>234</v>
      </c>
    </row>
    <row r="350" spans="2:17" x14ac:dyDescent="0.2">
      <c r="B350" s="3">
        <f>'Marktpreise EEX NCG 2017'!A706</f>
        <v>42344</v>
      </c>
      <c r="C350" s="7">
        <f t="shared" si="73"/>
        <v>0</v>
      </c>
      <c r="D350" s="7">
        <f t="shared" si="61"/>
        <v>0</v>
      </c>
      <c r="E350" s="7">
        <f t="shared" si="62"/>
        <v>0</v>
      </c>
      <c r="F350" s="4">
        <f>'Marktpreise EEX NCG 2017'!B706</f>
        <v>0</v>
      </c>
      <c r="G350" s="4">
        <f t="shared" si="67"/>
        <v>17.990000000000002</v>
      </c>
      <c r="H350" s="4">
        <f t="shared" si="63"/>
        <v>0</v>
      </c>
      <c r="I350" s="19">
        <f t="shared" si="64"/>
        <v>0</v>
      </c>
      <c r="J350" s="19">
        <f t="shared" si="68"/>
        <v>0</v>
      </c>
      <c r="K350" s="7">
        <f t="shared" si="69"/>
        <v>0</v>
      </c>
      <c r="L350" s="18">
        <f t="shared" si="65"/>
        <v>0</v>
      </c>
      <c r="M350" s="4" t="e">
        <f t="shared" si="60"/>
        <v>#DIV/0!</v>
      </c>
      <c r="N350" s="4">
        <f t="shared" si="70"/>
        <v>20.920269230769215</v>
      </c>
      <c r="O350" s="4">
        <f t="shared" si="71"/>
        <v>4895.3429999999962</v>
      </c>
      <c r="P350">
        <f t="shared" si="66"/>
        <v>0</v>
      </c>
      <c r="Q350">
        <f t="shared" si="72"/>
        <v>234</v>
      </c>
    </row>
    <row r="351" spans="2:17" x14ac:dyDescent="0.2">
      <c r="B351" s="3">
        <f>'Marktpreise EEX NCG 2017'!A707</f>
        <v>42345</v>
      </c>
      <c r="C351" s="7">
        <f t="shared" si="73"/>
        <v>0</v>
      </c>
      <c r="D351" s="7">
        <f t="shared" si="61"/>
        <v>0</v>
      </c>
      <c r="E351" s="7">
        <f t="shared" si="62"/>
        <v>0</v>
      </c>
      <c r="F351" s="4">
        <f>'Marktpreise EEX NCG 2017'!B707</f>
        <v>17.32</v>
      </c>
      <c r="G351" s="4">
        <f t="shared" si="67"/>
        <v>17.510000000000002</v>
      </c>
      <c r="H351" s="4">
        <f t="shared" si="63"/>
        <v>0</v>
      </c>
      <c r="I351" s="19">
        <f t="shared" si="64"/>
        <v>0</v>
      </c>
      <c r="J351" s="19">
        <f t="shared" si="68"/>
        <v>0</v>
      </c>
      <c r="K351" s="7">
        <f t="shared" si="69"/>
        <v>0</v>
      </c>
      <c r="L351" s="18">
        <f t="shared" si="65"/>
        <v>0</v>
      </c>
      <c r="M351" s="4" t="e">
        <f t="shared" si="60"/>
        <v>#DIV/0!</v>
      </c>
      <c r="N351" s="4">
        <f t="shared" si="70"/>
        <v>20.905757446808494</v>
      </c>
      <c r="O351" s="4">
        <f t="shared" si="71"/>
        <v>4912.8529999999964</v>
      </c>
      <c r="P351">
        <f t="shared" si="66"/>
        <v>1</v>
      </c>
      <c r="Q351">
        <f t="shared" si="72"/>
        <v>235</v>
      </c>
    </row>
    <row r="352" spans="2:17" x14ac:dyDescent="0.2">
      <c r="B352" s="3">
        <f>'Marktpreise EEX NCG 2017'!A708</f>
        <v>42346</v>
      </c>
      <c r="C352" s="7">
        <f t="shared" si="73"/>
        <v>0</v>
      </c>
      <c r="D352" s="7">
        <f t="shared" si="61"/>
        <v>0</v>
      </c>
      <c r="E352" s="7">
        <f t="shared" si="62"/>
        <v>0</v>
      </c>
      <c r="F352" s="4">
        <f>'Marktpreise EEX NCG 2017'!B708</f>
        <v>17.260000000000002</v>
      </c>
      <c r="G352" s="4">
        <f t="shared" si="67"/>
        <v>17.450000000000003</v>
      </c>
      <c r="H352" s="4">
        <f t="shared" si="63"/>
        <v>0</v>
      </c>
      <c r="I352" s="19">
        <f t="shared" si="64"/>
        <v>0</v>
      </c>
      <c r="J352" s="19">
        <f t="shared" si="68"/>
        <v>0</v>
      </c>
      <c r="K352" s="7">
        <f t="shared" si="69"/>
        <v>0</v>
      </c>
      <c r="L352" s="18">
        <f t="shared" si="65"/>
        <v>0</v>
      </c>
      <c r="M352" s="4" t="e">
        <f t="shared" si="60"/>
        <v>#DIV/0!</v>
      </c>
      <c r="N352" s="4">
        <f t="shared" si="70"/>
        <v>20.891114406779646</v>
      </c>
      <c r="O352" s="4">
        <f t="shared" si="71"/>
        <v>4930.3029999999962</v>
      </c>
      <c r="P352">
        <f t="shared" si="66"/>
        <v>1</v>
      </c>
      <c r="Q352">
        <f t="shared" si="72"/>
        <v>236</v>
      </c>
    </row>
    <row r="353" spans="2:17" x14ac:dyDescent="0.2">
      <c r="B353" s="3">
        <f>'Marktpreise EEX NCG 2017'!A709</f>
        <v>42347</v>
      </c>
      <c r="C353" s="7">
        <f t="shared" si="73"/>
        <v>0</v>
      </c>
      <c r="D353" s="7">
        <f t="shared" si="61"/>
        <v>0</v>
      </c>
      <c r="E353" s="7">
        <f t="shared" si="62"/>
        <v>0</v>
      </c>
      <c r="F353" s="4">
        <f>'Marktpreise EEX NCG 2017'!B709</f>
        <v>17.2</v>
      </c>
      <c r="G353" s="4">
        <f t="shared" si="67"/>
        <v>17.39</v>
      </c>
      <c r="H353" s="4">
        <f t="shared" si="63"/>
        <v>0</v>
      </c>
      <c r="I353" s="19">
        <f t="shared" si="64"/>
        <v>0</v>
      </c>
      <c r="J353" s="19">
        <f t="shared" si="68"/>
        <v>0</v>
      </c>
      <c r="K353" s="7">
        <f t="shared" si="69"/>
        <v>0</v>
      </c>
      <c r="L353" s="18">
        <f t="shared" si="65"/>
        <v>0</v>
      </c>
      <c r="M353" s="4" t="e">
        <f t="shared" si="60"/>
        <v>#DIV/0!</v>
      </c>
      <c r="N353" s="4">
        <f t="shared" si="70"/>
        <v>20.876341772151886</v>
      </c>
      <c r="O353" s="4">
        <f t="shared" si="71"/>
        <v>4947.6929999999966</v>
      </c>
      <c r="P353">
        <f t="shared" si="66"/>
        <v>1</v>
      </c>
      <c r="Q353">
        <f t="shared" si="72"/>
        <v>237</v>
      </c>
    </row>
    <row r="354" spans="2:17" x14ac:dyDescent="0.2">
      <c r="B354" s="3">
        <f>'Marktpreise EEX NCG 2017'!A710</f>
        <v>42348</v>
      </c>
      <c r="C354" s="7">
        <f t="shared" si="73"/>
        <v>0</v>
      </c>
      <c r="D354" s="7">
        <f t="shared" si="61"/>
        <v>0</v>
      </c>
      <c r="E354" s="7">
        <f t="shared" si="62"/>
        <v>0</v>
      </c>
      <c r="F354" s="4">
        <f>'Marktpreise EEX NCG 2017'!B710</f>
        <v>17.29</v>
      </c>
      <c r="G354" s="4">
        <f t="shared" si="67"/>
        <v>17.48</v>
      </c>
      <c r="H354" s="4">
        <f t="shared" si="63"/>
        <v>0</v>
      </c>
      <c r="I354" s="19">
        <f t="shared" si="64"/>
        <v>0</v>
      </c>
      <c r="J354" s="19">
        <f t="shared" si="68"/>
        <v>0</v>
      </c>
      <c r="K354" s="7">
        <f t="shared" si="69"/>
        <v>0</v>
      </c>
      <c r="L354" s="18">
        <f t="shared" si="65"/>
        <v>0</v>
      </c>
      <c r="M354" s="4" t="e">
        <f t="shared" si="60"/>
        <v>#DIV/0!</v>
      </c>
      <c r="N354" s="4">
        <f t="shared" si="70"/>
        <v>20.862071428571412</v>
      </c>
      <c r="O354" s="4">
        <f t="shared" si="71"/>
        <v>4965.1729999999961</v>
      </c>
      <c r="P354">
        <f t="shared" si="66"/>
        <v>1</v>
      </c>
      <c r="Q354">
        <f t="shared" si="72"/>
        <v>238</v>
      </c>
    </row>
    <row r="355" spans="2:17" x14ac:dyDescent="0.2">
      <c r="B355" s="3">
        <f>'Marktpreise EEX NCG 2017'!A711</f>
        <v>42349</v>
      </c>
      <c r="C355" s="7">
        <f t="shared" si="73"/>
        <v>0</v>
      </c>
      <c r="D355" s="7">
        <f t="shared" si="61"/>
        <v>0</v>
      </c>
      <c r="E355" s="7">
        <f t="shared" si="62"/>
        <v>0</v>
      </c>
      <c r="F355" s="4">
        <f>'Marktpreise EEX NCG 2017'!B711</f>
        <v>17.010000000000002</v>
      </c>
      <c r="G355" s="4">
        <f t="shared" si="67"/>
        <v>17.200000000000003</v>
      </c>
      <c r="H355" s="4">
        <f t="shared" si="63"/>
        <v>0</v>
      </c>
      <c r="I355" s="19">
        <f t="shared" si="64"/>
        <v>0</v>
      </c>
      <c r="J355" s="19">
        <f t="shared" si="68"/>
        <v>0</v>
      </c>
      <c r="K355" s="7">
        <f t="shared" si="69"/>
        <v>0</v>
      </c>
      <c r="L355" s="18">
        <f t="shared" si="65"/>
        <v>0</v>
      </c>
      <c r="M355" s="4" t="e">
        <f t="shared" si="60"/>
        <v>#DIV/0!</v>
      </c>
      <c r="N355" s="4">
        <f t="shared" si="70"/>
        <v>20.846748953974878</v>
      </c>
      <c r="O355" s="4">
        <f t="shared" si="71"/>
        <v>4982.372999999996</v>
      </c>
      <c r="P355">
        <f t="shared" si="66"/>
        <v>1</v>
      </c>
      <c r="Q355">
        <f t="shared" si="72"/>
        <v>239</v>
      </c>
    </row>
    <row r="356" spans="2:17" x14ac:dyDescent="0.2">
      <c r="B356" s="3">
        <f>'Marktpreise EEX NCG 2017'!A712</f>
        <v>42350</v>
      </c>
      <c r="C356" s="7">
        <f t="shared" si="73"/>
        <v>0</v>
      </c>
      <c r="D356" s="7">
        <f t="shared" si="61"/>
        <v>0</v>
      </c>
      <c r="E356" s="7">
        <f t="shared" si="62"/>
        <v>0</v>
      </c>
      <c r="F356" s="4">
        <f>'Marktpreise EEX NCG 2017'!B712</f>
        <v>0</v>
      </c>
      <c r="G356" s="4">
        <f t="shared" si="67"/>
        <v>17.200000000000003</v>
      </c>
      <c r="H356" s="4">
        <f t="shared" si="63"/>
        <v>0</v>
      </c>
      <c r="I356" s="19">
        <f t="shared" si="64"/>
        <v>0</v>
      </c>
      <c r="J356" s="19">
        <f t="shared" si="68"/>
        <v>0</v>
      </c>
      <c r="K356" s="7">
        <f t="shared" si="69"/>
        <v>0</v>
      </c>
      <c r="L356" s="18">
        <f t="shared" si="65"/>
        <v>0</v>
      </c>
      <c r="M356" s="4" t="e">
        <f t="shared" si="60"/>
        <v>#DIV/0!</v>
      </c>
      <c r="N356" s="4">
        <f t="shared" si="70"/>
        <v>20.846748953974878</v>
      </c>
      <c r="O356" s="4">
        <f t="shared" si="71"/>
        <v>4982.372999999996</v>
      </c>
      <c r="P356">
        <f t="shared" si="66"/>
        <v>0</v>
      </c>
      <c r="Q356">
        <f t="shared" si="72"/>
        <v>239</v>
      </c>
    </row>
    <row r="357" spans="2:17" x14ac:dyDescent="0.2">
      <c r="B357" s="3">
        <f>'Marktpreise EEX NCG 2017'!A713</f>
        <v>42351</v>
      </c>
      <c r="C357" s="7">
        <f t="shared" si="73"/>
        <v>0</v>
      </c>
      <c r="D357" s="7">
        <f t="shared" si="61"/>
        <v>0</v>
      </c>
      <c r="E357" s="7">
        <f t="shared" si="62"/>
        <v>0</v>
      </c>
      <c r="F357" s="4">
        <f>'Marktpreise EEX NCG 2017'!B713</f>
        <v>0</v>
      </c>
      <c r="G357" s="4">
        <f t="shared" si="67"/>
        <v>17.200000000000003</v>
      </c>
      <c r="H357" s="4">
        <f t="shared" si="63"/>
        <v>0</v>
      </c>
      <c r="I357" s="19">
        <f t="shared" si="64"/>
        <v>0</v>
      </c>
      <c r="J357" s="19">
        <f t="shared" si="68"/>
        <v>0</v>
      </c>
      <c r="K357" s="7">
        <f t="shared" si="69"/>
        <v>0</v>
      </c>
      <c r="L357" s="18">
        <f t="shared" si="65"/>
        <v>0</v>
      </c>
      <c r="M357" s="4" t="e">
        <f t="shared" si="60"/>
        <v>#DIV/0!</v>
      </c>
      <c r="N357" s="4">
        <f t="shared" si="70"/>
        <v>20.846748953974878</v>
      </c>
      <c r="O357" s="4">
        <f t="shared" si="71"/>
        <v>4982.372999999996</v>
      </c>
      <c r="P357">
        <f t="shared" si="66"/>
        <v>0</v>
      </c>
      <c r="Q357">
        <f t="shared" si="72"/>
        <v>239</v>
      </c>
    </row>
    <row r="358" spans="2:17" x14ac:dyDescent="0.2">
      <c r="B358" s="3">
        <f>'Marktpreise EEX NCG 2017'!A714</f>
        <v>42352</v>
      </c>
      <c r="C358" s="7">
        <f t="shared" si="73"/>
        <v>0</v>
      </c>
      <c r="D358" s="7">
        <f t="shared" si="61"/>
        <v>0</v>
      </c>
      <c r="E358" s="7">
        <f t="shared" si="62"/>
        <v>0</v>
      </c>
      <c r="F358" s="4">
        <f>'Marktpreise EEX NCG 2017'!B714</f>
        <v>16.690000000000001</v>
      </c>
      <c r="G358" s="4">
        <f t="shared" si="67"/>
        <v>16.880000000000003</v>
      </c>
      <c r="H358" s="4">
        <f t="shared" si="63"/>
        <v>0</v>
      </c>
      <c r="I358" s="19">
        <f t="shared" si="64"/>
        <v>0</v>
      </c>
      <c r="J358" s="19">
        <f t="shared" si="68"/>
        <v>0</v>
      </c>
      <c r="K358" s="7">
        <f t="shared" si="69"/>
        <v>0</v>
      </c>
      <c r="L358" s="18">
        <f t="shared" si="65"/>
        <v>0</v>
      </c>
      <c r="M358" s="4" t="e">
        <f t="shared" si="60"/>
        <v>#DIV/0!</v>
      </c>
      <c r="N358" s="4">
        <f t="shared" si="70"/>
        <v>20.830220833333318</v>
      </c>
      <c r="O358" s="4">
        <f t="shared" si="71"/>
        <v>4999.2529999999961</v>
      </c>
      <c r="P358">
        <f t="shared" si="66"/>
        <v>1</v>
      </c>
      <c r="Q358">
        <f t="shared" si="72"/>
        <v>240</v>
      </c>
    </row>
    <row r="359" spans="2:17" x14ac:dyDescent="0.2">
      <c r="B359" s="3">
        <f>'Marktpreise EEX NCG 2017'!A715</f>
        <v>42353</v>
      </c>
      <c r="C359" s="7">
        <f t="shared" si="73"/>
        <v>0</v>
      </c>
      <c r="D359" s="7">
        <f t="shared" si="61"/>
        <v>0</v>
      </c>
      <c r="E359" s="7">
        <f t="shared" si="62"/>
        <v>0</v>
      </c>
      <c r="F359" s="4">
        <f>'Marktpreise EEX NCG 2017'!B715</f>
        <v>16.91</v>
      </c>
      <c r="G359" s="4">
        <f t="shared" si="67"/>
        <v>17.100000000000001</v>
      </c>
      <c r="H359" s="4">
        <f t="shared" si="63"/>
        <v>0</v>
      </c>
      <c r="I359" s="19">
        <f t="shared" si="64"/>
        <v>0</v>
      </c>
      <c r="J359" s="19">
        <f t="shared" si="68"/>
        <v>0</v>
      </c>
      <c r="K359" s="7">
        <f t="shared" si="69"/>
        <v>0</v>
      </c>
      <c r="L359" s="18">
        <f t="shared" si="65"/>
        <v>0</v>
      </c>
      <c r="M359" s="4" t="e">
        <f t="shared" si="60"/>
        <v>#DIV/0!</v>
      </c>
      <c r="N359" s="4">
        <f t="shared" si="70"/>
        <v>20.814742738589196</v>
      </c>
      <c r="O359" s="4">
        <f t="shared" si="71"/>
        <v>5016.3529999999964</v>
      </c>
      <c r="P359">
        <f t="shared" si="66"/>
        <v>1</v>
      </c>
      <c r="Q359">
        <f t="shared" si="72"/>
        <v>241</v>
      </c>
    </row>
    <row r="360" spans="2:17" x14ac:dyDescent="0.2">
      <c r="B360" s="3">
        <f>'Marktpreise EEX NCG 2017'!A716</f>
        <v>42354</v>
      </c>
      <c r="C360" s="7">
        <f t="shared" si="73"/>
        <v>0</v>
      </c>
      <c r="D360" s="7">
        <f t="shared" si="61"/>
        <v>0</v>
      </c>
      <c r="E360" s="7">
        <f t="shared" si="62"/>
        <v>0</v>
      </c>
      <c r="F360" s="4">
        <f>'Marktpreise EEX NCG 2017'!B716</f>
        <v>16.52</v>
      </c>
      <c r="G360" s="4">
        <f t="shared" si="67"/>
        <v>16.71</v>
      </c>
      <c r="H360" s="4">
        <f t="shared" si="63"/>
        <v>0</v>
      </c>
      <c r="I360" s="19">
        <f t="shared" si="64"/>
        <v>0</v>
      </c>
      <c r="J360" s="19">
        <f t="shared" si="68"/>
        <v>0</v>
      </c>
      <c r="K360" s="7">
        <f t="shared" si="69"/>
        <v>0</v>
      </c>
      <c r="L360" s="18">
        <f t="shared" si="65"/>
        <v>0</v>
      </c>
      <c r="M360" s="4" t="e">
        <f t="shared" si="60"/>
        <v>#DIV/0!</v>
      </c>
      <c r="N360" s="4">
        <f t="shared" si="70"/>
        <v>20.797780991735522</v>
      </c>
      <c r="O360" s="4">
        <f t="shared" si="71"/>
        <v>5033.0629999999965</v>
      </c>
      <c r="P360">
        <f t="shared" si="66"/>
        <v>1</v>
      </c>
      <c r="Q360">
        <f t="shared" si="72"/>
        <v>242</v>
      </c>
    </row>
    <row r="361" spans="2:17" x14ac:dyDescent="0.2">
      <c r="B361" s="3">
        <f>'Marktpreise EEX NCG 2017'!A717</f>
        <v>42355</v>
      </c>
      <c r="C361" s="7">
        <f t="shared" si="73"/>
        <v>0</v>
      </c>
      <c r="D361" s="7">
        <f t="shared" si="61"/>
        <v>0</v>
      </c>
      <c r="E361" s="7">
        <f t="shared" si="62"/>
        <v>0</v>
      </c>
      <c r="F361" s="4">
        <f>'Marktpreise EEX NCG 2017'!B717</f>
        <v>16.55</v>
      </c>
      <c r="G361" s="4">
        <f t="shared" si="67"/>
        <v>16.740000000000002</v>
      </c>
      <c r="H361" s="4">
        <f t="shared" si="63"/>
        <v>0</v>
      </c>
      <c r="I361" s="19">
        <f t="shared" si="64"/>
        <v>0</v>
      </c>
      <c r="J361" s="19">
        <f t="shared" si="68"/>
        <v>0</v>
      </c>
      <c r="K361" s="7">
        <f t="shared" si="69"/>
        <v>0</v>
      </c>
      <c r="L361" s="18">
        <f t="shared" si="65"/>
        <v>0</v>
      </c>
      <c r="M361" s="4" t="e">
        <f t="shared" si="60"/>
        <v>#DIV/0!</v>
      </c>
      <c r="N361" s="4">
        <f t="shared" si="70"/>
        <v>20.781082304526734</v>
      </c>
      <c r="O361" s="4">
        <f t="shared" si="71"/>
        <v>5049.8029999999962</v>
      </c>
      <c r="P361">
        <f t="shared" si="66"/>
        <v>1</v>
      </c>
      <c r="Q361">
        <f t="shared" si="72"/>
        <v>243</v>
      </c>
    </row>
    <row r="362" spans="2:17" x14ac:dyDescent="0.2">
      <c r="B362" s="3">
        <f>'Marktpreise EEX NCG 2017'!A718</f>
        <v>42356</v>
      </c>
      <c r="C362" s="7">
        <f t="shared" si="73"/>
        <v>0</v>
      </c>
      <c r="D362" s="7">
        <f t="shared" si="61"/>
        <v>0</v>
      </c>
      <c r="E362" s="7">
        <f t="shared" si="62"/>
        <v>0</v>
      </c>
      <c r="F362" s="4">
        <f>'Marktpreise EEX NCG 2017'!B718</f>
        <v>16.29</v>
      </c>
      <c r="G362" s="4">
        <f t="shared" si="67"/>
        <v>16.48</v>
      </c>
      <c r="H362" s="4">
        <f t="shared" si="63"/>
        <v>0</v>
      </c>
      <c r="I362" s="19">
        <f t="shared" si="64"/>
        <v>0</v>
      </c>
      <c r="J362" s="19">
        <f t="shared" si="68"/>
        <v>0</v>
      </c>
      <c r="K362" s="7">
        <f t="shared" si="69"/>
        <v>0</v>
      </c>
      <c r="L362" s="18">
        <f t="shared" si="65"/>
        <v>0</v>
      </c>
      <c r="M362" s="4" t="e">
        <f t="shared" si="60"/>
        <v>#DIV/0!</v>
      </c>
      <c r="N362" s="4">
        <f t="shared" si="70"/>
        <v>20.763454918032771</v>
      </c>
      <c r="O362" s="4">
        <f t="shared" si="71"/>
        <v>5066.2829999999958</v>
      </c>
      <c r="P362">
        <f t="shared" si="66"/>
        <v>1</v>
      </c>
      <c r="Q362">
        <f t="shared" si="72"/>
        <v>244</v>
      </c>
    </row>
    <row r="363" spans="2:17" x14ac:dyDescent="0.2">
      <c r="B363" s="3">
        <f>'Marktpreise EEX NCG 2017'!A719</f>
        <v>42357</v>
      </c>
      <c r="C363" s="7">
        <f t="shared" si="73"/>
        <v>0</v>
      </c>
      <c r="D363" s="7">
        <f t="shared" si="61"/>
        <v>0</v>
      </c>
      <c r="E363" s="7">
        <f t="shared" si="62"/>
        <v>0</v>
      </c>
      <c r="F363" s="4">
        <f>'Marktpreise EEX NCG 2017'!B719</f>
        <v>0</v>
      </c>
      <c r="G363" s="4">
        <f t="shared" si="67"/>
        <v>16.48</v>
      </c>
      <c r="H363" s="4">
        <f t="shared" si="63"/>
        <v>0</v>
      </c>
      <c r="I363" s="19">
        <f t="shared" si="64"/>
        <v>0</v>
      </c>
      <c r="J363" s="19">
        <f t="shared" si="68"/>
        <v>0</v>
      </c>
      <c r="K363" s="7">
        <f t="shared" si="69"/>
        <v>0</v>
      </c>
      <c r="L363" s="18">
        <f t="shared" si="65"/>
        <v>0</v>
      </c>
      <c r="M363" s="4" t="e">
        <f t="shared" ref="M363:M426" si="74">J363/K363</f>
        <v>#DIV/0!</v>
      </c>
      <c r="N363" s="4">
        <f t="shared" si="70"/>
        <v>20.763454918032771</v>
      </c>
      <c r="O363" s="4">
        <f t="shared" si="71"/>
        <v>5066.2829999999958</v>
      </c>
      <c r="P363">
        <f t="shared" si="66"/>
        <v>0</v>
      </c>
      <c r="Q363">
        <f t="shared" si="72"/>
        <v>244</v>
      </c>
    </row>
    <row r="364" spans="2:17" x14ac:dyDescent="0.2">
      <c r="B364" s="3">
        <f>'Marktpreise EEX NCG 2017'!A720</f>
        <v>42358</v>
      </c>
      <c r="C364" s="7">
        <f t="shared" si="73"/>
        <v>0</v>
      </c>
      <c r="D364" s="7">
        <f t="shared" si="61"/>
        <v>0</v>
      </c>
      <c r="E364" s="7">
        <f t="shared" si="62"/>
        <v>0</v>
      </c>
      <c r="F364" s="4">
        <f>'Marktpreise EEX NCG 2017'!B720</f>
        <v>0</v>
      </c>
      <c r="G364" s="4">
        <f t="shared" si="67"/>
        <v>16.48</v>
      </c>
      <c r="H364" s="4">
        <f t="shared" si="63"/>
        <v>0</v>
      </c>
      <c r="I364" s="19">
        <f t="shared" si="64"/>
        <v>0</v>
      </c>
      <c r="J364" s="19">
        <f t="shared" si="68"/>
        <v>0</v>
      </c>
      <c r="K364" s="7">
        <f t="shared" si="69"/>
        <v>0</v>
      </c>
      <c r="L364" s="18">
        <f t="shared" si="65"/>
        <v>0</v>
      </c>
      <c r="M364" s="4" t="e">
        <f t="shared" si="74"/>
        <v>#DIV/0!</v>
      </c>
      <c r="N364" s="4">
        <f t="shared" si="70"/>
        <v>20.763454918032771</v>
      </c>
      <c r="O364" s="4">
        <f t="shared" si="71"/>
        <v>5066.2829999999958</v>
      </c>
      <c r="P364">
        <f t="shared" si="66"/>
        <v>0</v>
      </c>
      <c r="Q364">
        <f t="shared" si="72"/>
        <v>244</v>
      </c>
    </row>
    <row r="365" spans="2:17" x14ac:dyDescent="0.2">
      <c r="B365" s="3">
        <f>'Marktpreise EEX NCG 2017'!A721</f>
        <v>42359</v>
      </c>
      <c r="C365" s="7">
        <f t="shared" si="73"/>
        <v>0</v>
      </c>
      <c r="D365" s="7">
        <f t="shared" si="61"/>
        <v>0</v>
      </c>
      <c r="E365" s="7">
        <f t="shared" si="62"/>
        <v>0</v>
      </c>
      <c r="F365" s="4">
        <f>'Marktpreise EEX NCG 2017'!B721</f>
        <v>16.190000000000001</v>
      </c>
      <c r="G365" s="4">
        <f t="shared" si="67"/>
        <v>16.380000000000003</v>
      </c>
      <c r="H365" s="4">
        <f t="shared" si="63"/>
        <v>0</v>
      </c>
      <c r="I365" s="19">
        <f t="shared" si="64"/>
        <v>0</v>
      </c>
      <c r="J365" s="19">
        <f t="shared" si="68"/>
        <v>0</v>
      </c>
      <c r="K365" s="7">
        <f t="shared" si="69"/>
        <v>0</v>
      </c>
      <c r="L365" s="18">
        <f t="shared" si="65"/>
        <v>0</v>
      </c>
      <c r="M365" s="4" t="e">
        <f t="shared" si="74"/>
        <v>#DIV/0!</v>
      </c>
      <c r="N365" s="4">
        <f t="shared" si="70"/>
        <v>20.745563265306107</v>
      </c>
      <c r="O365" s="4">
        <f t="shared" si="71"/>
        <v>5082.6629999999959</v>
      </c>
      <c r="P365">
        <f t="shared" si="66"/>
        <v>1</v>
      </c>
      <c r="Q365">
        <f t="shared" si="72"/>
        <v>245</v>
      </c>
    </row>
    <row r="366" spans="2:17" x14ac:dyDescent="0.2">
      <c r="B366" s="3">
        <f>'Marktpreise EEX NCG 2017'!A722</f>
        <v>42360</v>
      </c>
      <c r="C366" s="7">
        <f t="shared" si="73"/>
        <v>0</v>
      </c>
      <c r="D366" s="7">
        <f t="shared" si="61"/>
        <v>0</v>
      </c>
      <c r="E366" s="7">
        <f t="shared" si="62"/>
        <v>0</v>
      </c>
      <c r="F366" s="4">
        <f>'Marktpreise EEX NCG 2017'!B722</f>
        <v>16.100000000000001</v>
      </c>
      <c r="G366" s="4">
        <f t="shared" si="67"/>
        <v>16.290000000000003</v>
      </c>
      <c r="H366" s="4">
        <f t="shared" si="63"/>
        <v>0</v>
      </c>
      <c r="I366" s="19">
        <f t="shared" si="64"/>
        <v>0</v>
      </c>
      <c r="J366" s="19">
        <f t="shared" si="68"/>
        <v>0</v>
      </c>
      <c r="K366" s="7">
        <f t="shared" si="69"/>
        <v>0</v>
      </c>
      <c r="L366" s="18">
        <f t="shared" si="65"/>
        <v>0</v>
      </c>
      <c r="M366" s="4" t="e">
        <f t="shared" si="74"/>
        <v>#DIV/0!</v>
      </c>
      <c r="N366" s="4">
        <f t="shared" si="70"/>
        <v>20.727451219512179</v>
      </c>
      <c r="O366" s="4">
        <f t="shared" si="71"/>
        <v>5098.9529999999959</v>
      </c>
      <c r="P366">
        <f t="shared" si="66"/>
        <v>1</v>
      </c>
      <c r="Q366">
        <f t="shared" si="72"/>
        <v>246</v>
      </c>
    </row>
    <row r="367" spans="2:17" x14ac:dyDescent="0.2">
      <c r="B367" s="3">
        <f>'Marktpreise EEX NCG 2017'!A723</f>
        <v>42361</v>
      </c>
      <c r="C367" s="7">
        <f t="shared" si="73"/>
        <v>0</v>
      </c>
      <c r="D367" s="7">
        <f t="shared" si="61"/>
        <v>0</v>
      </c>
      <c r="E367" s="7">
        <f t="shared" si="62"/>
        <v>0</v>
      </c>
      <c r="F367" s="4">
        <f>'Marktpreise EEX NCG 2017'!B723</f>
        <v>15.86</v>
      </c>
      <c r="G367" s="4">
        <f t="shared" si="67"/>
        <v>16.05</v>
      </c>
      <c r="H367" s="4">
        <f t="shared" si="63"/>
        <v>0</v>
      </c>
      <c r="I367" s="19">
        <f t="shared" si="64"/>
        <v>0</v>
      </c>
      <c r="J367" s="19">
        <f t="shared" si="68"/>
        <v>0</v>
      </c>
      <c r="K367" s="7">
        <f t="shared" si="69"/>
        <v>0</v>
      </c>
      <c r="L367" s="18">
        <f t="shared" si="65"/>
        <v>0</v>
      </c>
      <c r="M367" s="4" t="e">
        <f t="shared" si="74"/>
        <v>#DIV/0!</v>
      </c>
      <c r="N367" s="4">
        <f t="shared" si="70"/>
        <v>20.70851417004047</v>
      </c>
      <c r="O367" s="4">
        <f t="shared" si="71"/>
        <v>5115.0029999999961</v>
      </c>
      <c r="P367">
        <f t="shared" si="66"/>
        <v>1</v>
      </c>
      <c r="Q367">
        <f t="shared" si="72"/>
        <v>247</v>
      </c>
    </row>
    <row r="368" spans="2:17" x14ac:dyDescent="0.2">
      <c r="B368" s="3">
        <f>'Marktpreise EEX NCG 2017'!A724</f>
        <v>42362</v>
      </c>
      <c r="C368" s="7">
        <f t="shared" si="73"/>
        <v>0</v>
      </c>
      <c r="D368" s="7">
        <f t="shared" ref="D368:D431" si="75">IF(G368&gt;=G367,IF(F368=0,C368+D367,0),C368+D367)</f>
        <v>0</v>
      </c>
      <c r="E368" s="7">
        <f t="shared" ref="E368:E431" si="76">IF(G368&gt;=G367,IF(F368=0,0,C368+D367),0)</f>
        <v>0</v>
      </c>
      <c r="F368" s="4">
        <f>'Marktpreise EEX NCG 2017'!B724</f>
        <v>15.88</v>
      </c>
      <c r="G368" s="4">
        <f t="shared" si="67"/>
        <v>16.07</v>
      </c>
      <c r="H368" s="4">
        <f t="shared" si="63"/>
        <v>0</v>
      </c>
      <c r="I368" s="19">
        <f t="shared" si="64"/>
        <v>0</v>
      </c>
      <c r="J368" s="19">
        <f t="shared" si="68"/>
        <v>0</v>
      </c>
      <c r="K368" s="7">
        <f t="shared" si="69"/>
        <v>0</v>
      </c>
      <c r="L368" s="18">
        <f t="shared" si="65"/>
        <v>0</v>
      </c>
      <c r="M368" s="4" t="e">
        <f t="shared" si="74"/>
        <v>#DIV/0!</v>
      </c>
      <c r="N368" s="4">
        <f t="shared" si="70"/>
        <v>20.68981048387095</v>
      </c>
      <c r="O368" s="4">
        <f t="shared" si="71"/>
        <v>5131.0729999999958</v>
      </c>
      <c r="P368">
        <f t="shared" si="66"/>
        <v>1</v>
      </c>
      <c r="Q368">
        <f t="shared" si="72"/>
        <v>248</v>
      </c>
    </row>
    <row r="369" spans="2:17" x14ac:dyDescent="0.2">
      <c r="B369" s="3">
        <f>'Marktpreise EEX NCG 2017'!A725</f>
        <v>42363</v>
      </c>
      <c r="C369" s="7">
        <f t="shared" si="73"/>
        <v>0</v>
      </c>
      <c r="D369" s="7">
        <f t="shared" si="75"/>
        <v>0</v>
      </c>
      <c r="E369" s="7">
        <f t="shared" si="76"/>
        <v>0</v>
      </c>
      <c r="F369" s="4">
        <f>'Marktpreise EEX NCG 2017'!B725</f>
        <v>0</v>
      </c>
      <c r="G369" s="4">
        <f t="shared" si="67"/>
        <v>16.07</v>
      </c>
      <c r="H369" s="4">
        <f t="shared" si="63"/>
        <v>0</v>
      </c>
      <c r="I369" s="19">
        <f t="shared" si="64"/>
        <v>0</v>
      </c>
      <c r="J369" s="19">
        <f t="shared" si="68"/>
        <v>0</v>
      </c>
      <c r="K369" s="7">
        <f t="shared" si="69"/>
        <v>0</v>
      </c>
      <c r="L369" s="18">
        <f t="shared" si="65"/>
        <v>0</v>
      </c>
      <c r="M369" s="4" t="e">
        <f t="shared" si="74"/>
        <v>#DIV/0!</v>
      </c>
      <c r="N369" s="4">
        <f t="shared" si="70"/>
        <v>20.68981048387095</v>
      </c>
      <c r="O369" s="4">
        <f t="shared" si="71"/>
        <v>5131.0729999999958</v>
      </c>
      <c r="P369">
        <f t="shared" si="66"/>
        <v>0</v>
      </c>
      <c r="Q369">
        <f t="shared" si="72"/>
        <v>248</v>
      </c>
    </row>
    <row r="370" spans="2:17" x14ac:dyDescent="0.2">
      <c r="B370" s="3">
        <f>'Marktpreise EEX NCG 2017'!A726</f>
        <v>42364</v>
      </c>
      <c r="C370" s="7">
        <f t="shared" si="73"/>
        <v>0</v>
      </c>
      <c r="D370" s="7">
        <f t="shared" si="75"/>
        <v>0</v>
      </c>
      <c r="E370" s="7">
        <f t="shared" si="76"/>
        <v>0</v>
      </c>
      <c r="F370" s="4">
        <f>'Marktpreise EEX NCG 2017'!B726</f>
        <v>0</v>
      </c>
      <c r="G370" s="4">
        <f t="shared" si="67"/>
        <v>16.07</v>
      </c>
      <c r="H370" s="4">
        <f t="shared" si="63"/>
        <v>0</v>
      </c>
      <c r="I370" s="19">
        <f t="shared" si="64"/>
        <v>0</v>
      </c>
      <c r="J370" s="19">
        <f t="shared" si="68"/>
        <v>0</v>
      </c>
      <c r="K370" s="7">
        <f t="shared" si="69"/>
        <v>0</v>
      </c>
      <c r="L370" s="18">
        <f t="shared" si="65"/>
        <v>0</v>
      </c>
      <c r="M370" s="4" t="e">
        <f t="shared" si="74"/>
        <v>#DIV/0!</v>
      </c>
      <c r="N370" s="4">
        <f t="shared" si="70"/>
        <v>20.68981048387095</v>
      </c>
      <c r="O370" s="4">
        <f t="shared" si="71"/>
        <v>5131.0729999999958</v>
      </c>
      <c r="P370">
        <f t="shared" si="66"/>
        <v>0</v>
      </c>
      <c r="Q370">
        <f t="shared" si="72"/>
        <v>248</v>
      </c>
    </row>
    <row r="371" spans="2:17" x14ac:dyDescent="0.2">
      <c r="B371" s="3">
        <f>'Marktpreise EEX NCG 2017'!A727</f>
        <v>42365</v>
      </c>
      <c r="C371" s="7">
        <f t="shared" si="73"/>
        <v>0</v>
      </c>
      <c r="D371" s="7">
        <f t="shared" si="75"/>
        <v>0</v>
      </c>
      <c r="E371" s="7">
        <f t="shared" si="76"/>
        <v>0</v>
      </c>
      <c r="F371" s="4">
        <f>'Marktpreise EEX NCG 2017'!B727</f>
        <v>0</v>
      </c>
      <c r="G371" s="4">
        <f t="shared" si="67"/>
        <v>16.07</v>
      </c>
      <c r="H371" s="4">
        <f t="shared" si="63"/>
        <v>0</v>
      </c>
      <c r="I371" s="19">
        <f t="shared" si="64"/>
        <v>0</v>
      </c>
      <c r="J371" s="19">
        <f t="shared" si="68"/>
        <v>0</v>
      </c>
      <c r="K371" s="7">
        <f t="shared" si="69"/>
        <v>0</v>
      </c>
      <c r="L371" s="18">
        <f t="shared" si="65"/>
        <v>0</v>
      </c>
      <c r="M371" s="4" t="e">
        <f t="shared" si="74"/>
        <v>#DIV/0!</v>
      </c>
      <c r="N371" s="4">
        <f t="shared" si="70"/>
        <v>20.68981048387095</v>
      </c>
      <c r="O371" s="4">
        <f t="shared" si="71"/>
        <v>5131.0729999999958</v>
      </c>
      <c r="P371">
        <f t="shared" si="66"/>
        <v>0</v>
      </c>
      <c r="Q371">
        <f t="shared" si="72"/>
        <v>248</v>
      </c>
    </row>
    <row r="372" spans="2:17" x14ac:dyDescent="0.2">
      <c r="B372" s="3">
        <f>'Marktpreise EEX NCG 2017'!A728</f>
        <v>42366</v>
      </c>
      <c r="C372" s="7">
        <f t="shared" si="73"/>
        <v>0</v>
      </c>
      <c r="D372" s="7">
        <f t="shared" si="75"/>
        <v>0</v>
      </c>
      <c r="E372" s="7">
        <f t="shared" si="76"/>
        <v>0</v>
      </c>
      <c r="F372" s="4">
        <f>'Marktpreise EEX NCG 2017'!B728</f>
        <v>0</v>
      </c>
      <c r="G372" s="4">
        <f t="shared" si="67"/>
        <v>16.07</v>
      </c>
      <c r="H372" s="4">
        <f t="shared" si="63"/>
        <v>0</v>
      </c>
      <c r="I372" s="19">
        <f t="shared" si="64"/>
        <v>0</v>
      </c>
      <c r="J372" s="19">
        <f t="shared" si="68"/>
        <v>0</v>
      </c>
      <c r="K372" s="7">
        <f t="shared" si="69"/>
        <v>0</v>
      </c>
      <c r="L372" s="18">
        <f t="shared" si="65"/>
        <v>0</v>
      </c>
      <c r="M372" s="4" t="e">
        <f t="shared" si="74"/>
        <v>#DIV/0!</v>
      </c>
      <c r="N372" s="4">
        <f t="shared" si="70"/>
        <v>20.68981048387095</v>
      </c>
      <c r="O372" s="4">
        <f t="shared" si="71"/>
        <v>5131.0729999999958</v>
      </c>
      <c r="P372">
        <f t="shared" si="66"/>
        <v>0</v>
      </c>
      <c r="Q372">
        <f t="shared" si="72"/>
        <v>248</v>
      </c>
    </row>
    <row r="373" spans="2:17" x14ac:dyDescent="0.2">
      <c r="B373" s="3">
        <f>'Marktpreise EEX NCG 2017'!A729</f>
        <v>42367</v>
      </c>
      <c r="C373" s="7">
        <f t="shared" si="73"/>
        <v>0</v>
      </c>
      <c r="D373" s="7">
        <f t="shared" si="75"/>
        <v>0</v>
      </c>
      <c r="E373" s="7">
        <f t="shared" si="76"/>
        <v>0</v>
      </c>
      <c r="F373" s="4">
        <f>'Marktpreise EEX NCG 2017'!B729</f>
        <v>16.440000000000001</v>
      </c>
      <c r="G373" s="4">
        <f t="shared" si="67"/>
        <v>16.630000000000003</v>
      </c>
      <c r="H373" s="4">
        <f t="shared" si="63"/>
        <v>0</v>
      </c>
      <c r="I373" s="19">
        <f t="shared" si="64"/>
        <v>0</v>
      </c>
      <c r="J373" s="19">
        <f t="shared" si="68"/>
        <v>0</v>
      </c>
      <c r="K373" s="7">
        <f t="shared" si="69"/>
        <v>0</v>
      </c>
      <c r="L373" s="18">
        <f t="shared" si="65"/>
        <v>0</v>
      </c>
      <c r="M373" s="4" t="e">
        <f t="shared" si="74"/>
        <v>#DIV/0!</v>
      </c>
      <c r="N373" s="4">
        <f t="shared" si="70"/>
        <v>20.673506024096369</v>
      </c>
      <c r="O373" s="4">
        <f t="shared" si="71"/>
        <v>5147.7029999999959</v>
      </c>
      <c r="P373">
        <f t="shared" si="66"/>
        <v>1</v>
      </c>
      <c r="Q373">
        <f t="shared" si="72"/>
        <v>249</v>
      </c>
    </row>
    <row r="374" spans="2:17" x14ac:dyDescent="0.2">
      <c r="B374" s="3">
        <f>'Marktpreise EEX NCG 2017'!A730</f>
        <v>42368</v>
      </c>
      <c r="C374" s="7">
        <f t="shared" si="73"/>
        <v>0</v>
      </c>
      <c r="D374" s="7">
        <f t="shared" si="75"/>
        <v>0</v>
      </c>
      <c r="E374" s="7">
        <f t="shared" si="76"/>
        <v>0</v>
      </c>
      <c r="F374" s="4">
        <f>'Marktpreise EEX NCG 2017'!B730</f>
        <v>16.100000000000001</v>
      </c>
      <c r="G374" s="4">
        <f t="shared" si="67"/>
        <v>16.290000000000003</v>
      </c>
      <c r="H374" s="4">
        <f t="shared" si="63"/>
        <v>0</v>
      </c>
      <c r="I374" s="19">
        <f t="shared" si="64"/>
        <v>0</v>
      </c>
      <c r="J374" s="19">
        <f t="shared" si="68"/>
        <v>0</v>
      </c>
      <c r="K374" s="7">
        <f t="shared" si="69"/>
        <v>0</v>
      </c>
      <c r="L374" s="18">
        <f t="shared" si="65"/>
        <v>0</v>
      </c>
      <c r="M374" s="4" t="e">
        <f t="shared" si="74"/>
        <v>#DIV/0!</v>
      </c>
      <c r="N374" s="4">
        <f t="shared" si="70"/>
        <v>20.655971999999984</v>
      </c>
      <c r="O374" s="4">
        <f t="shared" si="71"/>
        <v>5163.9929999999958</v>
      </c>
      <c r="P374">
        <f t="shared" si="66"/>
        <v>1</v>
      </c>
      <c r="Q374">
        <f t="shared" si="72"/>
        <v>250</v>
      </c>
    </row>
    <row r="375" spans="2:17" x14ac:dyDescent="0.2">
      <c r="B375" s="3">
        <f>'Marktpreise EEX NCG 2017'!A731</f>
        <v>42369</v>
      </c>
      <c r="C375" s="7">
        <f t="shared" si="73"/>
        <v>0</v>
      </c>
      <c r="D375" s="7">
        <f t="shared" si="75"/>
        <v>0</v>
      </c>
      <c r="E375" s="7">
        <f t="shared" si="76"/>
        <v>0</v>
      </c>
      <c r="F375" s="4">
        <f>'Marktpreise EEX NCG 2017'!B731</f>
        <v>15.95</v>
      </c>
      <c r="G375" s="4">
        <f t="shared" si="67"/>
        <v>16.14</v>
      </c>
      <c r="H375" s="4">
        <f t="shared" si="63"/>
        <v>0</v>
      </c>
      <c r="I375" s="19">
        <f t="shared" si="64"/>
        <v>0</v>
      </c>
      <c r="J375" s="19">
        <f t="shared" si="68"/>
        <v>0</v>
      </c>
      <c r="K375" s="7">
        <f t="shared" si="69"/>
        <v>0</v>
      </c>
      <c r="L375" s="18">
        <f t="shared" si="65"/>
        <v>0</v>
      </c>
      <c r="M375" s="4" t="e">
        <f t="shared" si="74"/>
        <v>#DIV/0!</v>
      </c>
      <c r="N375" s="4">
        <f t="shared" si="70"/>
        <v>20.63798007968126</v>
      </c>
      <c r="O375" s="4">
        <f t="shared" si="71"/>
        <v>5180.1329999999962</v>
      </c>
      <c r="P375">
        <f t="shared" si="66"/>
        <v>1</v>
      </c>
      <c r="Q375">
        <f t="shared" si="72"/>
        <v>251</v>
      </c>
    </row>
    <row r="376" spans="2:17" x14ac:dyDescent="0.2">
      <c r="B376" s="3">
        <f>'Marktpreise EEX NCG 2017'!A732</f>
        <v>42370</v>
      </c>
      <c r="C376" s="7">
        <f t="shared" si="73"/>
        <v>0</v>
      </c>
      <c r="D376" s="7">
        <f t="shared" si="75"/>
        <v>0</v>
      </c>
      <c r="E376" s="7">
        <f t="shared" si="76"/>
        <v>0</v>
      </c>
      <c r="F376" s="4">
        <f>'Marktpreise EEX NCG 2017'!B732</f>
        <v>0</v>
      </c>
      <c r="G376" s="4">
        <f t="shared" si="67"/>
        <v>16.14</v>
      </c>
      <c r="H376" s="4">
        <f t="shared" si="63"/>
        <v>0</v>
      </c>
      <c r="I376" s="19">
        <f t="shared" si="64"/>
        <v>0</v>
      </c>
      <c r="J376" s="19">
        <f t="shared" si="68"/>
        <v>0</v>
      </c>
      <c r="K376" s="7">
        <f t="shared" si="69"/>
        <v>0</v>
      </c>
      <c r="L376" s="18">
        <f t="shared" si="65"/>
        <v>0</v>
      </c>
      <c r="M376" s="4" t="e">
        <f t="shared" si="74"/>
        <v>#DIV/0!</v>
      </c>
      <c r="N376" s="4">
        <f t="shared" si="70"/>
        <v>20.63798007968126</v>
      </c>
      <c r="O376" s="4">
        <f t="shared" si="71"/>
        <v>5180.1329999999962</v>
      </c>
      <c r="P376">
        <f t="shared" si="66"/>
        <v>0</v>
      </c>
      <c r="Q376">
        <f t="shared" si="72"/>
        <v>251</v>
      </c>
    </row>
    <row r="377" spans="2:17" x14ac:dyDescent="0.2">
      <c r="B377" s="3">
        <f>'Marktpreise EEX NCG 2017'!A733</f>
        <v>42371</v>
      </c>
      <c r="C377" s="7">
        <f t="shared" si="73"/>
        <v>0</v>
      </c>
      <c r="D377" s="7">
        <f t="shared" si="75"/>
        <v>0</v>
      </c>
      <c r="E377" s="7">
        <f t="shared" si="76"/>
        <v>0</v>
      </c>
      <c r="F377" s="4">
        <f>'Marktpreise EEX NCG 2017'!B733</f>
        <v>0</v>
      </c>
      <c r="G377" s="4">
        <f t="shared" si="67"/>
        <v>16.14</v>
      </c>
      <c r="H377" s="4">
        <f t="shared" si="63"/>
        <v>0</v>
      </c>
      <c r="I377" s="19">
        <f t="shared" si="64"/>
        <v>0</v>
      </c>
      <c r="J377" s="19">
        <f t="shared" si="68"/>
        <v>0</v>
      </c>
      <c r="K377" s="7">
        <f t="shared" si="69"/>
        <v>0</v>
      </c>
      <c r="L377" s="18">
        <f t="shared" si="65"/>
        <v>0</v>
      </c>
      <c r="M377" s="4" t="e">
        <f t="shared" si="74"/>
        <v>#DIV/0!</v>
      </c>
      <c r="N377" s="4">
        <f t="shared" si="70"/>
        <v>20.63798007968126</v>
      </c>
      <c r="O377" s="4">
        <f t="shared" si="71"/>
        <v>5180.1329999999962</v>
      </c>
      <c r="P377">
        <f t="shared" si="66"/>
        <v>0</v>
      </c>
      <c r="Q377">
        <f t="shared" si="72"/>
        <v>251</v>
      </c>
    </row>
    <row r="378" spans="2:17" x14ac:dyDescent="0.2">
      <c r="B378" s="3">
        <f>'Marktpreise EEX NCG 2017'!A734</f>
        <v>42372</v>
      </c>
      <c r="C378" s="7">
        <f t="shared" si="73"/>
        <v>0</v>
      </c>
      <c r="D378" s="7">
        <f t="shared" si="75"/>
        <v>0</v>
      </c>
      <c r="E378" s="7">
        <f t="shared" si="76"/>
        <v>0</v>
      </c>
      <c r="F378" s="4">
        <f>'Marktpreise EEX NCG 2017'!B734</f>
        <v>0</v>
      </c>
      <c r="G378" s="4">
        <f t="shared" si="67"/>
        <v>16.14</v>
      </c>
      <c r="H378" s="4">
        <f t="shared" si="63"/>
        <v>0</v>
      </c>
      <c r="I378" s="19">
        <f t="shared" si="64"/>
        <v>0</v>
      </c>
      <c r="J378" s="19">
        <f t="shared" si="68"/>
        <v>0</v>
      </c>
      <c r="K378" s="7">
        <f t="shared" si="69"/>
        <v>0</v>
      </c>
      <c r="L378" s="18">
        <f t="shared" si="65"/>
        <v>0</v>
      </c>
      <c r="M378" s="4" t="e">
        <f t="shared" si="74"/>
        <v>#DIV/0!</v>
      </c>
      <c r="N378" s="4">
        <f t="shared" si="70"/>
        <v>20.63798007968126</v>
      </c>
      <c r="O378" s="4">
        <f t="shared" si="71"/>
        <v>5180.1329999999962</v>
      </c>
      <c r="P378">
        <f t="shared" si="66"/>
        <v>0</v>
      </c>
      <c r="Q378">
        <f t="shared" si="72"/>
        <v>251</v>
      </c>
    </row>
    <row r="379" spans="2:17" x14ac:dyDescent="0.2">
      <c r="B379" s="3">
        <f>'Marktpreise EEX NCG 2017'!A735</f>
        <v>42373</v>
      </c>
      <c r="C379" s="7">
        <f t="shared" si="73"/>
        <v>0</v>
      </c>
      <c r="D379" s="7">
        <f t="shared" si="75"/>
        <v>0</v>
      </c>
      <c r="E379" s="7">
        <f t="shared" si="76"/>
        <v>0</v>
      </c>
      <c r="F379" s="4">
        <f>'Marktpreise EEX NCG 2017'!B735</f>
        <v>15.77</v>
      </c>
      <c r="G379" s="4">
        <f t="shared" si="67"/>
        <v>15.959999999999999</v>
      </c>
      <c r="H379" s="4">
        <f t="shared" si="63"/>
        <v>0</v>
      </c>
      <c r="I379" s="19">
        <f t="shared" si="64"/>
        <v>0</v>
      </c>
      <c r="J379" s="19">
        <f t="shared" si="68"/>
        <v>0</v>
      </c>
      <c r="K379" s="7">
        <f t="shared" si="69"/>
        <v>0</v>
      </c>
      <c r="L379" s="18">
        <f t="shared" si="65"/>
        <v>0</v>
      </c>
      <c r="M379" s="4" t="e">
        <f t="shared" si="74"/>
        <v>#DIV/0!</v>
      </c>
      <c r="N379" s="4">
        <f t="shared" si="70"/>
        <v>20.619416666666652</v>
      </c>
      <c r="O379" s="4">
        <f t="shared" si="71"/>
        <v>5196.0929999999962</v>
      </c>
      <c r="P379">
        <f t="shared" si="66"/>
        <v>1</v>
      </c>
      <c r="Q379">
        <f t="shared" si="72"/>
        <v>252</v>
      </c>
    </row>
    <row r="380" spans="2:17" x14ac:dyDescent="0.2">
      <c r="B380" s="3">
        <f>'Marktpreise EEX NCG 2017'!A736</f>
        <v>42374</v>
      </c>
      <c r="C380" s="7">
        <f t="shared" si="73"/>
        <v>0</v>
      </c>
      <c r="D380" s="7">
        <f t="shared" si="75"/>
        <v>0</v>
      </c>
      <c r="E380" s="7">
        <f t="shared" si="76"/>
        <v>0</v>
      </c>
      <c r="F380" s="4">
        <f>'Marktpreise EEX NCG 2017'!B736</f>
        <v>15.86</v>
      </c>
      <c r="G380" s="4">
        <f t="shared" si="67"/>
        <v>16.05</v>
      </c>
      <c r="H380" s="4">
        <f t="shared" si="63"/>
        <v>0</v>
      </c>
      <c r="I380" s="19">
        <f t="shared" si="64"/>
        <v>0</v>
      </c>
      <c r="J380" s="19">
        <f t="shared" si="68"/>
        <v>0</v>
      </c>
      <c r="K380" s="7">
        <f t="shared" si="69"/>
        <v>0</v>
      </c>
      <c r="L380" s="18">
        <f t="shared" si="65"/>
        <v>0</v>
      </c>
      <c r="M380" s="4" t="e">
        <f t="shared" si="74"/>
        <v>#DIV/0!</v>
      </c>
      <c r="N380" s="4">
        <f t="shared" si="70"/>
        <v>20.601355731225283</v>
      </c>
      <c r="O380" s="4">
        <f t="shared" si="71"/>
        <v>5212.1429999999964</v>
      </c>
      <c r="P380">
        <f t="shared" si="66"/>
        <v>1</v>
      </c>
      <c r="Q380">
        <f t="shared" si="72"/>
        <v>253</v>
      </c>
    </row>
    <row r="381" spans="2:17" x14ac:dyDescent="0.2">
      <c r="B381" s="3">
        <f>'Marktpreise EEX NCG 2017'!A737</f>
        <v>42375</v>
      </c>
      <c r="C381" s="7">
        <f t="shared" si="73"/>
        <v>0</v>
      </c>
      <c r="D381" s="7">
        <f t="shared" si="75"/>
        <v>0</v>
      </c>
      <c r="E381" s="7">
        <f t="shared" si="76"/>
        <v>0</v>
      </c>
      <c r="F381" s="4">
        <f>'Marktpreise EEX NCG 2017'!B737</f>
        <v>15.83</v>
      </c>
      <c r="G381" s="4">
        <f t="shared" si="67"/>
        <v>16.02</v>
      </c>
      <c r="H381" s="4">
        <f t="shared" si="63"/>
        <v>0</v>
      </c>
      <c r="I381" s="19">
        <f t="shared" si="64"/>
        <v>0</v>
      </c>
      <c r="J381" s="19">
        <f t="shared" si="68"/>
        <v>0</v>
      </c>
      <c r="K381" s="7">
        <f t="shared" si="69"/>
        <v>0</v>
      </c>
      <c r="L381" s="18">
        <f t="shared" si="65"/>
        <v>0</v>
      </c>
      <c r="M381" s="4" t="e">
        <f t="shared" si="74"/>
        <v>#DIV/0!</v>
      </c>
      <c r="N381" s="4">
        <f t="shared" si="70"/>
        <v>20.583318897637781</v>
      </c>
      <c r="O381" s="4">
        <f t="shared" si="71"/>
        <v>5228.1629999999968</v>
      </c>
      <c r="P381">
        <f t="shared" si="66"/>
        <v>1</v>
      </c>
      <c r="Q381">
        <f t="shared" si="72"/>
        <v>254</v>
      </c>
    </row>
    <row r="382" spans="2:17" x14ac:dyDescent="0.2">
      <c r="B382" s="3">
        <f>'Marktpreise EEX NCG 2017'!A738</f>
        <v>42376</v>
      </c>
      <c r="C382" s="7">
        <f t="shared" si="73"/>
        <v>0</v>
      </c>
      <c r="D382" s="7">
        <f t="shared" si="75"/>
        <v>0</v>
      </c>
      <c r="E382" s="7">
        <f t="shared" si="76"/>
        <v>0</v>
      </c>
      <c r="F382" s="4">
        <f>'Marktpreise EEX NCG 2017'!B738</f>
        <v>15.95</v>
      </c>
      <c r="G382" s="4">
        <f t="shared" si="67"/>
        <v>16.14</v>
      </c>
      <c r="H382" s="4">
        <f t="shared" si="63"/>
        <v>0</v>
      </c>
      <c r="I382" s="19">
        <f t="shared" si="64"/>
        <v>0</v>
      </c>
      <c r="J382" s="19">
        <f t="shared" si="68"/>
        <v>0</v>
      </c>
      <c r="K382" s="7">
        <f t="shared" si="69"/>
        <v>0</v>
      </c>
      <c r="L382" s="18">
        <f t="shared" si="65"/>
        <v>0</v>
      </c>
      <c r="M382" s="4" t="e">
        <f t="shared" si="74"/>
        <v>#DIV/0!</v>
      </c>
      <c r="N382" s="4">
        <f t="shared" si="70"/>
        <v>20.565894117647048</v>
      </c>
      <c r="O382" s="4">
        <f t="shared" si="71"/>
        <v>5244.3029999999972</v>
      </c>
      <c r="P382">
        <f t="shared" si="66"/>
        <v>1</v>
      </c>
      <c r="Q382">
        <f t="shared" si="72"/>
        <v>255</v>
      </c>
    </row>
    <row r="383" spans="2:17" x14ac:dyDescent="0.2">
      <c r="B383" s="3">
        <f>'Marktpreise EEX NCG 2017'!A739</f>
        <v>42377</v>
      </c>
      <c r="C383" s="7">
        <f t="shared" si="73"/>
        <v>0</v>
      </c>
      <c r="D383" s="7">
        <f t="shared" si="75"/>
        <v>0</v>
      </c>
      <c r="E383" s="7">
        <f t="shared" si="76"/>
        <v>0</v>
      </c>
      <c r="F383" s="4">
        <f>'Marktpreise EEX NCG 2017'!B739</f>
        <v>15.45</v>
      </c>
      <c r="G383" s="4">
        <f t="shared" si="67"/>
        <v>15.639999999999999</v>
      </c>
      <c r="H383" s="4">
        <f t="shared" si="63"/>
        <v>0</v>
      </c>
      <c r="I383" s="19">
        <f t="shared" si="64"/>
        <v>0</v>
      </c>
      <c r="J383" s="19">
        <f t="shared" si="68"/>
        <v>0</v>
      </c>
      <c r="K383" s="7">
        <f t="shared" si="69"/>
        <v>0</v>
      </c>
      <c r="L383" s="18">
        <f t="shared" si="65"/>
        <v>0</v>
      </c>
      <c r="M383" s="4" t="e">
        <f t="shared" si="74"/>
        <v>#DIV/0!</v>
      </c>
      <c r="N383" s="4">
        <f t="shared" si="70"/>
        <v>20.54665234374999</v>
      </c>
      <c r="O383" s="4">
        <f t="shared" si="71"/>
        <v>5259.9429999999975</v>
      </c>
      <c r="P383">
        <f t="shared" si="66"/>
        <v>1</v>
      </c>
      <c r="Q383">
        <f t="shared" si="72"/>
        <v>256</v>
      </c>
    </row>
    <row r="384" spans="2:17" x14ac:dyDescent="0.2">
      <c r="B384" s="3">
        <f>'Marktpreise EEX NCG 2017'!A740</f>
        <v>42378</v>
      </c>
      <c r="C384" s="7">
        <f t="shared" si="73"/>
        <v>0</v>
      </c>
      <c r="D384" s="7">
        <f t="shared" si="75"/>
        <v>0</v>
      </c>
      <c r="E384" s="7">
        <f t="shared" si="76"/>
        <v>0</v>
      </c>
      <c r="F384" s="4">
        <f>'Marktpreise EEX NCG 2017'!B740</f>
        <v>0</v>
      </c>
      <c r="G384" s="4">
        <f t="shared" si="67"/>
        <v>15.639999999999999</v>
      </c>
      <c r="H384" s="4">
        <f t="shared" si="63"/>
        <v>0</v>
      </c>
      <c r="I384" s="19">
        <f t="shared" si="64"/>
        <v>0</v>
      </c>
      <c r="J384" s="19">
        <f t="shared" si="68"/>
        <v>0</v>
      </c>
      <c r="K384" s="7">
        <f t="shared" si="69"/>
        <v>0</v>
      </c>
      <c r="L384" s="18">
        <f t="shared" si="65"/>
        <v>0</v>
      </c>
      <c r="M384" s="4" t="e">
        <f t="shared" si="74"/>
        <v>#DIV/0!</v>
      </c>
      <c r="N384" s="4">
        <f t="shared" si="70"/>
        <v>20.54665234374999</v>
      </c>
      <c r="O384" s="4">
        <f t="shared" si="71"/>
        <v>5259.9429999999975</v>
      </c>
      <c r="P384">
        <f t="shared" si="66"/>
        <v>0</v>
      </c>
      <c r="Q384">
        <f t="shared" si="72"/>
        <v>256</v>
      </c>
    </row>
    <row r="385" spans="2:17" x14ac:dyDescent="0.2">
      <c r="B385" s="3">
        <f>'Marktpreise EEX NCG 2017'!A741</f>
        <v>42379</v>
      </c>
      <c r="C385" s="7">
        <f t="shared" si="73"/>
        <v>0</v>
      </c>
      <c r="D385" s="7">
        <f t="shared" si="75"/>
        <v>0</v>
      </c>
      <c r="E385" s="7">
        <f t="shared" si="76"/>
        <v>0</v>
      </c>
      <c r="F385" s="4">
        <f>'Marktpreise EEX NCG 2017'!B741</f>
        <v>0</v>
      </c>
      <c r="G385" s="4">
        <f t="shared" si="67"/>
        <v>15.639999999999999</v>
      </c>
      <c r="H385" s="4">
        <f t="shared" si="63"/>
        <v>0</v>
      </c>
      <c r="I385" s="19">
        <f t="shared" si="64"/>
        <v>0</v>
      </c>
      <c r="J385" s="19">
        <f t="shared" si="68"/>
        <v>0</v>
      </c>
      <c r="K385" s="7">
        <f t="shared" si="69"/>
        <v>0</v>
      </c>
      <c r="L385" s="18">
        <f t="shared" si="65"/>
        <v>0</v>
      </c>
      <c r="M385" s="4" t="e">
        <f t="shared" si="74"/>
        <v>#DIV/0!</v>
      </c>
      <c r="N385" s="4">
        <f t="shared" si="70"/>
        <v>20.54665234374999</v>
      </c>
      <c r="O385" s="4">
        <f t="shared" si="71"/>
        <v>5259.9429999999975</v>
      </c>
      <c r="P385">
        <f t="shared" si="66"/>
        <v>0</v>
      </c>
      <c r="Q385">
        <f t="shared" si="72"/>
        <v>256</v>
      </c>
    </row>
    <row r="386" spans="2:17" x14ac:dyDescent="0.2">
      <c r="B386" s="3">
        <f>'Marktpreise EEX NCG 2017'!A742</f>
        <v>42380</v>
      </c>
      <c r="C386" s="7">
        <f t="shared" si="73"/>
        <v>0</v>
      </c>
      <c r="D386" s="7">
        <f t="shared" si="75"/>
        <v>0</v>
      </c>
      <c r="E386" s="7">
        <f t="shared" si="76"/>
        <v>0</v>
      </c>
      <c r="F386" s="4">
        <f>'Marktpreise EEX NCG 2017'!B742</f>
        <v>15.24</v>
      </c>
      <c r="G386" s="4">
        <f t="shared" si="67"/>
        <v>15.43</v>
      </c>
      <c r="H386" s="4">
        <f t="shared" si="63"/>
        <v>0</v>
      </c>
      <c r="I386" s="19">
        <f t="shared" si="64"/>
        <v>0</v>
      </c>
      <c r="J386" s="19">
        <f t="shared" si="68"/>
        <v>0</v>
      </c>
      <c r="K386" s="7">
        <f t="shared" si="69"/>
        <v>0</v>
      </c>
      <c r="L386" s="18">
        <f t="shared" si="65"/>
        <v>0</v>
      </c>
      <c r="M386" s="4" t="e">
        <f t="shared" si="74"/>
        <v>#DIV/0!</v>
      </c>
      <c r="N386" s="4">
        <f t="shared" si="70"/>
        <v>20.52674319066147</v>
      </c>
      <c r="O386" s="4">
        <f t="shared" si="71"/>
        <v>5275.3729999999978</v>
      </c>
      <c r="P386">
        <f t="shared" si="66"/>
        <v>1</v>
      </c>
      <c r="Q386">
        <f t="shared" si="72"/>
        <v>257</v>
      </c>
    </row>
    <row r="387" spans="2:17" x14ac:dyDescent="0.2">
      <c r="B387" s="3">
        <f>'Marktpreise EEX NCG 2017'!A743</f>
        <v>42381</v>
      </c>
      <c r="C387" s="7">
        <f t="shared" si="73"/>
        <v>0</v>
      </c>
      <c r="D387" s="7">
        <f t="shared" si="75"/>
        <v>0</v>
      </c>
      <c r="E387" s="7">
        <f t="shared" si="76"/>
        <v>0</v>
      </c>
      <c r="F387" s="4">
        <f>'Marktpreise EEX NCG 2017'!B743</f>
        <v>14.78</v>
      </c>
      <c r="G387" s="4">
        <f t="shared" si="67"/>
        <v>14.969999999999999</v>
      </c>
      <c r="H387" s="4">
        <f t="shared" si="63"/>
        <v>0</v>
      </c>
      <c r="I387" s="19">
        <f t="shared" si="64"/>
        <v>0</v>
      </c>
      <c r="J387" s="19">
        <f t="shared" si="68"/>
        <v>0</v>
      </c>
      <c r="K387" s="7">
        <f t="shared" si="69"/>
        <v>0</v>
      </c>
      <c r="L387" s="18">
        <f t="shared" si="65"/>
        <v>0</v>
      </c>
      <c r="M387" s="4" t="e">
        <f t="shared" si="74"/>
        <v>#DIV/0!</v>
      </c>
      <c r="N387" s="4">
        <f t="shared" si="70"/>
        <v>20.505205426356582</v>
      </c>
      <c r="O387" s="4">
        <f t="shared" si="71"/>
        <v>5290.342999999998</v>
      </c>
      <c r="P387">
        <f t="shared" si="66"/>
        <v>1</v>
      </c>
      <c r="Q387">
        <f t="shared" si="72"/>
        <v>258</v>
      </c>
    </row>
    <row r="388" spans="2:17" x14ac:dyDescent="0.2">
      <c r="B388" s="3">
        <f>'Marktpreise EEX NCG 2017'!A744</f>
        <v>42382</v>
      </c>
      <c r="C388" s="7">
        <f t="shared" si="73"/>
        <v>0</v>
      </c>
      <c r="D388" s="7">
        <f t="shared" si="75"/>
        <v>0</v>
      </c>
      <c r="E388" s="7">
        <f t="shared" si="76"/>
        <v>0</v>
      </c>
      <c r="F388" s="4">
        <f>'Marktpreise EEX NCG 2017'!B744</f>
        <v>14.81</v>
      </c>
      <c r="G388" s="4">
        <f t="shared" si="67"/>
        <v>15</v>
      </c>
      <c r="H388" s="4">
        <f t="shared" si="63"/>
        <v>0</v>
      </c>
      <c r="I388" s="19">
        <f t="shared" si="64"/>
        <v>0</v>
      </c>
      <c r="J388" s="19">
        <f t="shared" si="68"/>
        <v>0</v>
      </c>
      <c r="K388" s="7">
        <f t="shared" si="69"/>
        <v>0</v>
      </c>
      <c r="L388" s="18">
        <f t="shared" si="65"/>
        <v>0</v>
      </c>
      <c r="M388" s="4" t="e">
        <f t="shared" si="74"/>
        <v>#DIV/0!</v>
      </c>
      <c r="N388" s="4">
        <f t="shared" si="70"/>
        <v>20.483949806949798</v>
      </c>
      <c r="O388" s="4">
        <f t="shared" si="71"/>
        <v>5305.342999999998</v>
      </c>
      <c r="P388">
        <f t="shared" si="66"/>
        <v>1</v>
      </c>
      <c r="Q388">
        <f t="shared" si="72"/>
        <v>259</v>
      </c>
    </row>
    <row r="389" spans="2:17" x14ac:dyDescent="0.2">
      <c r="B389" s="3">
        <f>'Marktpreise EEX NCG 2017'!A745</f>
        <v>42383</v>
      </c>
      <c r="C389" s="7">
        <f t="shared" si="73"/>
        <v>0</v>
      </c>
      <c r="D389" s="7">
        <f t="shared" si="75"/>
        <v>0</v>
      </c>
      <c r="E389" s="7">
        <f t="shared" si="76"/>
        <v>0</v>
      </c>
      <c r="F389" s="4">
        <f>'Marktpreise EEX NCG 2017'!B745</f>
        <v>14.41</v>
      </c>
      <c r="G389" s="4">
        <f t="shared" si="67"/>
        <v>14.6</v>
      </c>
      <c r="H389" s="4">
        <f t="shared" si="63"/>
        <v>0</v>
      </c>
      <c r="I389" s="19">
        <f t="shared" si="64"/>
        <v>0</v>
      </c>
      <c r="J389" s="19">
        <f t="shared" si="68"/>
        <v>0</v>
      </c>
      <c r="K389" s="7">
        <f t="shared" si="69"/>
        <v>0</v>
      </c>
      <c r="L389" s="18">
        <f t="shared" si="65"/>
        <v>0</v>
      </c>
      <c r="M389" s="4" t="e">
        <f t="shared" si="74"/>
        <v>#DIV/0!</v>
      </c>
      <c r="N389" s="4">
        <f t="shared" si="70"/>
        <v>20.461319230769224</v>
      </c>
      <c r="O389" s="4">
        <f t="shared" si="71"/>
        <v>5319.9429999999984</v>
      </c>
      <c r="P389">
        <f t="shared" si="66"/>
        <v>1</v>
      </c>
      <c r="Q389">
        <f t="shared" si="72"/>
        <v>260</v>
      </c>
    </row>
    <row r="390" spans="2:17" x14ac:dyDescent="0.2">
      <c r="B390" s="3">
        <f>'Marktpreise EEX NCG 2017'!A746</f>
        <v>42384</v>
      </c>
      <c r="C390" s="7">
        <f t="shared" si="73"/>
        <v>0</v>
      </c>
      <c r="D390" s="7">
        <f t="shared" si="75"/>
        <v>0</v>
      </c>
      <c r="E390" s="7">
        <f t="shared" si="76"/>
        <v>0</v>
      </c>
      <c r="F390" s="4">
        <f>'Marktpreise EEX NCG 2017'!B746</f>
        <v>14.03</v>
      </c>
      <c r="G390" s="4">
        <f t="shared" si="67"/>
        <v>14.219999999999999</v>
      </c>
      <c r="H390" s="4">
        <f t="shared" si="63"/>
        <v>0</v>
      </c>
      <c r="I390" s="19">
        <f t="shared" si="64"/>
        <v>0</v>
      </c>
      <c r="J390" s="19">
        <f t="shared" si="68"/>
        <v>0</v>
      </c>
      <c r="K390" s="7">
        <f t="shared" si="69"/>
        <v>0</v>
      </c>
      <c r="L390" s="18">
        <f t="shared" si="65"/>
        <v>0</v>
      </c>
      <c r="M390" s="4" t="e">
        <f t="shared" si="74"/>
        <v>#DIV/0!</v>
      </c>
      <c r="N390" s="4">
        <f t="shared" si="70"/>
        <v>20.437406130268194</v>
      </c>
      <c r="O390" s="4">
        <f t="shared" si="71"/>
        <v>5334.1629999999986</v>
      </c>
      <c r="P390">
        <f t="shared" si="66"/>
        <v>1</v>
      </c>
      <c r="Q390">
        <f t="shared" si="72"/>
        <v>261</v>
      </c>
    </row>
    <row r="391" spans="2:17" x14ac:dyDescent="0.2">
      <c r="B391" s="3">
        <f>'Marktpreise EEX NCG 2017'!A747</f>
        <v>42385</v>
      </c>
      <c r="C391" s="7">
        <f t="shared" si="73"/>
        <v>0</v>
      </c>
      <c r="D391" s="7">
        <f t="shared" si="75"/>
        <v>0</v>
      </c>
      <c r="E391" s="7">
        <f t="shared" si="76"/>
        <v>0</v>
      </c>
      <c r="F391" s="4">
        <f>'Marktpreise EEX NCG 2017'!B747</f>
        <v>0</v>
      </c>
      <c r="G391" s="4">
        <f t="shared" si="67"/>
        <v>14.219999999999999</v>
      </c>
      <c r="H391" s="4">
        <f t="shared" si="63"/>
        <v>0</v>
      </c>
      <c r="I391" s="19">
        <f t="shared" si="64"/>
        <v>0</v>
      </c>
      <c r="J391" s="19">
        <f t="shared" si="68"/>
        <v>0</v>
      </c>
      <c r="K391" s="7">
        <f t="shared" si="69"/>
        <v>0</v>
      </c>
      <c r="L391" s="18">
        <f t="shared" si="65"/>
        <v>0</v>
      </c>
      <c r="M391" s="4" t="e">
        <f t="shared" si="74"/>
        <v>#DIV/0!</v>
      </c>
      <c r="N391" s="4">
        <f t="shared" si="70"/>
        <v>20.437406130268194</v>
      </c>
      <c r="O391" s="4">
        <f t="shared" si="71"/>
        <v>5334.1629999999986</v>
      </c>
      <c r="P391">
        <f t="shared" si="66"/>
        <v>0</v>
      </c>
      <c r="Q391">
        <f t="shared" si="72"/>
        <v>261</v>
      </c>
    </row>
    <row r="392" spans="2:17" x14ac:dyDescent="0.2">
      <c r="B392" s="3">
        <f>'Marktpreise EEX NCG 2017'!A748</f>
        <v>42386</v>
      </c>
      <c r="C392" s="7">
        <f t="shared" si="73"/>
        <v>0</v>
      </c>
      <c r="D392" s="7">
        <f t="shared" si="75"/>
        <v>0</v>
      </c>
      <c r="E392" s="7">
        <f t="shared" si="76"/>
        <v>0</v>
      </c>
      <c r="F392" s="4">
        <f>'Marktpreise EEX NCG 2017'!B748</f>
        <v>0</v>
      </c>
      <c r="G392" s="4">
        <f t="shared" si="67"/>
        <v>14.219999999999999</v>
      </c>
      <c r="H392" s="4">
        <f t="shared" si="63"/>
        <v>0</v>
      </c>
      <c r="I392" s="19">
        <f t="shared" si="64"/>
        <v>0</v>
      </c>
      <c r="J392" s="19">
        <f t="shared" si="68"/>
        <v>0</v>
      </c>
      <c r="K392" s="7">
        <f t="shared" si="69"/>
        <v>0</v>
      </c>
      <c r="L392" s="18">
        <f t="shared" si="65"/>
        <v>0</v>
      </c>
      <c r="M392" s="4" t="e">
        <f t="shared" si="74"/>
        <v>#DIV/0!</v>
      </c>
      <c r="N392" s="4">
        <f t="shared" si="70"/>
        <v>20.437406130268194</v>
      </c>
      <c r="O392" s="4">
        <f t="shared" si="71"/>
        <v>5334.1629999999986</v>
      </c>
      <c r="P392">
        <f t="shared" si="66"/>
        <v>0</v>
      </c>
      <c r="Q392">
        <f t="shared" si="72"/>
        <v>261</v>
      </c>
    </row>
    <row r="393" spans="2:17" x14ac:dyDescent="0.2">
      <c r="B393" s="3">
        <f>'Marktpreise EEX NCG 2017'!A749</f>
        <v>42387</v>
      </c>
      <c r="C393" s="7">
        <f t="shared" si="73"/>
        <v>0</v>
      </c>
      <c r="D393" s="7">
        <f t="shared" si="75"/>
        <v>0</v>
      </c>
      <c r="E393" s="7">
        <f t="shared" si="76"/>
        <v>0</v>
      </c>
      <c r="F393" s="4">
        <f>'Marktpreise EEX NCG 2017'!B749</f>
        <v>14.06</v>
      </c>
      <c r="G393" s="4">
        <f t="shared" si="67"/>
        <v>14.25</v>
      </c>
      <c r="H393" s="4">
        <f t="shared" si="63"/>
        <v>0</v>
      </c>
      <c r="I393" s="19">
        <f t="shared" si="64"/>
        <v>0</v>
      </c>
      <c r="J393" s="19">
        <f t="shared" si="68"/>
        <v>0</v>
      </c>
      <c r="K393" s="7">
        <f t="shared" si="69"/>
        <v>0</v>
      </c>
      <c r="L393" s="18">
        <f t="shared" si="65"/>
        <v>0</v>
      </c>
      <c r="M393" s="4" t="e">
        <f t="shared" si="74"/>
        <v>#DIV/0!</v>
      </c>
      <c r="N393" s="4">
        <f t="shared" si="70"/>
        <v>20.413790076335872</v>
      </c>
      <c r="O393" s="4">
        <f t="shared" si="71"/>
        <v>5348.4129999999986</v>
      </c>
      <c r="P393">
        <f t="shared" si="66"/>
        <v>1</v>
      </c>
      <c r="Q393">
        <f t="shared" si="72"/>
        <v>262</v>
      </c>
    </row>
    <row r="394" spans="2:17" x14ac:dyDescent="0.2">
      <c r="B394" s="3">
        <f>'Marktpreise EEX NCG 2017'!A750</f>
        <v>42388</v>
      </c>
      <c r="C394" s="7">
        <f t="shared" si="73"/>
        <v>0</v>
      </c>
      <c r="D394" s="7">
        <f t="shared" si="75"/>
        <v>0</v>
      </c>
      <c r="E394" s="7">
        <f t="shared" si="76"/>
        <v>0</v>
      </c>
      <c r="F394" s="4">
        <f>'Marktpreise EEX NCG 2017'!B750</f>
        <v>14.05</v>
      </c>
      <c r="G394" s="4">
        <f t="shared" si="67"/>
        <v>14.24</v>
      </c>
      <c r="H394" s="4">
        <f t="shared" si="63"/>
        <v>0</v>
      </c>
      <c r="I394" s="19">
        <f t="shared" si="64"/>
        <v>0</v>
      </c>
      <c r="J394" s="19">
        <f t="shared" si="68"/>
        <v>0</v>
      </c>
      <c r="K394" s="7">
        <f t="shared" si="69"/>
        <v>0</v>
      </c>
      <c r="L394" s="18">
        <f t="shared" si="65"/>
        <v>0</v>
      </c>
      <c r="M394" s="4" t="e">
        <f t="shared" si="74"/>
        <v>#DIV/0!</v>
      </c>
      <c r="N394" s="4">
        <f t="shared" si="70"/>
        <v>20.390315589353605</v>
      </c>
      <c r="O394" s="4">
        <f t="shared" si="71"/>
        <v>5362.6529999999984</v>
      </c>
      <c r="P394">
        <f t="shared" si="66"/>
        <v>1</v>
      </c>
      <c r="Q394">
        <f t="shared" si="72"/>
        <v>263</v>
      </c>
    </row>
    <row r="395" spans="2:17" x14ac:dyDescent="0.2">
      <c r="B395" s="3">
        <f>'Marktpreise EEX NCG 2017'!A751</f>
        <v>42389</v>
      </c>
      <c r="C395" s="7">
        <f t="shared" si="73"/>
        <v>0</v>
      </c>
      <c r="D395" s="7">
        <f t="shared" si="75"/>
        <v>0</v>
      </c>
      <c r="E395" s="7">
        <f t="shared" si="76"/>
        <v>0</v>
      </c>
      <c r="F395" s="4">
        <f>'Marktpreise EEX NCG 2017'!B751</f>
        <v>13.67</v>
      </c>
      <c r="G395" s="4">
        <f t="shared" si="67"/>
        <v>13.86</v>
      </c>
      <c r="H395" s="4">
        <f t="shared" ref="H395:H458" si="77">IF(E395&gt;0,G395,0)</f>
        <v>0</v>
      </c>
      <c r="I395" s="19">
        <f t="shared" ref="I395:I458" si="78">E395*G395</f>
        <v>0</v>
      </c>
      <c r="J395" s="19">
        <f t="shared" si="68"/>
        <v>0</v>
      </c>
      <c r="K395" s="7">
        <f t="shared" si="69"/>
        <v>0</v>
      </c>
      <c r="L395" s="18">
        <f t="shared" ref="L395:L458" si="79">K395*100/$C$6</f>
        <v>0</v>
      </c>
      <c r="M395" s="4" t="e">
        <f t="shared" si="74"/>
        <v>#DIV/0!</v>
      </c>
      <c r="N395" s="4">
        <f t="shared" si="70"/>
        <v>20.365579545454537</v>
      </c>
      <c r="O395" s="4">
        <f t="shared" si="71"/>
        <v>5376.5129999999981</v>
      </c>
      <c r="P395">
        <f t="shared" ref="P395:P458" si="80">IF(F395&gt;0,1,0)</f>
        <v>1</v>
      </c>
      <c r="Q395">
        <f t="shared" si="72"/>
        <v>264</v>
      </c>
    </row>
    <row r="396" spans="2:17" x14ac:dyDescent="0.2">
      <c r="B396" s="3">
        <f>'Marktpreise EEX NCG 2017'!A752</f>
        <v>42390</v>
      </c>
      <c r="C396" s="7">
        <f t="shared" si="73"/>
        <v>0</v>
      </c>
      <c r="D396" s="7">
        <f t="shared" si="75"/>
        <v>0</v>
      </c>
      <c r="E396" s="7">
        <f t="shared" si="76"/>
        <v>0</v>
      </c>
      <c r="F396" s="4">
        <f>'Marktpreise EEX NCG 2017'!B752</f>
        <v>13.7</v>
      </c>
      <c r="G396" s="4">
        <f t="shared" ref="G396:G459" si="81">IF(F396&gt;0,F396+$E$7,G395)</f>
        <v>13.889999999999999</v>
      </c>
      <c r="H396" s="4">
        <f t="shared" si="77"/>
        <v>0</v>
      </c>
      <c r="I396" s="19">
        <f t="shared" si="78"/>
        <v>0</v>
      </c>
      <c r="J396" s="19">
        <f t="shared" ref="J396:J459" si="82">I396+J395</f>
        <v>0</v>
      </c>
      <c r="K396" s="7">
        <f t="shared" ref="K396:K459" si="83">E396+K395</f>
        <v>0</v>
      </c>
      <c r="L396" s="18">
        <f t="shared" si="79"/>
        <v>0</v>
      </c>
      <c r="M396" s="4" t="e">
        <f t="shared" si="74"/>
        <v>#DIV/0!</v>
      </c>
      <c r="N396" s="4">
        <f t="shared" ref="N396:N459" si="84">O396/Q396</f>
        <v>20.341143396226411</v>
      </c>
      <c r="O396" s="4">
        <f t="shared" ref="O396:O459" si="85">IF(F396&gt;0,G396+O395,O395)</f>
        <v>5390.4029999999984</v>
      </c>
      <c r="P396">
        <f t="shared" si="80"/>
        <v>1</v>
      </c>
      <c r="Q396">
        <f t="shared" ref="Q396:Q459" si="86">P396+Q395</f>
        <v>265</v>
      </c>
    </row>
    <row r="397" spans="2:17" x14ac:dyDescent="0.2">
      <c r="B397" s="3">
        <f>'Marktpreise EEX NCG 2017'!A753</f>
        <v>42391</v>
      </c>
      <c r="C397" s="7">
        <f t="shared" si="73"/>
        <v>0</v>
      </c>
      <c r="D397" s="7">
        <f t="shared" si="75"/>
        <v>0</v>
      </c>
      <c r="E397" s="7">
        <f t="shared" si="76"/>
        <v>0</v>
      </c>
      <c r="F397" s="4">
        <f>'Marktpreise EEX NCG 2017'!B753</f>
        <v>14.76</v>
      </c>
      <c r="G397" s="4">
        <f t="shared" si="81"/>
        <v>14.95</v>
      </c>
      <c r="H397" s="4">
        <f t="shared" si="77"/>
        <v>0</v>
      </c>
      <c r="I397" s="19">
        <f t="shared" si="78"/>
        <v>0</v>
      </c>
      <c r="J397" s="19">
        <f t="shared" si="82"/>
        <v>0</v>
      </c>
      <c r="K397" s="7">
        <f t="shared" si="83"/>
        <v>0</v>
      </c>
      <c r="L397" s="18">
        <f t="shared" si="79"/>
        <v>0</v>
      </c>
      <c r="M397" s="4" t="e">
        <f t="shared" si="74"/>
        <v>#DIV/0!</v>
      </c>
      <c r="N397" s="4">
        <f t="shared" si="84"/>
        <v>20.320875939849618</v>
      </c>
      <c r="O397" s="4">
        <f t="shared" si="85"/>
        <v>5405.3529999999982</v>
      </c>
      <c r="P397">
        <f t="shared" si="80"/>
        <v>1</v>
      </c>
      <c r="Q397">
        <f t="shared" si="86"/>
        <v>266</v>
      </c>
    </row>
    <row r="398" spans="2:17" x14ac:dyDescent="0.2">
      <c r="B398" s="3">
        <f>'Marktpreise EEX NCG 2017'!A754</f>
        <v>42392</v>
      </c>
      <c r="C398" s="7">
        <f t="shared" si="73"/>
        <v>0</v>
      </c>
      <c r="D398" s="7">
        <f t="shared" si="75"/>
        <v>0</v>
      </c>
      <c r="E398" s="7">
        <f t="shared" si="76"/>
        <v>0</v>
      </c>
      <c r="F398" s="4">
        <f>'Marktpreise EEX NCG 2017'!B754</f>
        <v>0</v>
      </c>
      <c r="G398" s="4">
        <f t="shared" si="81"/>
        <v>14.95</v>
      </c>
      <c r="H398" s="4">
        <f t="shared" si="77"/>
        <v>0</v>
      </c>
      <c r="I398" s="19">
        <f t="shared" si="78"/>
        <v>0</v>
      </c>
      <c r="J398" s="19">
        <f t="shared" si="82"/>
        <v>0</v>
      </c>
      <c r="K398" s="7">
        <f t="shared" si="83"/>
        <v>0</v>
      </c>
      <c r="L398" s="18">
        <f t="shared" si="79"/>
        <v>0</v>
      </c>
      <c r="M398" s="4" t="e">
        <f t="shared" si="74"/>
        <v>#DIV/0!</v>
      </c>
      <c r="N398" s="4">
        <f t="shared" si="84"/>
        <v>20.320875939849618</v>
      </c>
      <c r="O398" s="4">
        <f t="shared" si="85"/>
        <v>5405.3529999999982</v>
      </c>
      <c r="P398">
        <f t="shared" si="80"/>
        <v>0</v>
      </c>
      <c r="Q398">
        <f t="shared" si="86"/>
        <v>266</v>
      </c>
    </row>
    <row r="399" spans="2:17" x14ac:dyDescent="0.2">
      <c r="B399" s="3">
        <f>'Marktpreise EEX NCG 2017'!A755</f>
        <v>42393</v>
      </c>
      <c r="C399" s="7">
        <f t="shared" si="73"/>
        <v>0</v>
      </c>
      <c r="D399" s="7">
        <f t="shared" si="75"/>
        <v>0</v>
      </c>
      <c r="E399" s="7">
        <f t="shared" si="76"/>
        <v>0</v>
      </c>
      <c r="F399" s="4">
        <f>'Marktpreise EEX NCG 2017'!B755</f>
        <v>0</v>
      </c>
      <c r="G399" s="4">
        <f t="shared" si="81"/>
        <v>14.95</v>
      </c>
      <c r="H399" s="4">
        <f t="shared" si="77"/>
        <v>0</v>
      </c>
      <c r="I399" s="19">
        <f t="shared" si="78"/>
        <v>0</v>
      </c>
      <c r="J399" s="19">
        <f t="shared" si="82"/>
        <v>0</v>
      </c>
      <c r="K399" s="7">
        <f t="shared" si="83"/>
        <v>0</v>
      </c>
      <c r="L399" s="18">
        <f t="shared" si="79"/>
        <v>0</v>
      </c>
      <c r="M399" s="4" t="e">
        <f t="shared" si="74"/>
        <v>#DIV/0!</v>
      </c>
      <c r="N399" s="4">
        <f t="shared" si="84"/>
        <v>20.320875939849618</v>
      </c>
      <c r="O399" s="4">
        <f t="shared" si="85"/>
        <v>5405.3529999999982</v>
      </c>
      <c r="P399">
        <f t="shared" si="80"/>
        <v>0</v>
      </c>
      <c r="Q399">
        <f t="shared" si="86"/>
        <v>266</v>
      </c>
    </row>
    <row r="400" spans="2:17" x14ac:dyDescent="0.2">
      <c r="B400" s="3">
        <f>'Marktpreise EEX NCG 2017'!A756</f>
        <v>42394</v>
      </c>
      <c r="C400" s="7">
        <f t="shared" si="73"/>
        <v>0</v>
      </c>
      <c r="D400" s="7">
        <f t="shared" si="75"/>
        <v>0</v>
      </c>
      <c r="E400" s="7">
        <f t="shared" si="76"/>
        <v>0</v>
      </c>
      <c r="F400" s="4">
        <f>'Marktpreise EEX NCG 2017'!B756</f>
        <v>14.32</v>
      </c>
      <c r="G400" s="4">
        <f t="shared" si="81"/>
        <v>14.51</v>
      </c>
      <c r="H400" s="4">
        <f t="shared" si="77"/>
        <v>0</v>
      </c>
      <c r="I400" s="19">
        <f t="shared" si="78"/>
        <v>0</v>
      </c>
      <c r="J400" s="19">
        <f t="shared" si="82"/>
        <v>0</v>
      </c>
      <c r="K400" s="7">
        <f t="shared" si="83"/>
        <v>0</v>
      </c>
      <c r="L400" s="18">
        <f t="shared" si="79"/>
        <v>0</v>
      </c>
      <c r="M400" s="4" t="e">
        <f t="shared" si="74"/>
        <v>#DIV/0!</v>
      </c>
      <c r="N400" s="4">
        <f t="shared" si="84"/>
        <v>20.299112359550556</v>
      </c>
      <c r="O400" s="4">
        <f t="shared" si="85"/>
        <v>5419.8629999999985</v>
      </c>
      <c r="P400">
        <f t="shared" si="80"/>
        <v>1</v>
      </c>
      <c r="Q400">
        <f t="shared" si="86"/>
        <v>267</v>
      </c>
    </row>
    <row r="401" spans="2:17" x14ac:dyDescent="0.2">
      <c r="B401" s="3">
        <f>'Marktpreise EEX NCG 2017'!A757</f>
        <v>42395</v>
      </c>
      <c r="C401" s="7">
        <f t="shared" si="73"/>
        <v>0</v>
      </c>
      <c r="D401" s="7">
        <f t="shared" si="75"/>
        <v>0</v>
      </c>
      <c r="E401" s="7">
        <f t="shared" si="76"/>
        <v>0</v>
      </c>
      <c r="F401" s="4">
        <f>'Marktpreise EEX NCG 2017'!B757</f>
        <v>14.58</v>
      </c>
      <c r="G401" s="4">
        <f t="shared" si="81"/>
        <v>14.77</v>
      </c>
      <c r="H401" s="4">
        <f t="shared" si="77"/>
        <v>0</v>
      </c>
      <c r="I401" s="19">
        <f t="shared" si="78"/>
        <v>0</v>
      </c>
      <c r="J401" s="19">
        <f t="shared" si="82"/>
        <v>0</v>
      </c>
      <c r="K401" s="7">
        <f t="shared" si="83"/>
        <v>0</v>
      </c>
      <c r="L401" s="18">
        <f t="shared" si="79"/>
        <v>0</v>
      </c>
      <c r="M401" s="4" t="e">
        <f t="shared" si="74"/>
        <v>#DIV/0!</v>
      </c>
      <c r="N401" s="4">
        <f t="shared" si="84"/>
        <v>20.278481343283577</v>
      </c>
      <c r="O401" s="4">
        <f t="shared" si="85"/>
        <v>5434.6329999999989</v>
      </c>
      <c r="P401">
        <f t="shared" si="80"/>
        <v>1</v>
      </c>
      <c r="Q401">
        <f t="shared" si="86"/>
        <v>268</v>
      </c>
    </row>
    <row r="402" spans="2:17" x14ac:dyDescent="0.2">
      <c r="B402" s="3">
        <f>'Marktpreise EEX NCG 2017'!A758</f>
        <v>42396</v>
      </c>
      <c r="C402" s="7">
        <f t="shared" si="73"/>
        <v>0</v>
      </c>
      <c r="D402" s="7">
        <f t="shared" si="75"/>
        <v>0</v>
      </c>
      <c r="E402" s="7">
        <f t="shared" si="76"/>
        <v>0</v>
      </c>
      <c r="F402" s="4">
        <f>'Marktpreise EEX NCG 2017'!B758</f>
        <v>14.92</v>
      </c>
      <c r="G402" s="4">
        <f t="shared" si="81"/>
        <v>15.11</v>
      </c>
      <c r="H402" s="4">
        <f t="shared" si="77"/>
        <v>0</v>
      </c>
      <c r="I402" s="19">
        <f t="shared" si="78"/>
        <v>0</v>
      </c>
      <c r="J402" s="19">
        <f t="shared" si="82"/>
        <v>0</v>
      </c>
      <c r="K402" s="7">
        <f t="shared" si="83"/>
        <v>0</v>
      </c>
      <c r="L402" s="18">
        <f t="shared" si="79"/>
        <v>0</v>
      </c>
      <c r="M402" s="4" t="e">
        <f t="shared" si="74"/>
        <v>#DIV/0!</v>
      </c>
      <c r="N402" s="4">
        <f t="shared" si="84"/>
        <v>20.259267657992559</v>
      </c>
      <c r="O402" s="4">
        <f t="shared" si="85"/>
        <v>5449.7429999999986</v>
      </c>
      <c r="P402">
        <f t="shared" si="80"/>
        <v>1</v>
      </c>
      <c r="Q402">
        <f t="shared" si="86"/>
        <v>269</v>
      </c>
    </row>
    <row r="403" spans="2:17" x14ac:dyDescent="0.2">
      <c r="B403" s="3">
        <f>'Marktpreise EEX NCG 2017'!A759</f>
        <v>42397</v>
      </c>
      <c r="C403" s="7">
        <f t="shared" si="73"/>
        <v>0</v>
      </c>
      <c r="D403" s="7">
        <f t="shared" si="75"/>
        <v>0</v>
      </c>
      <c r="E403" s="7">
        <f t="shared" si="76"/>
        <v>0</v>
      </c>
      <c r="F403" s="4">
        <f>'Marktpreise EEX NCG 2017'!B759</f>
        <v>15.38</v>
      </c>
      <c r="G403" s="4">
        <f t="shared" si="81"/>
        <v>15.57</v>
      </c>
      <c r="H403" s="4">
        <f t="shared" si="77"/>
        <v>0</v>
      </c>
      <c r="I403" s="19">
        <f t="shared" si="78"/>
        <v>0</v>
      </c>
      <c r="J403" s="19">
        <f t="shared" si="82"/>
        <v>0</v>
      </c>
      <c r="K403" s="7">
        <f t="shared" si="83"/>
        <v>0</v>
      </c>
      <c r="L403" s="18">
        <f t="shared" si="79"/>
        <v>0</v>
      </c>
      <c r="M403" s="4" t="e">
        <f t="shared" si="74"/>
        <v>#DIV/0!</v>
      </c>
      <c r="N403" s="4">
        <f t="shared" si="84"/>
        <v>20.241899999999994</v>
      </c>
      <c r="O403" s="4">
        <f t="shared" si="85"/>
        <v>5465.3129999999983</v>
      </c>
      <c r="P403">
        <f t="shared" si="80"/>
        <v>1</v>
      </c>
      <c r="Q403">
        <f t="shared" si="86"/>
        <v>270</v>
      </c>
    </row>
    <row r="404" spans="2:17" x14ac:dyDescent="0.2">
      <c r="B404" s="3">
        <f>'Marktpreise EEX NCG 2017'!A760</f>
        <v>42398</v>
      </c>
      <c r="C404" s="7">
        <f t="shared" si="73"/>
        <v>0</v>
      </c>
      <c r="D404" s="7">
        <f t="shared" si="75"/>
        <v>0</v>
      </c>
      <c r="E404" s="7">
        <f t="shared" si="76"/>
        <v>0</v>
      </c>
      <c r="F404" s="4">
        <f>'Marktpreise EEX NCG 2017'!B760</f>
        <v>15.46</v>
      </c>
      <c r="G404" s="4">
        <f t="shared" si="81"/>
        <v>15.65</v>
      </c>
      <c r="H404" s="4">
        <f t="shared" si="77"/>
        <v>0</v>
      </c>
      <c r="I404" s="19">
        <f t="shared" si="78"/>
        <v>0</v>
      </c>
      <c r="J404" s="19">
        <f t="shared" si="82"/>
        <v>0</v>
      </c>
      <c r="K404" s="7">
        <f t="shared" si="83"/>
        <v>0</v>
      </c>
      <c r="L404" s="18">
        <f t="shared" si="79"/>
        <v>0</v>
      </c>
      <c r="M404" s="4" t="e">
        <f t="shared" si="74"/>
        <v>#DIV/0!</v>
      </c>
      <c r="N404" s="4">
        <f t="shared" si="84"/>
        <v>20.224955719557187</v>
      </c>
      <c r="O404" s="4">
        <f t="shared" si="85"/>
        <v>5480.9629999999979</v>
      </c>
      <c r="P404">
        <f t="shared" si="80"/>
        <v>1</v>
      </c>
      <c r="Q404">
        <f t="shared" si="86"/>
        <v>271</v>
      </c>
    </row>
    <row r="405" spans="2:17" x14ac:dyDescent="0.2">
      <c r="B405" s="3">
        <f>'Marktpreise EEX NCG 2017'!A761</f>
        <v>42399</v>
      </c>
      <c r="C405" s="7">
        <f t="shared" si="73"/>
        <v>0</v>
      </c>
      <c r="D405" s="7">
        <f t="shared" si="75"/>
        <v>0</v>
      </c>
      <c r="E405" s="7">
        <f t="shared" si="76"/>
        <v>0</v>
      </c>
      <c r="F405" s="4">
        <f>'Marktpreise EEX NCG 2017'!B761</f>
        <v>0</v>
      </c>
      <c r="G405" s="4">
        <f t="shared" si="81"/>
        <v>15.65</v>
      </c>
      <c r="H405" s="4">
        <f t="shared" si="77"/>
        <v>0</v>
      </c>
      <c r="I405" s="19">
        <f t="shared" si="78"/>
        <v>0</v>
      </c>
      <c r="J405" s="19">
        <f t="shared" si="82"/>
        <v>0</v>
      </c>
      <c r="K405" s="7">
        <f t="shared" si="83"/>
        <v>0</v>
      </c>
      <c r="L405" s="18">
        <f t="shared" si="79"/>
        <v>0</v>
      </c>
      <c r="M405" s="4" t="e">
        <f t="shared" si="74"/>
        <v>#DIV/0!</v>
      </c>
      <c r="N405" s="4">
        <f t="shared" si="84"/>
        <v>20.224955719557187</v>
      </c>
      <c r="O405" s="4">
        <f t="shared" si="85"/>
        <v>5480.9629999999979</v>
      </c>
      <c r="P405">
        <f t="shared" si="80"/>
        <v>0</v>
      </c>
      <c r="Q405">
        <f t="shared" si="86"/>
        <v>271</v>
      </c>
    </row>
    <row r="406" spans="2:17" x14ac:dyDescent="0.2">
      <c r="B406" s="3">
        <f>'Marktpreise EEX NCG 2017'!A762</f>
        <v>42400</v>
      </c>
      <c r="C406" s="7">
        <f t="shared" si="73"/>
        <v>0</v>
      </c>
      <c r="D406" s="7">
        <f t="shared" si="75"/>
        <v>0</v>
      </c>
      <c r="E406" s="7">
        <f t="shared" si="76"/>
        <v>0</v>
      </c>
      <c r="F406" s="4">
        <f>'Marktpreise EEX NCG 2017'!B762</f>
        <v>0</v>
      </c>
      <c r="G406" s="4">
        <f t="shared" si="81"/>
        <v>15.65</v>
      </c>
      <c r="H406" s="4">
        <f t="shared" si="77"/>
        <v>0</v>
      </c>
      <c r="I406" s="19">
        <f t="shared" si="78"/>
        <v>0</v>
      </c>
      <c r="J406" s="19">
        <f t="shared" si="82"/>
        <v>0</v>
      </c>
      <c r="K406" s="7">
        <f t="shared" si="83"/>
        <v>0</v>
      </c>
      <c r="L406" s="18">
        <f t="shared" si="79"/>
        <v>0</v>
      </c>
      <c r="M406" s="4" t="e">
        <f t="shared" si="74"/>
        <v>#DIV/0!</v>
      </c>
      <c r="N406" s="4">
        <f t="shared" si="84"/>
        <v>20.224955719557187</v>
      </c>
      <c r="O406" s="4">
        <f t="shared" si="85"/>
        <v>5480.9629999999979</v>
      </c>
      <c r="P406">
        <f t="shared" si="80"/>
        <v>0</v>
      </c>
      <c r="Q406">
        <f t="shared" si="86"/>
        <v>271</v>
      </c>
    </row>
    <row r="407" spans="2:17" x14ac:dyDescent="0.2">
      <c r="B407" s="3">
        <f>'Marktpreise EEX NCG 2017'!A763</f>
        <v>42401</v>
      </c>
      <c r="C407" s="7">
        <f t="shared" si="73"/>
        <v>0</v>
      </c>
      <c r="D407" s="7">
        <f t="shared" si="75"/>
        <v>0</v>
      </c>
      <c r="E407" s="7">
        <f t="shared" si="76"/>
        <v>0</v>
      </c>
      <c r="F407" s="4">
        <f>'Marktpreise EEX NCG 2017'!B763</f>
        <v>14.93</v>
      </c>
      <c r="G407" s="4">
        <f t="shared" si="81"/>
        <v>15.12</v>
      </c>
      <c r="H407" s="4">
        <f t="shared" si="77"/>
        <v>0</v>
      </c>
      <c r="I407" s="19">
        <f t="shared" si="78"/>
        <v>0</v>
      </c>
      <c r="J407" s="19">
        <f t="shared" si="82"/>
        <v>0</v>
      </c>
      <c r="K407" s="7">
        <f t="shared" si="83"/>
        <v>0</v>
      </c>
      <c r="L407" s="18">
        <f t="shared" si="79"/>
        <v>0</v>
      </c>
      <c r="M407" s="4" t="e">
        <f t="shared" si="74"/>
        <v>#DIV/0!</v>
      </c>
      <c r="N407" s="4">
        <f t="shared" si="84"/>
        <v>20.206187499999992</v>
      </c>
      <c r="O407" s="4">
        <f t="shared" si="85"/>
        <v>5496.0829999999978</v>
      </c>
      <c r="P407">
        <f t="shared" si="80"/>
        <v>1</v>
      </c>
      <c r="Q407">
        <f t="shared" si="86"/>
        <v>272</v>
      </c>
    </row>
    <row r="408" spans="2:17" x14ac:dyDescent="0.2">
      <c r="B408" s="3">
        <f>'Marktpreise EEX NCG 2017'!A764</f>
        <v>42402</v>
      </c>
      <c r="C408" s="7">
        <f t="shared" si="73"/>
        <v>0</v>
      </c>
      <c r="D408" s="7">
        <f t="shared" si="75"/>
        <v>0</v>
      </c>
      <c r="E408" s="7">
        <f t="shared" si="76"/>
        <v>0</v>
      </c>
      <c r="F408" s="4">
        <f>'Marktpreise EEX NCG 2017'!B764</f>
        <v>14.68</v>
      </c>
      <c r="G408" s="4">
        <f t="shared" si="81"/>
        <v>14.87</v>
      </c>
      <c r="H408" s="4">
        <f t="shared" si="77"/>
        <v>0</v>
      </c>
      <c r="I408" s="19">
        <f t="shared" si="78"/>
        <v>0</v>
      </c>
      <c r="J408" s="19">
        <f t="shared" si="82"/>
        <v>0</v>
      </c>
      <c r="K408" s="7">
        <f t="shared" si="83"/>
        <v>0</v>
      </c>
      <c r="L408" s="18">
        <f t="shared" si="79"/>
        <v>0</v>
      </c>
      <c r="M408" s="4" t="e">
        <f t="shared" si="74"/>
        <v>#DIV/0!</v>
      </c>
      <c r="N408" s="4">
        <f t="shared" si="84"/>
        <v>20.186641025641016</v>
      </c>
      <c r="O408" s="4">
        <f t="shared" si="85"/>
        <v>5510.9529999999977</v>
      </c>
      <c r="P408">
        <f t="shared" si="80"/>
        <v>1</v>
      </c>
      <c r="Q408">
        <f t="shared" si="86"/>
        <v>273</v>
      </c>
    </row>
    <row r="409" spans="2:17" x14ac:dyDescent="0.2">
      <c r="B409" s="3">
        <f>'Marktpreise EEX NCG 2017'!A765</f>
        <v>42403</v>
      </c>
      <c r="C409" s="7">
        <f t="shared" si="73"/>
        <v>0</v>
      </c>
      <c r="D409" s="7">
        <f t="shared" si="75"/>
        <v>0</v>
      </c>
      <c r="E409" s="7">
        <f t="shared" si="76"/>
        <v>0</v>
      </c>
      <c r="F409" s="4">
        <f>'Marktpreise EEX NCG 2017'!B765</f>
        <v>14.93</v>
      </c>
      <c r="G409" s="4">
        <f t="shared" si="81"/>
        <v>15.12</v>
      </c>
      <c r="H409" s="4">
        <f t="shared" si="77"/>
        <v>0</v>
      </c>
      <c r="I409" s="19">
        <f t="shared" si="78"/>
        <v>0</v>
      </c>
      <c r="J409" s="19">
        <f t="shared" si="82"/>
        <v>0</v>
      </c>
      <c r="K409" s="7">
        <f t="shared" si="83"/>
        <v>0</v>
      </c>
      <c r="L409" s="18">
        <f t="shared" si="79"/>
        <v>0</v>
      </c>
      <c r="M409" s="4" t="e">
        <f t="shared" si="74"/>
        <v>#DIV/0!</v>
      </c>
      <c r="N409" s="4">
        <f t="shared" si="84"/>
        <v>20.168149635036489</v>
      </c>
      <c r="O409" s="4">
        <f t="shared" si="85"/>
        <v>5526.0729999999976</v>
      </c>
      <c r="P409">
        <f t="shared" si="80"/>
        <v>1</v>
      </c>
      <c r="Q409">
        <f t="shared" si="86"/>
        <v>274</v>
      </c>
    </row>
    <row r="410" spans="2:17" x14ac:dyDescent="0.2">
      <c r="B410" s="3">
        <f>'Marktpreise EEX NCG 2017'!A766</f>
        <v>42404</v>
      </c>
      <c r="C410" s="7">
        <f t="shared" si="73"/>
        <v>0</v>
      </c>
      <c r="D410" s="7">
        <f t="shared" si="75"/>
        <v>0</v>
      </c>
      <c r="E410" s="7">
        <f t="shared" si="76"/>
        <v>0</v>
      </c>
      <c r="F410" s="4">
        <f>'Marktpreise EEX NCG 2017'!B766</f>
        <v>14.57</v>
      </c>
      <c r="G410" s="4">
        <f t="shared" si="81"/>
        <v>14.76</v>
      </c>
      <c r="H410" s="4">
        <f t="shared" si="77"/>
        <v>0</v>
      </c>
      <c r="I410" s="19">
        <f t="shared" si="78"/>
        <v>0</v>
      </c>
      <c r="J410" s="19">
        <f t="shared" si="82"/>
        <v>0</v>
      </c>
      <c r="K410" s="7">
        <f t="shared" si="83"/>
        <v>0</v>
      </c>
      <c r="L410" s="18">
        <f t="shared" si="79"/>
        <v>0</v>
      </c>
      <c r="M410" s="4" t="e">
        <f t="shared" si="74"/>
        <v>#DIV/0!</v>
      </c>
      <c r="N410" s="4">
        <f t="shared" si="84"/>
        <v>20.148483636363629</v>
      </c>
      <c r="O410" s="4">
        <f t="shared" si="85"/>
        <v>5540.8329999999978</v>
      </c>
      <c r="P410">
        <f t="shared" si="80"/>
        <v>1</v>
      </c>
      <c r="Q410">
        <f t="shared" si="86"/>
        <v>275</v>
      </c>
    </row>
    <row r="411" spans="2:17" x14ac:dyDescent="0.2">
      <c r="B411" s="3">
        <f>'Marktpreise EEX NCG 2017'!A767</f>
        <v>42405</v>
      </c>
      <c r="C411" s="7">
        <f t="shared" si="73"/>
        <v>0</v>
      </c>
      <c r="D411" s="7">
        <f t="shared" si="75"/>
        <v>0</v>
      </c>
      <c r="E411" s="7">
        <f t="shared" si="76"/>
        <v>0</v>
      </c>
      <c r="F411" s="4">
        <f>'Marktpreise EEX NCG 2017'!B767</f>
        <v>14.44</v>
      </c>
      <c r="G411" s="4">
        <f t="shared" si="81"/>
        <v>14.629999999999999</v>
      </c>
      <c r="H411" s="4">
        <f t="shared" si="77"/>
        <v>0</v>
      </c>
      <c r="I411" s="19">
        <f t="shared" si="78"/>
        <v>0</v>
      </c>
      <c r="J411" s="19">
        <f t="shared" si="82"/>
        <v>0</v>
      </c>
      <c r="K411" s="7">
        <f t="shared" si="83"/>
        <v>0</v>
      </c>
      <c r="L411" s="18">
        <f t="shared" si="79"/>
        <v>0</v>
      </c>
      <c r="M411" s="4" t="e">
        <f t="shared" si="74"/>
        <v>#DIV/0!</v>
      </c>
      <c r="N411" s="4">
        <f t="shared" si="84"/>
        <v>20.128489130434776</v>
      </c>
      <c r="O411" s="4">
        <f t="shared" si="85"/>
        <v>5555.4629999999979</v>
      </c>
      <c r="P411">
        <f t="shared" si="80"/>
        <v>1</v>
      </c>
      <c r="Q411">
        <f t="shared" si="86"/>
        <v>276</v>
      </c>
    </row>
    <row r="412" spans="2:17" x14ac:dyDescent="0.2">
      <c r="B412" s="3">
        <f>'Marktpreise EEX NCG 2017'!A768</f>
        <v>42406</v>
      </c>
      <c r="C412" s="7">
        <f t="shared" si="73"/>
        <v>0</v>
      </c>
      <c r="D412" s="7">
        <f t="shared" si="75"/>
        <v>0</v>
      </c>
      <c r="E412" s="7">
        <f t="shared" si="76"/>
        <v>0</v>
      </c>
      <c r="F412" s="4">
        <f>'Marktpreise EEX NCG 2017'!B768</f>
        <v>0</v>
      </c>
      <c r="G412" s="4">
        <f t="shared" si="81"/>
        <v>14.629999999999999</v>
      </c>
      <c r="H412" s="4">
        <f t="shared" si="77"/>
        <v>0</v>
      </c>
      <c r="I412" s="19">
        <f t="shared" si="78"/>
        <v>0</v>
      </c>
      <c r="J412" s="19">
        <f t="shared" si="82"/>
        <v>0</v>
      </c>
      <c r="K412" s="7">
        <f t="shared" si="83"/>
        <v>0</v>
      </c>
      <c r="L412" s="18">
        <f t="shared" si="79"/>
        <v>0</v>
      </c>
      <c r="M412" s="4" t="e">
        <f t="shared" si="74"/>
        <v>#DIV/0!</v>
      </c>
      <c r="N412" s="4">
        <f t="shared" si="84"/>
        <v>20.128489130434776</v>
      </c>
      <c r="O412" s="4">
        <f t="shared" si="85"/>
        <v>5555.4629999999979</v>
      </c>
      <c r="P412">
        <f t="shared" si="80"/>
        <v>0</v>
      </c>
      <c r="Q412">
        <f t="shared" si="86"/>
        <v>276</v>
      </c>
    </row>
    <row r="413" spans="2:17" x14ac:dyDescent="0.2">
      <c r="B413" s="3">
        <f>'Marktpreise EEX NCG 2017'!A769</f>
        <v>42407</v>
      </c>
      <c r="C413" s="7">
        <f t="shared" ref="C413:C476" si="87">IF(A413&gt;0,$C$6/$C$8,0)</f>
        <v>0</v>
      </c>
      <c r="D413" s="7">
        <f t="shared" si="75"/>
        <v>0</v>
      </c>
      <c r="E413" s="7">
        <f t="shared" si="76"/>
        <v>0</v>
      </c>
      <c r="F413" s="4">
        <f>'Marktpreise EEX NCG 2017'!B769</f>
        <v>0</v>
      </c>
      <c r="G413" s="4">
        <f t="shared" si="81"/>
        <v>14.629999999999999</v>
      </c>
      <c r="H413" s="4">
        <f t="shared" si="77"/>
        <v>0</v>
      </c>
      <c r="I413" s="19">
        <f t="shared" si="78"/>
        <v>0</v>
      </c>
      <c r="J413" s="19">
        <f t="shared" si="82"/>
        <v>0</v>
      </c>
      <c r="K413" s="7">
        <f t="shared" si="83"/>
        <v>0</v>
      </c>
      <c r="L413" s="18">
        <f t="shared" si="79"/>
        <v>0</v>
      </c>
      <c r="M413" s="4" t="e">
        <f t="shared" si="74"/>
        <v>#DIV/0!</v>
      </c>
      <c r="N413" s="4">
        <f t="shared" si="84"/>
        <v>20.128489130434776</v>
      </c>
      <c r="O413" s="4">
        <f t="shared" si="85"/>
        <v>5555.4629999999979</v>
      </c>
      <c r="P413">
        <f t="shared" si="80"/>
        <v>0</v>
      </c>
      <c r="Q413">
        <f t="shared" si="86"/>
        <v>276</v>
      </c>
    </row>
    <row r="414" spans="2:17" x14ac:dyDescent="0.2">
      <c r="B414" s="3">
        <f>'Marktpreise EEX NCG 2017'!A770</f>
        <v>42408</v>
      </c>
      <c r="C414" s="7">
        <f t="shared" si="87"/>
        <v>0</v>
      </c>
      <c r="D414" s="7">
        <f t="shared" si="75"/>
        <v>0</v>
      </c>
      <c r="E414" s="7">
        <f t="shared" si="76"/>
        <v>0</v>
      </c>
      <c r="F414" s="4">
        <f>'Marktpreise EEX NCG 2017'!B770</f>
        <v>14.2</v>
      </c>
      <c r="G414" s="4">
        <f t="shared" si="81"/>
        <v>14.389999999999999</v>
      </c>
      <c r="H414" s="4">
        <f t="shared" si="77"/>
        <v>0</v>
      </c>
      <c r="I414" s="19">
        <f t="shared" si="78"/>
        <v>0</v>
      </c>
      <c r="J414" s="19">
        <f t="shared" si="82"/>
        <v>0</v>
      </c>
      <c r="K414" s="7">
        <f t="shared" si="83"/>
        <v>0</v>
      </c>
      <c r="L414" s="18">
        <f t="shared" si="79"/>
        <v>0</v>
      </c>
      <c r="M414" s="4" t="e">
        <f t="shared" si="74"/>
        <v>#DIV/0!</v>
      </c>
      <c r="N414" s="4">
        <f t="shared" si="84"/>
        <v>20.107772563176891</v>
      </c>
      <c r="O414" s="4">
        <f t="shared" si="85"/>
        <v>5569.8529999999982</v>
      </c>
      <c r="P414">
        <f t="shared" si="80"/>
        <v>1</v>
      </c>
      <c r="Q414">
        <f t="shared" si="86"/>
        <v>277</v>
      </c>
    </row>
    <row r="415" spans="2:17" x14ac:dyDescent="0.2">
      <c r="B415" s="3">
        <f>'Marktpreise EEX NCG 2017'!A771</f>
        <v>42409</v>
      </c>
      <c r="C415" s="7">
        <f t="shared" si="87"/>
        <v>0</v>
      </c>
      <c r="D415" s="7">
        <f t="shared" si="75"/>
        <v>0</v>
      </c>
      <c r="E415" s="7">
        <f t="shared" si="76"/>
        <v>0</v>
      </c>
      <c r="F415" s="4">
        <f>'Marktpreise EEX NCG 2017'!B771</f>
        <v>14.05</v>
      </c>
      <c r="G415" s="4">
        <f t="shared" si="81"/>
        <v>14.24</v>
      </c>
      <c r="H415" s="4">
        <f t="shared" si="77"/>
        <v>0</v>
      </c>
      <c r="I415" s="19">
        <f t="shared" si="78"/>
        <v>0</v>
      </c>
      <c r="J415" s="19">
        <f t="shared" si="82"/>
        <v>0</v>
      </c>
      <c r="K415" s="7">
        <f t="shared" si="83"/>
        <v>0</v>
      </c>
      <c r="L415" s="18">
        <f t="shared" si="79"/>
        <v>0</v>
      </c>
      <c r="M415" s="4" t="e">
        <f t="shared" si="74"/>
        <v>#DIV/0!</v>
      </c>
      <c r="N415" s="4">
        <f t="shared" si="84"/>
        <v>20.086665467625892</v>
      </c>
      <c r="O415" s="4">
        <f t="shared" si="85"/>
        <v>5584.092999999998</v>
      </c>
      <c r="P415">
        <f t="shared" si="80"/>
        <v>1</v>
      </c>
      <c r="Q415">
        <f t="shared" si="86"/>
        <v>278</v>
      </c>
    </row>
    <row r="416" spans="2:17" x14ac:dyDescent="0.2">
      <c r="B416" s="3">
        <f>'Marktpreise EEX NCG 2017'!A772</f>
        <v>42410</v>
      </c>
      <c r="C416" s="7">
        <f t="shared" si="87"/>
        <v>0</v>
      </c>
      <c r="D416" s="7">
        <f t="shared" si="75"/>
        <v>0</v>
      </c>
      <c r="E416" s="7">
        <f t="shared" si="76"/>
        <v>0</v>
      </c>
      <c r="F416" s="4">
        <f>'Marktpreise EEX NCG 2017'!B772</f>
        <v>13.76</v>
      </c>
      <c r="G416" s="4">
        <f t="shared" si="81"/>
        <v>13.95</v>
      </c>
      <c r="H416" s="4">
        <f t="shared" si="77"/>
        <v>0</v>
      </c>
      <c r="I416" s="19">
        <f t="shared" si="78"/>
        <v>0</v>
      </c>
      <c r="J416" s="19">
        <f t="shared" si="82"/>
        <v>0</v>
      </c>
      <c r="K416" s="7">
        <f t="shared" si="83"/>
        <v>0</v>
      </c>
      <c r="L416" s="18">
        <f t="shared" si="79"/>
        <v>0</v>
      </c>
      <c r="M416" s="4" t="e">
        <f t="shared" si="74"/>
        <v>#DIV/0!</v>
      </c>
      <c r="N416" s="4">
        <f t="shared" si="84"/>
        <v>20.06467025089605</v>
      </c>
      <c r="O416" s="4">
        <f t="shared" si="85"/>
        <v>5598.0429999999978</v>
      </c>
      <c r="P416">
        <f t="shared" si="80"/>
        <v>1</v>
      </c>
      <c r="Q416">
        <f t="shared" si="86"/>
        <v>279</v>
      </c>
    </row>
    <row r="417" spans="2:17" x14ac:dyDescent="0.2">
      <c r="B417" s="3">
        <f>'Marktpreise EEX NCG 2017'!A773</f>
        <v>42411</v>
      </c>
      <c r="C417" s="7">
        <f t="shared" si="87"/>
        <v>0</v>
      </c>
      <c r="D417" s="7">
        <f t="shared" si="75"/>
        <v>0</v>
      </c>
      <c r="E417" s="7">
        <f t="shared" si="76"/>
        <v>0</v>
      </c>
      <c r="F417" s="4">
        <f>'Marktpreise EEX NCG 2017'!B773</f>
        <v>13.8</v>
      </c>
      <c r="G417" s="4">
        <f t="shared" si="81"/>
        <v>13.99</v>
      </c>
      <c r="H417" s="4">
        <f t="shared" si="77"/>
        <v>0</v>
      </c>
      <c r="I417" s="19">
        <f t="shared" si="78"/>
        <v>0</v>
      </c>
      <c r="J417" s="19">
        <f t="shared" si="82"/>
        <v>0</v>
      </c>
      <c r="K417" s="7">
        <f t="shared" si="83"/>
        <v>0</v>
      </c>
      <c r="L417" s="18">
        <f t="shared" si="79"/>
        <v>0</v>
      </c>
      <c r="M417" s="4" t="e">
        <f t="shared" si="74"/>
        <v>#DIV/0!</v>
      </c>
      <c r="N417" s="4">
        <f t="shared" si="84"/>
        <v>20.042974999999991</v>
      </c>
      <c r="O417" s="4">
        <f t="shared" si="85"/>
        <v>5612.0329999999976</v>
      </c>
      <c r="P417">
        <f t="shared" si="80"/>
        <v>1</v>
      </c>
      <c r="Q417">
        <f t="shared" si="86"/>
        <v>280</v>
      </c>
    </row>
    <row r="418" spans="2:17" x14ac:dyDescent="0.2">
      <c r="B418" s="3">
        <f>'Marktpreise EEX NCG 2017'!A774</f>
        <v>42412</v>
      </c>
      <c r="C418" s="7">
        <f t="shared" si="87"/>
        <v>0</v>
      </c>
      <c r="D418" s="7">
        <f t="shared" si="75"/>
        <v>0</v>
      </c>
      <c r="E418" s="7">
        <f t="shared" si="76"/>
        <v>0</v>
      </c>
      <c r="F418" s="4">
        <f>'Marktpreise EEX NCG 2017'!B774</f>
        <v>14.35</v>
      </c>
      <c r="G418" s="4">
        <f t="shared" si="81"/>
        <v>14.54</v>
      </c>
      <c r="H418" s="4">
        <f t="shared" si="77"/>
        <v>0</v>
      </c>
      <c r="I418" s="19">
        <f t="shared" si="78"/>
        <v>0</v>
      </c>
      <c r="J418" s="19">
        <f t="shared" si="82"/>
        <v>0</v>
      </c>
      <c r="K418" s="7">
        <f t="shared" si="83"/>
        <v>0</v>
      </c>
      <c r="L418" s="18">
        <f t="shared" si="79"/>
        <v>0</v>
      </c>
      <c r="M418" s="4" t="e">
        <f t="shared" si="74"/>
        <v>#DIV/0!</v>
      </c>
      <c r="N418" s="4">
        <f t="shared" si="84"/>
        <v>20.023391459074723</v>
      </c>
      <c r="O418" s="4">
        <f t="shared" si="85"/>
        <v>5626.5729999999976</v>
      </c>
      <c r="P418">
        <f t="shared" si="80"/>
        <v>1</v>
      </c>
      <c r="Q418">
        <f t="shared" si="86"/>
        <v>281</v>
      </c>
    </row>
    <row r="419" spans="2:17" x14ac:dyDescent="0.2">
      <c r="B419" s="3">
        <f>'Marktpreise EEX NCG 2017'!A775</f>
        <v>42413</v>
      </c>
      <c r="C419" s="7">
        <f t="shared" si="87"/>
        <v>0</v>
      </c>
      <c r="D419" s="7">
        <f t="shared" si="75"/>
        <v>0</v>
      </c>
      <c r="E419" s="7">
        <f t="shared" si="76"/>
        <v>0</v>
      </c>
      <c r="F419" s="4">
        <f>'Marktpreise EEX NCG 2017'!B775</f>
        <v>0</v>
      </c>
      <c r="G419" s="4">
        <f t="shared" si="81"/>
        <v>14.54</v>
      </c>
      <c r="H419" s="4">
        <f t="shared" si="77"/>
        <v>0</v>
      </c>
      <c r="I419" s="19">
        <f t="shared" si="78"/>
        <v>0</v>
      </c>
      <c r="J419" s="19">
        <f t="shared" si="82"/>
        <v>0</v>
      </c>
      <c r="K419" s="7">
        <f t="shared" si="83"/>
        <v>0</v>
      </c>
      <c r="L419" s="18">
        <f t="shared" si="79"/>
        <v>0</v>
      </c>
      <c r="M419" s="4" t="e">
        <f t="shared" si="74"/>
        <v>#DIV/0!</v>
      </c>
      <c r="N419" s="4">
        <f t="shared" si="84"/>
        <v>20.023391459074723</v>
      </c>
      <c r="O419" s="4">
        <f t="shared" si="85"/>
        <v>5626.5729999999976</v>
      </c>
      <c r="P419">
        <f t="shared" si="80"/>
        <v>0</v>
      </c>
      <c r="Q419">
        <f t="shared" si="86"/>
        <v>281</v>
      </c>
    </row>
    <row r="420" spans="2:17" x14ac:dyDescent="0.2">
      <c r="B420" s="3">
        <f>'Marktpreise EEX NCG 2017'!A776</f>
        <v>42414</v>
      </c>
      <c r="C420" s="7">
        <f t="shared" si="87"/>
        <v>0</v>
      </c>
      <c r="D420" s="7">
        <f t="shared" si="75"/>
        <v>0</v>
      </c>
      <c r="E420" s="7">
        <f t="shared" si="76"/>
        <v>0</v>
      </c>
      <c r="F420" s="4">
        <f>'Marktpreise EEX NCG 2017'!B776</f>
        <v>0</v>
      </c>
      <c r="G420" s="4">
        <f t="shared" si="81"/>
        <v>14.54</v>
      </c>
      <c r="H420" s="4">
        <f t="shared" si="77"/>
        <v>0</v>
      </c>
      <c r="I420" s="19">
        <f t="shared" si="78"/>
        <v>0</v>
      </c>
      <c r="J420" s="19">
        <f t="shared" si="82"/>
        <v>0</v>
      </c>
      <c r="K420" s="7">
        <f t="shared" si="83"/>
        <v>0</v>
      </c>
      <c r="L420" s="18">
        <f t="shared" si="79"/>
        <v>0</v>
      </c>
      <c r="M420" s="4" t="e">
        <f t="shared" si="74"/>
        <v>#DIV/0!</v>
      </c>
      <c r="N420" s="4">
        <f t="shared" si="84"/>
        <v>20.023391459074723</v>
      </c>
      <c r="O420" s="4">
        <f t="shared" si="85"/>
        <v>5626.5729999999976</v>
      </c>
      <c r="P420">
        <f t="shared" si="80"/>
        <v>0</v>
      </c>
      <c r="Q420">
        <f t="shared" si="86"/>
        <v>281</v>
      </c>
    </row>
    <row r="421" spans="2:17" x14ac:dyDescent="0.2">
      <c r="B421" s="3">
        <f>'Marktpreise EEX NCG 2017'!A777</f>
        <v>42415</v>
      </c>
      <c r="C421" s="7">
        <f t="shared" si="87"/>
        <v>0</v>
      </c>
      <c r="D421" s="7">
        <f t="shared" si="75"/>
        <v>0</v>
      </c>
      <c r="E421" s="7">
        <f t="shared" si="76"/>
        <v>0</v>
      </c>
      <c r="F421" s="4">
        <f>'Marktpreise EEX NCG 2017'!B777</f>
        <v>14.23</v>
      </c>
      <c r="G421" s="4">
        <f t="shared" si="81"/>
        <v>14.42</v>
      </c>
      <c r="H421" s="4">
        <f t="shared" si="77"/>
        <v>0</v>
      </c>
      <c r="I421" s="19">
        <f t="shared" si="78"/>
        <v>0</v>
      </c>
      <c r="J421" s="19">
        <f t="shared" si="82"/>
        <v>0</v>
      </c>
      <c r="K421" s="7">
        <f t="shared" si="83"/>
        <v>0</v>
      </c>
      <c r="L421" s="18">
        <f t="shared" si="79"/>
        <v>0</v>
      </c>
      <c r="M421" s="4" t="e">
        <f t="shared" si="74"/>
        <v>#DIV/0!</v>
      </c>
      <c r="N421" s="4">
        <f t="shared" si="84"/>
        <v>20.003521276595738</v>
      </c>
      <c r="O421" s="4">
        <f t="shared" si="85"/>
        <v>5640.9929999999977</v>
      </c>
      <c r="P421">
        <f t="shared" si="80"/>
        <v>1</v>
      </c>
      <c r="Q421">
        <f t="shared" si="86"/>
        <v>282</v>
      </c>
    </row>
    <row r="422" spans="2:17" x14ac:dyDescent="0.2">
      <c r="B422" s="3">
        <f>'Marktpreise EEX NCG 2017'!A778</f>
        <v>42416</v>
      </c>
      <c r="C422" s="7">
        <f t="shared" si="87"/>
        <v>0</v>
      </c>
      <c r="D422" s="7">
        <f t="shared" si="75"/>
        <v>0</v>
      </c>
      <c r="E422" s="7">
        <f t="shared" si="76"/>
        <v>0</v>
      </c>
      <c r="F422" s="4">
        <f>'Marktpreise EEX NCG 2017'!B778</f>
        <v>13.98</v>
      </c>
      <c r="G422" s="4">
        <f t="shared" si="81"/>
        <v>14.17</v>
      </c>
      <c r="H422" s="4">
        <f t="shared" si="77"/>
        <v>0</v>
      </c>
      <c r="I422" s="19">
        <f t="shared" si="78"/>
        <v>0</v>
      </c>
      <c r="J422" s="19">
        <f t="shared" si="82"/>
        <v>0</v>
      </c>
      <c r="K422" s="7">
        <f t="shared" si="83"/>
        <v>0</v>
      </c>
      <c r="L422" s="18">
        <f t="shared" si="79"/>
        <v>0</v>
      </c>
      <c r="M422" s="4" t="e">
        <f t="shared" si="74"/>
        <v>#DIV/0!</v>
      </c>
      <c r="N422" s="4">
        <f t="shared" si="84"/>
        <v>19.982908127208471</v>
      </c>
      <c r="O422" s="4">
        <f t="shared" si="85"/>
        <v>5655.1629999999977</v>
      </c>
      <c r="P422">
        <f t="shared" si="80"/>
        <v>1</v>
      </c>
      <c r="Q422">
        <f t="shared" si="86"/>
        <v>283</v>
      </c>
    </row>
    <row r="423" spans="2:17" x14ac:dyDescent="0.2">
      <c r="B423" s="3">
        <f>'Marktpreise EEX NCG 2017'!A779</f>
        <v>42417</v>
      </c>
      <c r="C423" s="7">
        <f t="shared" si="87"/>
        <v>0</v>
      </c>
      <c r="D423" s="7">
        <f t="shared" si="75"/>
        <v>0</v>
      </c>
      <c r="E423" s="7">
        <f t="shared" si="76"/>
        <v>0</v>
      </c>
      <c r="F423" s="4">
        <f>'Marktpreise EEX NCG 2017'!B779</f>
        <v>14.08</v>
      </c>
      <c r="G423" s="4">
        <f t="shared" si="81"/>
        <v>14.27</v>
      </c>
      <c r="H423" s="4">
        <f t="shared" si="77"/>
        <v>0</v>
      </c>
      <c r="I423" s="19">
        <f t="shared" si="78"/>
        <v>0</v>
      </c>
      <c r="J423" s="19">
        <f t="shared" si="82"/>
        <v>0</v>
      </c>
      <c r="K423" s="7">
        <f t="shared" si="83"/>
        <v>0</v>
      </c>
      <c r="L423" s="18">
        <f t="shared" si="79"/>
        <v>0</v>
      </c>
      <c r="M423" s="4" t="e">
        <f t="shared" si="74"/>
        <v>#DIV/0!</v>
      </c>
      <c r="N423" s="4">
        <f t="shared" si="84"/>
        <v>19.962792253521119</v>
      </c>
      <c r="O423" s="4">
        <f t="shared" si="85"/>
        <v>5669.4329999999982</v>
      </c>
      <c r="P423">
        <f t="shared" si="80"/>
        <v>1</v>
      </c>
      <c r="Q423">
        <f t="shared" si="86"/>
        <v>284</v>
      </c>
    </row>
    <row r="424" spans="2:17" x14ac:dyDescent="0.2">
      <c r="B424" s="3">
        <f>'Marktpreise EEX NCG 2017'!A780</f>
        <v>42418</v>
      </c>
      <c r="C424" s="7">
        <f t="shared" si="87"/>
        <v>0</v>
      </c>
      <c r="D424" s="7">
        <f t="shared" si="75"/>
        <v>0</v>
      </c>
      <c r="E424" s="7">
        <f t="shared" si="76"/>
        <v>0</v>
      </c>
      <c r="F424" s="4">
        <f>'Marktpreise EEX NCG 2017'!B780</f>
        <v>14.22</v>
      </c>
      <c r="G424" s="4">
        <f t="shared" si="81"/>
        <v>14.41</v>
      </c>
      <c r="H424" s="4">
        <f t="shared" si="77"/>
        <v>0</v>
      </c>
      <c r="I424" s="19">
        <f t="shared" si="78"/>
        <v>0</v>
      </c>
      <c r="J424" s="19">
        <f t="shared" si="82"/>
        <v>0</v>
      </c>
      <c r="K424" s="7">
        <f t="shared" si="83"/>
        <v>0</v>
      </c>
      <c r="L424" s="18">
        <f t="shared" si="79"/>
        <v>0</v>
      </c>
      <c r="M424" s="4" t="e">
        <f t="shared" si="74"/>
        <v>#DIV/0!</v>
      </c>
      <c r="N424" s="4">
        <f t="shared" si="84"/>
        <v>19.943308771929818</v>
      </c>
      <c r="O424" s="4">
        <f t="shared" si="85"/>
        <v>5683.842999999998</v>
      </c>
      <c r="P424">
        <f t="shared" si="80"/>
        <v>1</v>
      </c>
      <c r="Q424">
        <f t="shared" si="86"/>
        <v>285</v>
      </c>
    </row>
    <row r="425" spans="2:17" x14ac:dyDescent="0.2">
      <c r="B425" s="3">
        <f>'Marktpreise EEX NCG 2017'!A781</f>
        <v>42419</v>
      </c>
      <c r="C425" s="7">
        <f t="shared" si="87"/>
        <v>0</v>
      </c>
      <c r="D425" s="7">
        <f t="shared" si="75"/>
        <v>0</v>
      </c>
      <c r="E425" s="7">
        <f t="shared" si="76"/>
        <v>0</v>
      </c>
      <c r="F425" s="4">
        <f>'Marktpreise EEX NCG 2017'!B781</f>
        <v>14.01</v>
      </c>
      <c r="G425" s="4">
        <f t="shared" si="81"/>
        <v>14.2</v>
      </c>
      <c r="H425" s="4">
        <f t="shared" si="77"/>
        <v>0</v>
      </c>
      <c r="I425" s="19">
        <f t="shared" si="78"/>
        <v>0</v>
      </c>
      <c r="J425" s="19">
        <f t="shared" si="82"/>
        <v>0</v>
      </c>
      <c r="K425" s="7">
        <f t="shared" si="83"/>
        <v>0</v>
      </c>
      <c r="L425" s="18">
        <f t="shared" si="79"/>
        <v>0</v>
      </c>
      <c r="M425" s="4" t="e">
        <f t="shared" si="74"/>
        <v>#DIV/0!</v>
      </c>
      <c r="N425" s="4">
        <f t="shared" si="84"/>
        <v>19.923227272727264</v>
      </c>
      <c r="O425" s="4">
        <f t="shared" si="85"/>
        <v>5698.0429999999978</v>
      </c>
      <c r="P425">
        <f t="shared" si="80"/>
        <v>1</v>
      </c>
      <c r="Q425">
        <f t="shared" si="86"/>
        <v>286</v>
      </c>
    </row>
    <row r="426" spans="2:17" x14ac:dyDescent="0.2">
      <c r="B426" s="3">
        <f>'Marktpreise EEX NCG 2017'!A782</f>
        <v>42420</v>
      </c>
      <c r="C426" s="7">
        <f t="shared" si="87"/>
        <v>0</v>
      </c>
      <c r="D426" s="7">
        <f t="shared" si="75"/>
        <v>0</v>
      </c>
      <c r="E426" s="7">
        <f t="shared" si="76"/>
        <v>0</v>
      </c>
      <c r="F426" s="4">
        <f>'Marktpreise EEX NCG 2017'!B782</f>
        <v>0</v>
      </c>
      <c r="G426" s="4">
        <f t="shared" si="81"/>
        <v>14.2</v>
      </c>
      <c r="H426" s="4">
        <f t="shared" si="77"/>
        <v>0</v>
      </c>
      <c r="I426" s="19">
        <f t="shared" si="78"/>
        <v>0</v>
      </c>
      <c r="J426" s="19">
        <f t="shared" si="82"/>
        <v>0</v>
      </c>
      <c r="K426" s="7">
        <f t="shared" si="83"/>
        <v>0</v>
      </c>
      <c r="L426" s="18">
        <f t="shared" si="79"/>
        <v>0</v>
      </c>
      <c r="M426" s="4" t="e">
        <f t="shared" si="74"/>
        <v>#DIV/0!</v>
      </c>
      <c r="N426" s="4">
        <f t="shared" si="84"/>
        <v>19.923227272727264</v>
      </c>
      <c r="O426" s="4">
        <f t="shared" si="85"/>
        <v>5698.0429999999978</v>
      </c>
      <c r="P426">
        <f t="shared" si="80"/>
        <v>0</v>
      </c>
      <c r="Q426">
        <f t="shared" si="86"/>
        <v>286</v>
      </c>
    </row>
    <row r="427" spans="2:17" x14ac:dyDescent="0.2">
      <c r="B427" s="3">
        <f>'Marktpreise EEX NCG 2017'!A783</f>
        <v>42421</v>
      </c>
      <c r="C427" s="7">
        <f t="shared" si="87"/>
        <v>0</v>
      </c>
      <c r="D427" s="7">
        <f t="shared" si="75"/>
        <v>0</v>
      </c>
      <c r="E427" s="7">
        <f t="shared" si="76"/>
        <v>0</v>
      </c>
      <c r="F427" s="4">
        <f>'Marktpreise EEX NCG 2017'!B783</f>
        <v>0</v>
      </c>
      <c r="G427" s="4">
        <f t="shared" si="81"/>
        <v>14.2</v>
      </c>
      <c r="H427" s="4">
        <f t="shared" si="77"/>
        <v>0</v>
      </c>
      <c r="I427" s="19">
        <f t="shared" si="78"/>
        <v>0</v>
      </c>
      <c r="J427" s="19">
        <f t="shared" si="82"/>
        <v>0</v>
      </c>
      <c r="K427" s="7">
        <f t="shared" si="83"/>
        <v>0</v>
      </c>
      <c r="L427" s="18">
        <f t="shared" si="79"/>
        <v>0</v>
      </c>
      <c r="M427" s="4" t="e">
        <f t="shared" ref="M427:M490" si="88">J427/K427</f>
        <v>#DIV/0!</v>
      </c>
      <c r="N427" s="4">
        <f t="shared" si="84"/>
        <v>19.923227272727264</v>
      </c>
      <c r="O427" s="4">
        <f t="shared" si="85"/>
        <v>5698.0429999999978</v>
      </c>
      <c r="P427">
        <f t="shared" si="80"/>
        <v>0</v>
      </c>
      <c r="Q427">
        <f t="shared" si="86"/>
        <v>286</v>
      </c>
    </row>
    <row r="428" spans="2:17" x14ac:dyDescent="0.2">
      <c r="B428" s="3">
        <f>'Marktpreise EEX NCG 2017'!A784</f>
        <v>42422</v>
      </c>
      <c r="C428" s="7">
        <f t="shared" si="87"/>
        <v>0</v>
      </c>
      <c r="D428" s="7">
        <f t="shared" si="75"/>
        <v>0</v>
      </c>
      <c r="E428" s="7">
        <f t="shared" si="76"/>
        <v>0</v>
      </c>
      <c r="F428" s="4">
        <f>'Marktpreise EEX NCG 2017'!B784</f>
        <v>14.41</v>
      </c>
      <c r="G428" s="4">
        <f t="shared" si="81"/>
        <v>14.6</v>
      </c>
      <c r="H428" s="4">
        <f t="shared" si="77"/>
        <v>0</v>
      </c>
      <c r="I428" s="19">
        <f t="shared" si="78"/>
        <v>0</v>
      </c>
      <c r="J428" s="19">
        <f t="shared" si="82"/>
        <v>0</v>
      </c>
      <c r="K428" s="7">
        <f t="shared" si="83"/>
        <v>0</v>
      </c>
      <c r="L428" s="18">
        <f t="shared" si="79"/>
        <v>0</v>
      </c>
      <c r="M428" s="4" t="e">
        <f t="shared" si="88"/>
        <v>#DIV/0!</v>
      </c>
      <c r="N428" s="4">
        <f t="shared" si="84"/>
        <v>19.904679442508705</v>
      </c>
      <c r="O428" s="4">
        <f t="shared" si="85"/>
        <v>5712.6429999999982</v>
      </c>
      <c r="P428">
        <f t="shared" si="80"/>
        <v>1</v>
      </c>
      <c r="Q428">
        <f t="shared" si="86"/>
        <v>287</v>
      </c>
    </row>
    <row r="429" spans="2:17" x14ac:dyDescent="0.2">
      <c r="B429" s="3">
        <f>'Marktpreise EEX NCG 2017'!A785</f>
        <v>42423</v>
      </c>
      <c r="C429" s="7">
        <f t="shared" si="87"/>
        <v>0</v>
      </c>
      <c r="D429" s="7">
        <f t="shared" si="75"/>
        <v>0</v>
      </c>
      <c r="E429" s="7">
        <f t="shared" si="76"/>
        <v>0</v>
      </c>
      <c r="F429" s="4">
        <f>'Marktpreise EEX NCG 2017'!B785</f>
        <v>14.2</v>
      </c>
      <c r="G429" s="4">
        <f t="shared" si="81"/>
        <v>14.389999999999999</v>
      </c>
      <c r="H429" s="4">
        <f t="shared" si="77"/>
        <v>0</v>
      </c>
      <c r="I429" s="19">
        <f t="shared" si="78"/>
        <v>0</v>
      </c>
      <c r="J429" s="19">
        <f t="shared" si="82"/>
        <v>0</v>
      </c>
      <c r="K429" s="7">
        <f t="shared" si="83"/>
        <v>0</v>
      </c>
      <c r="L429" s="18">
        <f t="shared" si="79"/>
        <v>0</v>
      </c>
      <c r="M429" s="4" t="e">
        <f t="shared" si="88"/>
        <v>#DIV/0!</v>
      </c>
      <c r="N429" s="4">
        <f t="shared" si="84"/>
        <v>19.885531249999996</v>
      </c>
      <c r="O429" s="4">
        <f t="shared" si="85"/>
        <v>5727.0329999999985</v>
      </c>
      <c r="P429">
        <f t="shared" si="80"/>
        <v>1</v>
      </c>
      <c r="Q429">
        <f t="shared" si="86"/>
        <v>288</v>
      </c>
    </row>
    <row r="430" spans="2:17" x14ac:dyDescent="0.2">
      <c r="B430" s="3">
        <f>'Marktpreise EEX NCG 2017'!A786</f>
        <v>42424</v>
      </c>
      <c r="C430" s="7">
        <f t="shared" si="87"/>
        <v>0</v>
      </c>
      <c r="D430" s="7">
        <f t="shared" si="75"/>
        <v>0</v>
      </c>
      <c r="E430" s="7">
        <f t="shared" si="76"/>
        <v>0</v>
      </c>
      <c r="F430" s="4">
        <f>'Marktpreise EEX NCG 2017'!B786</f>
        <v>13.97</v>
      </c>
      <c r="G430" s="4">
        <f t="shared" si="81"/>
        <v>14.16</v>
      </c>
      <c r="H430" s="4">
        <f t="shared" si="77"/>
        <v>0</v>
      </c>
      <c r="I430" s="19">
        <f t="shared" si="78"/>
        <v>0</v>
      </c>
      <c r="J430" s="19">
        <f t="shared" si="82"/>
        <v>0</v>
      </c>
      <c r="K430" s="7">
        <f t="shared" si="83"/>
        <v>0</v>
      </c>
      <c r="L430" s="18">
        <f t="shared" si="79"/>
        <v>0</v>
      </c>
      <c r="M430" s="4" t="e">
        <f t="shared" si="88"/>
        <v>#DIV/0!</v>
      </c>
      <c r="N430" s="4">
        <f t="shared" si="84"/>
        <v>19.865719723183386</v>
      </c>
      <c r="O430" s="4">
        <f t="shared" si="85"/>
        <v>5741.1929999999984</v>
      </c>
      <c r="P430">
        <f t="shared" si="80"/>
        <v>1</v>
      </c>
      <c r="Q430">
        <f t="shared" si="86"/>
        <v>289</v>
      </c>
    </row>
    <row r="431" spans="2:17" x14ac:dyDescent="0.2">
      <c r="B431" s="3">
        <f>'Marktpreise EEX NCG 2017'!A787</f>
        <v>42425</v>
      </c>
      <c r="C431" s="7">
        <f t="shared" si="87"/>
        <v>0</v>
      </c>
      <c r="D431" s="7">
        <f t="shared" si="75"/>
        <v>0</v>
      </c>
      <c r="E431" s="7">
        <f t="shared" si="76"/>
        <v>0</v>
      </c>
      <c r="F431" s="4">
        <f>'Marktpreise EEX NCG 2017'!B787</f>
        <v>13.91</v>
      </c>
      <c r="G431" s="4">
        <f t="shared" si="81"/>
        <v>14.1</v>
      </c>
      <c r="H431" s="4">
        <f t="shared" si="77"/>
        <v>0</v>
      </c>
      <c r="I431" s="19">
        <f t="shared" si="78"/>
        <v>0</v>
      </c>
      <c r="J431" s="19">
        <f t="shared" si="82"/>
        <v>0</v>
      </c>
      <c r="K431" s="7">
        <f t="shared" si="83"/>
        <v>0</v>
      </c>
      <c r="L431" s="18">
        <f t="shared" si="79"/>
        <v>0</v>
      </c>
      <c r="M431" s="4" t="e">
        <f t="shared" si="88"/>
        <v>#DIV/0!</v>
      </c>
      <c r="N431" s="4">
        <f t="shared" si="84"/>
        <v>19.845837931034477</v>
      </c>
      <c r="O431" s="4">
        <f t="shared" si="85"/>
        <v>5755.2929999999988</v>
      </c>
      <c r="P431">
        <f t="shared" si="80"/>
        <v>1</v>
      </c>
      <c r="Q431">
        <f t="shared" si="86"/>
        <v>290</v>
      </c>
    </row>
    <row r="432" spans="2:17" x14ac:dyDescent="0.2">
      <c r="B432" s="3">
        <f>'Marktpreise EEX NCG 2017'!A788</f>
        <v>42426</v>
      </c>
      <c r="C432" s="7">
        <f t="shared" si="87"/>
        <v>0</v>
      </c>
      <c r="D432" s="7">
        <f t="shared" ref="D432:D495" si="89">IF(G432&gt;=G431,IF(F432=0,C432+D431,0),C432+D431)</f>
        <v>0</v>
      </c>
      <c r="E432" s="7">
        <f t="shared" ref="E432:E495" si="90">IF(G432&gt;=G431,IF(F432=0,0,C432+D431),0)</f>
        <v>0</v>
      </c>
      <c r="F432" s="4">
        <f>'Marktpreise EEX NCG 2017'!B788</f>
        <v>14.14</v>
      </c>
      <c r="G432" s="4">
        <f t="shared" si="81"/>
        <v>14.33</v>
      </c>
      <c r="H432" s="4">
        <f t="shared" si="77"/>
        <v>0</v>
      </c>
      <c r="I432" s="19">
        <f t="shared" si="78"/>
        <v>0</v>
      </c>
      <c r="J432" s="19">
        <f t="shared" si="82"/>
        <v>0</v>
      </c>
      <c r="K432" s="7">
        <f t="shared" si="83"/>
        <v>0</v>
      </c>
      <c r="L432" s="18">
        <f t="shared" si="79"/>
        <v>0</v>
      </c>
      <c r="M432" s="4" t="e">
        <f t="shared" si="88"/>
        <v>#DIV/0!</v>
      </c>
      <c r="N432" s="4">
        <f t="shared" si="84"/>
        <v>19.826883161512022</v>
      </c>
      <c r="O432" s="4">
        <f t="shared" si="85"/>
        <v>5769.6229999999987</v>
      </c>
      <c r="P432">
        <f t="shared" si="80"/>
        <v>1</v>
      </c>
      <c r="Q432">
        <f t="shared" si="86"/>
        <v>291</v>
      </c>
    </row>
    <row r="433" spans="2:17" x14ac:dyDescent="0.2">
      <c r="B433" s="3">
        <f>'Marktpreise EEX NCG 2017'!A789</f>
        <v>42427</v>
      </c>
      <c r="C433" s="7">
        <f t="shared" si="87"/>
        <v>0</v>
      </c>
      <c r="D433" s="7">
        <f t="shared" si="89"/>
        <v>0</v>
      </c>
      <c r="E433" s="7">
        <f t="shared" si="90"/>
        <v>0</v>
      </c>
      <c r="F433" s="4">
        <f>'Marktpreise EEX NCG 2017'!B789</f>
        <v>0</v>
      </c>
      <c r="G433" s="4">
        <f t="shared" si="81"/>
        <v>14.33</v>
      </c>
      <c r="H433" s="4">
        <f t="shared" si="77"/>
        <v>0</v>
      </c>
      <c r="I433" s="19">
        <f t="shared" si="78"/>
        <v>0</v>
      </c>
      <c r="J433" s="19">
        <f t="shared" si="82"/>
        <v>0</v>
      </c>
      <c r="K433" s="7">
        <f t="shared" si="83"/>
        <v>0</v>
      </c>
      <c r="L433" s="18">
        <f t="shared" si="79"/>
        <v>0</v>
      </c>
      <c r="M433" s="4" t="e">
        <f t="shared" si="88"/>
        <v>#DIV/0!</v>
      </c>
      <c r="N433" s="4">
        <f t="shared" si="84"/>
        <v>19.826883161512022</v>
      </c>
      <c r="O433" s="4">
        <f t="shared" si="85"/>
        <v>5769.6229999999987</v>
      </c>
      <c r="P433">
        <f t="shared" si="80"/>
        <v>0</v>
      </c>
      <c r="Q433">
        <f t="shared" si="86"/>
        <v>291</v>
      </c>
    </row>
    <row r="434" spans="2:17" x14ac:dyDescent="0.2">
      <c r="B434" s="3">
        <f>'Marktpreise EEX NCG 2017'!A790</f>
        <v>42428</v>
      </c>
      <c r="C434" s="7">
        <f t="shared" si="87"/>
        <v>0</v>
      </c>
      <c r="D434" s="7">
        <f t="shared" si="89"/>
        <v>0</v>
      </c>
      <c r="E434" s="7">
        <f t="shared" si="90"/>
        <v>0</v>
      </c>
      <c r="F434" s="4">
        <f>'Marktpreise EEX NCG 2017'!B790</f>
        <v>0</v>
      </c>
      <c r="G434" s="4">
        <f t="shared" si="81"/>
        <v>14.33</v>
      </c>
      <c r="H434" s="4">
        <f t="shared" si="77"/>
        <v>0</v>
      </c>
      <c r="I434" s="19">
        <f t="shared" si="78"/>
        <v>0</v>
      </c>
      <c r="J434" s="19">
        <f t="shared" si="82"/>
        <v>0</v>
      </c>
      <c r="K434" s="7">
        <f t="shared" si="83"/>
        <v>0</v>
      </c>
      <c r="L434" s="18">
        <f t="shared" si="79"/>
        <v>0</v>
      </c>
      <c r="M434" s="4" t="e">
        <f t="shared" si="88"/>
        <v>#DIV/0!</v>
      </c>
      <c r="N434" s="4">
        <f t="shared" si="84"/>
        <v>19.826883161512022</v>
      </c>
      <c r="O434" s="4">
        <f t="shared" si="85"/>
        <v>5769.6229999999987</v>
      </c>
      <c r="P434">
        <f t="shared" si="80"/>
        <v>0</v>
      </c>
      <c r="Q434">
        <f t="shared" si="86"/>
        <v>291</v>
      </c>
    </row>
    <row r="435" spans="2:17" x14ac:dyDescent="0.2">
      <c r="B435" s="3">
        <f>'Marktpreise EEX NCG 2017'!A791</f>
        <v>42429</v>
      </c>
      <c r="C435" s="7">
        <f t="shared" si="87"/>
        <v>0</v>
      </c>
      <c r="D435" s="7">
        <f t="shared" si="89"/>
        <v>0</v>
      </c>
      <c r="E435" s="7">
        <f t="shared" si="90"/>
        <v>0</v>
      </c>
      <c r="F435" s="4">
        <f>'Marktpreise EEX NCG 2017'!B791</f>
        <v>14.14</v>
      </c>
      <c r="G435" s="4">
        <f t="shared" si="81"/>
        <v>14.33</v>
      </c>
      <c r="H435" s="4">
        <f t="shared" si="77"/>
        <v>0</v>
      </c>
      <c r="I435" s="19">
        <f t="shared" si="78"/>
        <v>0</v>
      </c>
      <c r="J435" s="19">
        <f t="shared" si="82"/>
        <v>0</v>
      </c>
      <c r="K435" s="7">
        <f t="shared" si="83"/>
        <v>0</v>
      </c>
      <c r="L435" s="18">
        <f t="shared" si="79"/>
        <v>0</v>
      </c>
      <c r="M435" s="4" t="e">
        <f t="shared" si="88"/>
        <v>#DIV/0!</v>
      </c>
      <c r="N435" s="4">
        <f t="shared" si="84"/>
        <v>19.808058219178079</v>
      </c>
      <c r="O435" s="4">
        <f t="shared" si="85"/>
        <v>5783.9529999999986</v>
      </c>
      <c r="P435">
        <f t="shared" si="80"/>
        <v>1</v>
      </c>
      <c r="Q435">
        <f t="shared" si="86"/>
        <v>292</v>
      </c>
    </row>
    <row r="436" spans="2:17" x14ac:dyDescent="0.2">
      <c r="B436" s="3">
        <f>'Marktpreise EEX NCG 2017'!A792</f>
        <v>42430</v>
      </c>
      <c r="C436" s="7">
        <f t="shared" si="87"/>
        <v>0</v>
      </c>
      <c r="D436" s="7">
        <f t="shared" si="89"/>
        <v>0</v>
      </c>
      <c r="E436" s="7">
        <f t="shared" si="90"/>
        <v>0</v>
      </c>
      <c r="F436" s="4">
        <f>'Marktpreise EEX NCG 2017'!B792</f>
        <v>14.17</v>
      </c>
      <c r="G436" s="4">
        <f t="shared" si="81"/>
        <v>14.36</v>
      </c>
      <c r="H436" s="4">
        <f t="shared" si="77"/>
        <v>0</v>
      </c>
      <c r="I436" s="19">
        <f t="shared" si="78"/>
        <v>0</v>
      </c>
      <c r="J436" s="19">
        <f t="shared" si="82"/>
        <v>0</v>
      </c>
      <c r="K436" s="7">
        <f t="shared" si="83"/>
        <v>0</v>
      </c>
      <c r="L436" s="18">
        <f t="shared" si="79"/>
        <v>0</v>
      </c>
      <c r="M436" s="4" t="e">
        <f t="shared" si="88"/>
        <v>#DIV/0!</v>
      </c>
      <c r="N436" s="4">
        <f t="shared" si="84"/>
        <v>19.789464163822519</v>
      </c>
      <c r="O436" s="4">
        <f t="shared" si="85"/>
        <v>5798.3129999999983</v>
      </c>
      <c r="P436">
        <f t="shared" si="80"/>
        <v>1</v>
      </c>
      <c r="Q436">
        <f t="shared" si="86"/>
        <v>293</v>
      </c>
    </row>
    <row r="437" spans="2:17" x14ac:dyDescent="0.2">
      <c r="B437" s="3">
        <f>'Marktpreise EEX NCG 2017'!A793</f>
        <v>42431</v>
      </c>
      <c r="C437" s="7">
        <f t="shared" si="87"/>
        <v>0</v>
      </c>
      <c r="D437" s="7">
        <f t="shared" si="89"/>
        <v>0</v>
      </c>
      <c r="E437" s="7">
        <f t="shared" si="90"/>
        <v>0</v>
      </c>
      <c r="F437" s="4">
        <f>'Marktpreise EEX NCG 2017'!B793</f>
        <v>14.23</v>
      </c>
      <c r="G437" s="4">
        <f t="shared" si="81"/>
        <v>14.42</v>
      </c>
      <c r="H437" s="4">
        <f t="shared" si="77"/>
        <v>0</v>
      </c>
      <c r="I437" s="19">
        <f t="shared" si="78"/>
        <v>0</v>
      </c>
      <c r="J437" s="19">
        <f t="shared" si="82"/>
        <v>0</v>
      </c>
      <c r="K437" s="7">
        <f t="shared" si="83"/>
        <v>0</v>
      </c>
      <c r="L437" s="18">
        <f t="shared" si="79"/>
        <v>0</v>
      </c>
      <c r="M437" s="4" t="e">
        <f t="shared" si="88"/>
        <v>#DIV/0!</v>
      </c>
      <c r="N437" s="4">
        <f t="shared" si="84"/>
        <v>19.771200680272102</v>
      </c>
      <c r="O437" s="4">
        <f t="shared" si="85"/>
        <v>5812.7329999999984</v>
      </c>
      <c r="P437">
        <f t="shared" si="80"/>
        <v>1</v>
      </c>
      <c r="Q437">
        <f t="shared" si="86"/>
        <v>294</v>
      </c>
    </row>
    <row r="438" spans="2:17" x14ac:dyDescent="0.2">
      <c r="B438" s="3">
        <f>'Marktpreise EEX NCG 2017'!A794</f>
        <v>42432</v>
      </c>
      <c r="C438" s="7">
        <f t="shared" si="87"/>
        <v>0</v>
      </c>
      <c r="D438" s="7">
        <f t="shared" si="89"/>
        <v>0</v>
      </c>
      <c r="E438" s="7">
        <f t="shared" si="90"/>
        <v>0</v>
      </c>
      <c r="F438" s="4">
        <f>'Marktpreise EEX NCG 2017'!B794</f>
        <v>14.1</v>
      </c>
      <c r="G438" s="4">
        <f t="shared" si="81"/>
        <v>14.29</v>
      </c>
      <c r="H438" s="4">
        <f t="shared" si="77"/>
        <v>0</v>
      </c>
      <c r="I438" s="19">
        <f t="shared" si="78"/>
        <v>0</v>
      </c>
      <c r="J438" s="19">
        <f t="shared" si="82"/>
        <v>0</v>
      </c>
      <c r="K438" s="7">
        <f t="shared" si="83"/>
        <v>0</v>
      </c>
      <c r="L438" s="18">
        <f t="shared" si="79"/>
        <v>0</v>
      </c>
      <c r="M438" s="4" t="e">
        <f t="shared" si="88"/>
        <v>#DIV/0!</v>
      </c>
      <c r="N438" s="4">
        <f t="shared" si="84"/>
        <v>19.752620338983046</v>
      </c>
      <c r="O438" s="4">
        <f t="shared" si="85"/>
        <v>5827.0229999999983</v>
      </c>
      <c r="P438">
        <f t="shared" si="80"/>
        <v>1</v>
      </c>
      <c r="Q438">
        <f t="shared" si="86"/>
        <v>295</v>
      </c>
    </row>
    <row r="439" spans="2:17" x14ac:dyDescent="0.2">
      <c r="B439" s="3">
        <f>'Marktpreise EEX NCG 2017'!A795</f>
        <v>42433</v>
      </c>
      <c r="C439" s="7">
        <f t="shared" si="87"/>
        <v>0</v>
      </c>
      <c r="D439" s="7">
        <f t="shared" si="89"/>
        <v>0</v>
      </c>
      <c r="E439" s="7">
        <f t="shared" si="90"/>
        <v>0</v>
      </c>
      <c r="F439" s="4">
        <f>'Marktpreise EEX NCG 2017'!B795</f>
        <v>13.97</v>
      </c>
      <c r="G439" s="4">
        <f t="shared" si="81"/>
        <v>14.16</v>
      </c>
      <c r="H439" s="4">
        <f t="shared" si="77"/>
        <v>0</v>
      </c>
      <c r="I439" s="19">
        <f t="shared" si="78"/>
        <v>0</v>
      </c>
      <c r="J439" s="19">
        <f t="shared" si="82"/>
        <v>0</v>
      </c>
      <c r="K439" s="7">
        <f t="shared" si="83"/>
        <v>0</v>
      </c>
      <c r="L439" s="18">
        <f t="shared" si="79"/>
        <v>0</v>
      </c>
      <c r="M439" s="4" t="e">
        <f t="shared" si="88"/>
        <v>#DIV/0!</v>
      </c>
      <c r="N439" s="4">
        <f t="shared" si="84"/>
        <v>19.733726351351343</v>
      </c>
      <c r="O439" s="4">
        <f t="shared" si="85"/>
        <v>5841.1829999999982</v>
      </c>
      <c r="P439">
        <f t="shared" si="80"/>
        <v>1</v>
      </c>
      <c r="Q439">
        <f t="shared" si="86"/>
        <v>296</v>
      </c>
    </row>
    <row r="440" spans="2:17" x14ac:dyDescent="0.2">
      <c r="B440" s="3">
        <f>'Marktpreise EEX NCG 2017'!A796</f>
        <v>42434</v>
      </c>
      <c r="C440" s="7">
        <f t="shared" si="87"/>
        <v>0</v>
      </c>
      <c r="D440" s="7">
        <f t="shared" si="89"/>
        <v>0</v>
      </c>
      <c r="E440" s="7">
        <f t="shared" si="90"/>
        <v>0</v>
      </c>
      <c r="F440" s="4">
        <f>'Marktpreise EEX NCG 2017'!B796</f>
        <v>0</v>
      </c>
      <c r="G440" s="4">
        <f t="shared" si="81"/>
        <v>14.16</v>
      </c>
      <c r="H440" s="4">
        <f t="shared" si="77"/>
        <v>0</v>
      </c>
      <c r="I440" s="19">
        <f t="shared" si="78"/>
        <v>0</v>
      </c>
      <c r="J440" s="19">
        <f t="shared" si="82"/>
        <v>0</v>
      </c>
      <c r="K440" s="7">
        <f t="shared" si="83"/>
        <v>0</v>
      </c>
      <c r="L440" s="18">
        <f t="shared" si="79"/>
        <v>0</v>
      </c>
      <c r="M440" s="4" t="e">
        <f t="shared" si="88"/>
        <v>#DIV/0!</v>
      </c>
      <c r="N440" s="4">
        <f t="shared" si="84"/>
        <v>19.733726351351343</v>
      </c>
      <c r="O440" s="4">
        <f t="shared" si="85"/>
        <v>5841.1829999999982</v>
      </c>
      <c r="P440">
        <f t="shared" si="80"/>
        <v>0</v>
      </c>
      <c r="Q440">
        <f t="shared" si="86"/>
        <v>296</v>
      </c>
    </row>
    <row r="441" spans="2:17" x14ac:dyDescent="0.2">
      <c r="B441" s="3">
        <f>'Marktpreise EEX NCG 2017'!A797</f>
        <v>42435</v>
      </c>
      <c r="C441" s="7">
        <f t="shared" si="87"/>
        <v>0</v>
      </c>
      <c r="D441" s="7">
        <f t="shared" si="89"/>
        <v>0</v>
      </c>
      <c r="E441" s="7">
        <f t="shared" si="90"/>
        <v>0</v>
      </c>
      <c r="F441" s="4">
        <f>'Marktpreise EEX NCG 2017'!B797</f>
        <v>0</v>
      </c>
      <c r="G441" s="4">
        <f t="shared" si="81"/>
        <v>14.16</v>
      </c>
      <c r="H441" s="4">
        <f t="shared" si="77"/>
        <v>0</v>
      </c>
      <c r="I441" s="19">
        <f t="shared" si="78"/>
        <v>0</v>
      </c>
      <c r="J441" s="19">
        <f t="shared" si="82"/>
        <v>0</v>
      </c>
      <c r="K441" s="7">
        <f t="shared" si="83"/>
        <v>0</v>
      </c>
      <c r="L441" s="18">
        <f t="shared" si="79"/>
        <v>0</v>
      </c>
      <c r="M441" s="4" t="e">
        <f t="shared" si="88"/>
        <v>#DIV/0!</v>
      </c>
      <c r="N441" s="4">
        <f t="shared" si="84"/>
        <v>19.733726351351343</v>
      </c>
      <c r="O441" s="4">
        <f t="shared" si="85"/>
        <v>5841.1829999999982</v>
      </c>
      <c r="P441">
        <f t="shared" si="80"/>
        <v>0</v>
      </c>
      <c r="Q441">
        <f t="shared" si="86"/>
        <v>296</v>
      </c>
    </row>
    <row r="442" spans="2:17" x14ac:dyDescent="0.2">
      <c r="B442" s="3">
        <f>'Marktpreise EEX NCG 2017'!A798</f>
        <v>42436</v>
      </c>
      <c r="C442" s="7">
        <f t="shared" si="87"/>
        <v>0</v>
      </c>
      <c r="D442" s="7">
        <f t="shared" si="89"/>
        <v>0</v>
      </c>
      <c r="E442" s="7">
        <f t="shared" si="90"/>
        <v>0</v>
      </c>
      <c r="F442" s="4">
        <f>'Marktpreise EEX NCG 2017'!B798</f>
        <v>14.12</v>
      </c>
      <c r="G442" s="4">
        <f t="shared" si="81"/>
        <v>14.309999999999999</v>
      </c>
      <c r="H442" s="4">
        <f t="shared" si="77"/>
        <v>0</v>
      </c>
      <c r="I442" s="19">
        <f t="shared" si="78"/>
        <v>0</v>
      </c>
      <c r="J442" s="19">
        <f t="shared" si="82"/>
        <v>0</v>
      </c>
      <c r="K442" s="7">
        <f t="shared" si="83"/>
        <v>0</v>
      </c>
      <c r="L442" s="18">
        <f t="shared" si="79"/>
        <v>0</v>
      </c>
      <c r="M442" s="4" t="e">
        <f t="shared" si="88"/>
        <v>#DIV/0!</v>
      </c>
      <c r="N442" s="4">
        <f t="shared" si="84"/>
        <v>19.715464646464643</v>
      </c>
      <c r="O442" s="4">
        <f t="shared" si="85"/>
        <v>5855.4929999999986</v>
      </c>
      <c r="P442">
        <f t="shared" si="80"/>
        <v>1</v>
      </c>
      <c r="Q442">
        <f t="shared" si="86"/>
        <v>297</v>
      </c>
    </row>
    <row r="443" spans="2:17" x14ac:dyDescent="0.2">
      <c r="B443" s="3">
        <f>'Marktpreise EEX NCG 2017'!A799</f>
        <v>42437</v>
      </c>
      <c r="C443" s="7">
        <f t="shared" si="87"/>
        <v>0</v>
      </c>
      <c r="D443" s="7">
        <f t="shared" si="89"/>
        <v>0</v>
      </c>
      <c r="E443" s="7">
        <f t="shared" si="90"/>
        <v>0</v>
      </c>
      <c r="F443" s="4">
        <f>'Marktpreise EEX NCG 2017'!B799</f>
        <v>14.1</v>
      </c>
      <c r="G443" s="4">
        <f t="shared" si="81"/>
        <v>14.29</v>
      </c>
      <c r="H443" s="4">
        <f t="shared" si="77"/>
        <v>0</v>
      </c>
      <c r="I443" s="19">
        <f t="shared" si="78"/>
        <v>0</v>
      </c>
      <c r="J443" s="19">
        <f t="shared" si="82"/>
        <v>0</v>
      </c>
      <c r="K443" s="7">
        <f t="shared" si="83"/>
        <v>0</v>
      </c>
      <c r="L443" s="18">
        <f t="shared" si="79"/>
        <v>0</v>
      </c>
      <c r="M443" s="4" t="e">
        <f t="shared" si="88"/>
        <v>#DIV/0!</v>
      </c>
      <c r="N443" s="4">
        <f t="shared" si="84"/>
        <v>19.697258389261741</v>
      </c>
      <c r="O443" s="4">
        <f t="shared" si="85"/>
        <v>5869.7829999999985</v>
      </c>
      <c r="P443">
        <f t="shared" si="80"/>
        <v>1</v>
      </c>
      <c r="Q443">
        <f t="shared" si="86"/>
        <v>298</v>
      </c>
    </row>
    <row r="444" spans="2:17" x14ac:dyDescent="0.2">
      <c r="B444" s="3">
        <f>'Marktpreise EEX NCG 2017'!A800</f>
        <v>42438</v>
      </c>
      <c r="C444" s="7">
        <f t="shared" si="87"/>
        <v>0</v>
      </c>
      <c r="D444" s="7">
        <f t="shared" si="89"/>
        <v>0</v>
      </c>
      <c r="E444" s="7">
        <f t="shared" si="90"/>
        <v>0</v>
      </c>
      <c r="F444" s="4">
        <f>'Marktpreise EEX NCG 2017'!B800</f>
        <v>14.2</v>
      </c>
      <c r="G444" s="4">
        <f t="shared" si="81"/>
        <v>14.389999999999999</v>
      </c>
      <c r="H444" s="4">
        <f t="shared" si="77"/>
        <v>0</v>
      </c>
      <c r="I444" s="19">
        <f t="shared" si="78"/>
        <v>0</v>
      </c>
      <c r="J444" s="19">
        <f t="shared" si="82"/>
        <v>0</v>
      </c>
      <c r="K444" s="7">
        <f t="shared" si="83"/>
        <v>0</v>
      </c>
      <c r="L444" s="18">
        <f t="shared" si="79"/>
        <v>0</v>
      </c>
      <c r="M444" s="4" t="e">
        <f t="shared" si="88"/>
        <v>#DIV/0!</v>
      </c>
      <c r="N444" s="4">
        <f t="shared" si="84"/>
        <v>19.679508361204011</v>
      </c>
      <c r="O444" s="4">
        <f t="shared" si="85"/>
        <v>5884.1729999999989</v>
      </c>
      <c r="P444">
        <f t="shared" si="80"/>
        <v>1</v>
      </c>
      <c r="Q444">
        <f t="shared" si="86"/>
        <v>299</v>
      </c>
    </row>
    <row r="445" spans="2:17" x14ac:dyDescent="0.2">
      <c r="B445" s="3">
        <f>'Marktpreise EEX NCG 2017'!A801</f>
        <v>42439</v>
      </c>
      <c r="C445" s="7">
        <f t="shared" si="87"/>
        <v>0</v>
      </c>
      <c r="D445" s="7">
        <f t="shared" si="89"/>
        <v>0</v>
      </c>
      <c r="E445" s="7">
        <f t="shared" si="90"/>
        <v>0</v>
      </c>
      <c r="F445" s="4">
        <f>'Marktpreise EEX NCG 2017'!B801</f>
        <v>14.03</v>
      </c>
      <c r="G445" s="4">
        <f t="shared" si="81"/>
        <v>14.219999999999999</v>
      </c>
      <c r="H445" s="4">
        <f t="shared" si="77"/>
        <v>0</v>
      </c>
      <c r="I445" s="19">
        <f t="shared" si="78"/>
        <v>0</v>
      </c>
      <c r="J445" s="19">
        <f t="shared" si="82"/>
        <v>0</v>
      </c>
      <c r="K445" s="7">
        <f t="shared" si="83"/>
        <v>0</v>
      </c>
      <c r="L445" s="18">
        <f t="shared" si="79"/>
        <v>0</v>
      </c>
      <c r="M445" s="4" t="e">
        <f t="shared" si="88"/>
        <v>#DIV/0!</v>
      </c>
      <c r="N445" s="4">
        <f t="shared" si="84"/>
        <v>19.661309999999997</v>
      </c>
      <c r="O445" s="4">
        <f t="shared" si="85"/>
        <v>5898.3929999999991</v>
      </c>
      <c r="P445">
        <f t="shared" si="80"/>
        <v>1</v>
      </c>
      <c r="Q445">
        <f t="shared" si="86"/>
        <v>300</v>
      </c>
    </row>
    <row r="446" spans="2:17" x14ac:dyDescent="0.2">
      <c r="B446" s="3">
        <f>'Marktpreise EEX NCG 2017'!A802</f>
        <v>42440</v>
      </c>
      <c r="C446" s="7">
        <f t="shared" si="87"/>
        <v>0</v>
      </c>
      <c r="D446" s="7">
        <f t="shared" si="89"/>
        <v>0</v>
      </c>
      <c r="E446" s="7">
        <f t="shared" si="90"/>
        <v>0</v>
      </c>
      <c r="F446" s="4">
        <f>'Marktpreise EEX NCG 2017'!B802</f>
        <v>14.07</v>
      </c>
      <c r="G446" s="4">
        <f t="shared" si="81"/>
        <v>14.26</v>
      </c>
      <c r="H446" s="4">
        <f t="shared" si="77"/>
        <v>0</v>
      </c>
      <c r="I446" s="19">
        <f t="shared" si="78"/>
        <v>0</v>
      </c>
      <c r="J446" s="19">
        <f t="shared" si="82"/>
        <v>0</v>
      </c>
      <c r="K446" s="7">
        <f t="shared" si="83"/>
        <v>0</v>
      </c>
      <c r="L446" s="18">
        <f t="shared" si="79"/>
        <v>0</v>
      </c>
      <c r="M446" s="4" t="e">
        <f t="shared" si="88"/>
        <v>#DIV/0!</v>
      </c>
      <c r="N446" s="4">
        <f t="shared" si="84"/>
        <v>19.64336544850498</v>
      </c>
      <c r="O446" s="4">
        <f t="shared" si="85"/>
        <v>5912.6529999999993</v>
      </c>
      <c r="P446">
        <f t="shared" si="80"/>
        <v>1</v>
      </c>
      <c r="Q446">
        <f t="shared" si="86"/>
        <v>301</v>
      </c>
    </row>
    <row r="447" spans="2:17" x14ac:dyDescent="0.2">
      <c r="B447" s="3">
        <f>'Marktpreise EEX NCG 2017'!A803</f>
        <v>42441</v>
      </c>
      <c r="C447" s="7">
        <f t="shared" si="87"/>
        <v>0</v>
      </c>
      <c r="D447" s="7">
        <f t="shared" si="89"/>
        <v>0</v>
      </c>
      <c r="E447" s="7">
        <f t="shared" si="90"/>
        <v>0</v>
      </c>
      <c r="F447" s="4">
        <f>'Marktpreise EEX NCG 2017'!B803</f>
        <v>0</v>
      </c>
      <c r="G447" s="4">
        <f t="shared" si="81"/>
        <v>14.26</v>
      </c>
      <c r="H447" s="4">
        <f t="shared" si="77"/>
        <v>0</v>
      </c>
      <c r="I447" s="19">
        <f t="shared" si="78"/>
        <v>0</v>
      </c>
      <c r="J447" s="19">
        <f t="shared" si="82"/>
        <v>0</v>
      </c>
      <c r="K447" s="7">
        <f t="shared" si="83"/>
        <v>0</v>
      </c>
      <c r="L447" s="18">
        <f t="shared" si="79"/>
        <v>0</v>
      </c>
      <c r="M447" s="4" t="e">
        <f t="shared" si="88"/>
        <v>#DIV/0!</v>
      </c>
      <c r="N447" s="4">
        <f t="shared" si="84"/>
        <v>19.64336544850498</v>
      </c>
      <c r="O447" s="4">
        <f t="shared" si="85"/>
        <v>5912.6529999999993</v>
      </c>
      <c r="P447">
        <f t="shared" si="80"/>
        <v>0</v>
      </c>
      <c r="Q447">
        <f t="shared" si="86"/>
        <v>301</v>
      </c>
    </row>
    <row r="448" spans="2:17" x14ac:dyDescent="0.2">
      <c r="B448" s="3">
        <f>'Marktpreise EEX NCG 2017'!A804</f>
        <v>42442</v>
      </c>
      <c r="C448" s="7">
        <f t="shared" si="87"/>
        <v>0</v>
      </c>
      <c r="D448" s="7">
        <f t="shared" si="89"/>
        <v>0</v>
      </c>
      <c r="E448" s="7">
        <f t="shared" si="90"/>
        <v>0</v>
      </c>
      <c r="F448" s="4">
        <f>'Marktpreise EEX NCG 2017'!B804</f>
        <v>0</v>
      </c>
      <c r="G448" s="4">
        <f t="shared" si="81"/>
        <v>14.26</v>
      </c>
      <c r="H448" s="4">
        <f t="shared" si="77"/>
        <v>0</v>
      </c>
      <c r="I448" s="19">
        <f t="shared" si="78"/>
        <v>0</v>
      </c>
      <c r="J448" s="19">
        <f t="shared" si="82"/>
        <v>0</v>
      </c>
      <c r="K448" s="7">
        <f t="shared" si="83"/>
        <v>0</v>
      </c>
      <c r="L448" s="18">
        <f t="shared" si="79"/>
        <v>0</v>
      </c>
      <c r="M448" s="4" t="e">
        <f t="shared" si="88"/>
        <v>#DIV/0!</v>
      </c>
      <c r="N448" s="4">
        <f t="shared" si="84"/>
        <v>19.64336544850498</v>
      </c>
      <c r="O448" s="4">
        <f t="shared" si="85"/>
        <v>5912.6529999999993</v>
      </c>
      <c r="P448">
        <f t="shared" si="80"/>
        <v>0</v>
      </c>
      <c r="Q448">
        <f t="shared" si="86"/>
        <v>301</v>
      </c>
    </row>
    <row r="449" spans="2:17" x14ac:dyDescent="0.2">
      <c r="B449" s="3">
        <f>'Marktpreise EEX NCG 2017'!A805</f>
        <v>42443</v>
      </c>
      <c r="C449" s="7">
        <f t="shared" si="87"/>
        <v>0</v>
      </c>
      <c r="D449" s="7">
        <f t="shared" si="89"/>
        <v>0</v>
      </c>
      <c r="E449" s="7">
        <f t="shared" si="90"/>
        <v>0</v>
      </c>
      <c r="F449" s="4">
        <f>'Marktpreise EEX NCG 2017'!B805</f>
        <v>13.95</v>
      </c>
      <c r="G449" s="4">
        <f t="shared" si="81"/>
        <v>14.139999999999999</v>
      </c>
      <c r="H449" s="4">
        <f t="shared" si="77"/>
        <v>0</v>
      </c>
      <c r="I449" s="19">
        <f t="shared" si="78"/>
        <v>0</v>
      </c>
      <c r="J449" s="19">
        <f t="shared" si="82"/>
        <v>0</v>
      </c>
      <c r="K449" s="7">
        <f t="shared" si="83"/>
        <v>0</v>
      </c>
      <c r="L449" s="18">
        <f t="shared" si="79"/>
        <v>0</v>
      </c>
      <c r="M449" s="4" t="e">
        <f t="shared" si="88"/>
        <v>#DIV/0!</v>
      </c>
      <c r="N449" s="4">
        <f t="shared" si="84"/>
        <v>19.62514238410596</v>
      </c>
      <c r="O449" s="4">
        <f t="shared" si="85"/>
        <v>5926.7929999999997</v>
      </c>
      <c r="P449">
        <f t="shared" si="80"/>
        <v>1</v>
      </c>
      <c r="Q449">
        <f t="shared" si="86"/>
        <v>302</v>
      </c>
    </row>
    <row r="450" spans="2:17" x14ac:dyDescent="0.2">
      <c r="B450" s="3">
        <f>'Marktpreise EEX NCG 2017'!A806</f>
        <v>42444</v>
      </c>
      <c r="C450" s="7">
        <f t="shared" si="87"/>
        <v>0</v>
      </c>
      <c r="D450" s="7">
        <f t="shared" si="89"/>
        <v>0</v>
      </c>
      <c r="E450" s="7">
        <f t="shared" si="90"/>
        <v>0</v>
      </c>
      <c r="F450" s="4">
        <f>'Marktpreise EEX NCG 2017'!B806</f>
        <v>13.77</v>
      </c>
      <c r="G450" s="4">
        <f t="shared" si="81"/>
        <v>13.959999999999999</v>
      </c>
      <c r="H450" s="4">
        <f t="shared" si="77"/>
        <v>0</v>
      </c>
      <c r="I450" s="19">
        <f t="shared" si="78"/>
        <v>0</v>
      </c>
      <c r="J450" s="19">
        <f t="shared" si="82"/>
        <v>0</v>
      </c>
      <c r="K450" s="7">
        <f t="shared" si="83"/>
        <v>0</v>
      </c>
      <c r="L450" s="18">
        <f t="shared" si="79"/>
        <v>0</v>
      </c>
      <c r="M450" s="4" t="e">
        <f t="shared" si="88"/>
        <v>#DIV/0!</v>
      </c>
      <c r="N450" s="4">
        <f t="shared" si="84"/>
        <v>19.606445544554454</v>
      </c>
      <c r="O450" s="4">
        <f t="shared" si="85"/>
        <v>5940.7529999999997</v>
      </c>
      <c r="P450">
        <f t="shared" si="80"/>
        <v>1</v>
      </c>
      <c r="Q450">
        <f t="shared" si="86"/>
        <v>303</v>
      </c>
    </row>
    <row r="451" spans="2:17" x14ac:dyDescent="0.2">
      <c r="B451" s="3">
        <f>'Marktpreise EEX NCG 2017'!A807</f>
        <v>42445</v>
      </c>
      <c r="C451" s="7">
        <f t="shared" si="87"/>
        <v>0</v>
      </c>
      <c r="D451" s="7">
        <f t="shared" si="89"/>
        <v>0</v>
      </c>
      <c r="E451" s="7">
        <f t="shared" si="90"/>
        <v>0</v>
      </c>
      <c r="F451" s="4">
        <f>'Marktpreise EEX NCG 2017'!B807</f>
        <v>13.83</v>
      </c>
      <c r="G451" s="4">
        <f t="shared" si="81"/>
        <v>14.02</v>
      </c>
      <c r="H451" s="4">
        <f t="shared" si="77"/>
        <v>0</v>
      </c>
      <c r="I451" s="19">
        <f t="shared" si="78"/>
        <v>0</v>
      </c>
      <c r="J451" s="19">
        <f t="shared" si="82"/>
        <v>0</v>
      </c>
      <c r="K451" s="7">
        <f t="shared" si="83"/>
        <v>0</v>
      </c>
      <c r="L451" s="18">
        <f t="shared" si="79"/>
        <v>0</v>
      </c>
      <c r="M451" s="4" t="e">
        <f t="shared" si="88"/>
        <v>#DIV/0!</v>
      </c>
      <c r="N451" s="4">
        <f t="shared" si="84"/>
        <v>19.58806907894737</v>
      </c>
      <c r="O451" s="4">
        <f t="shared" si="85"/>
        <v>5954.7730000000001</v>
      </c>
      <c r="P451">
        <f t="shared" si="80"/>
        <v>1</v>
      </c>
      <c r="Q451">
        <f t="shared" si="86"/>
        <v>304</v>
      </c>
    </row>
    <row r="452" spans="2:17" x14ac:dyDescent="0.2">
      <c r="B452" s="3">
        <f>'Marktpreise EEX NCG 2017'!A808</f>
        <v>42446</v>
      </c>
      <c r="C452" s="7">
        <f t="shared" si="87"/>
        <v>0</v>
      </c>
      <c r="D452" s="7">
        <f t="shared" si="89"/>
        <v>0</v>
      </c>
      <c r="E452" s="7">
        <f t="shared" si="90"/>
        <v>0</v>
      </c>
      <c r="F452" s="4">
        <f>'Marktpreise EEX NCG 2017'!B808</f>
        <v>13.96</v>
      </c>
      <c r="G452" s="4">
        <f t="shared" si="81"/>
        <v>14.15</v>
      </c>
      <c r="H452" s="4">
        <f t="shared" si="77"/>
        <v>0</v>
      </c>
      <c r="I452" s="19">
        <f t="shared" si="78"/>
        <v>0</v>
      </c>
      <c r="J452" s="19">
        <f t="shared" si="82"/>
        <v>0</v>
      </c>
      <c r="K452" s="7">
        <f t="shared" si="83"/>
        <v>0</v>
      </c>
      <c r="L452" s="18">
        <f t="shared" si="79"/>
        <v>0</v>
      </c>
      <c r="M452" s="4" t="e">
        <f t="shared" si="88"/>
        <v>#DIV/0!</v>
      </c>
      <c r="N452" s="4">
        <f t="shared" si="84"/>
        <v>19.570239344262294</v>
      </c>
      <c r="O452" s="4">
        <f t="shared" si="85"/>
        <v>5968.9229999999998</v>
      </c>
      <c r="P452">
        <f t="shared" si="80"/>
        <v>1</v>
      </c>
      <c r="Q452">
        <f t="shared" si="86"/>
        <v>305</v>
      </c>
    </row>
    <row r="453" spans="2:17" x14ac:dyDescent="0.2">
      <c r="B453" s="3">
        <f>'Marktpreise EEX NCG 2017'!A809</f>
        <v>42447</v>
      </c>
      <c r="C453" s="7">
        <f t="shared" si="87"/>
        <v>0</v>
      </c>
      <c r="D453" s="7">
        <f t="shared" si="89"/>
        <v>0</v>
      </c>
      <c r="E453" s="7">
        <f t="shared" si="90"/>
        <v>0</v>
      </c>
      <c r="F453" s="4">
        <f>'Marktpreise EEX NCG 2017'!B809</f>
        <v>14.03</v>
      </c>
      <c r="G453" s="4">
        <f t="shared" si="81"/>
        <v>14.219999999999999</v>
      </c>
      <c r="H453" s="4">
        <f t="shared" si="77"/>
        <v>0</v>
      </c>
      <c r="I453" s="19">
        <f t="shared" si="78"/>
        <v>0</v>
      </c>
      <c r="J453" s="19">
        <f t="shared" si="82"/>
        <v>0</v>
      </c>
      <c r="K453" s="7">
        <f t="shared" si="83"/>
        <v>0</v>
      </c>
      <c r="L453" s="18">
        <f t="shared" si="79"/>
        <v>0</v>
      </c>
      <c r="M453" s="4" t="e">
        <f t="shared" si="88"/>
        <v>#DIV/0!</v>
      </c>
      <c r="N453" s="4">
        <f t="shared" si="84"/>
        <v>19.552754901960785</v>
      </c>
      <c r="O453" s="4">
        <f t="shared" si="85"/>
        <v>5983.143</v>
      </c>
      <c r="P453">
        <f t="shared" si="80"/>
        <v>1</v>
      </c>
      <c r="Q453">
        <f t="shared" si="86"/>
        <v>306</v>
      </c>
    </row>
    <row r="454" spans="2:17" x14ac:dyDescent="0.2">
      <c r="B454" s="3">
        <f>'Marktpreise EEX NCG 2017'!A810</f>
        <v>42448</v>
      </c>
      <c r="C454" s="7">
        <f t="shared" si="87"/>
        <v>0</v>
      </c>
      <c r="D454" s="7">
        <f t="shared" si="89"/>
        <v>0</v>
      </c>
      <c r="E454" s="7">
        <f t="shared" si="90"/>
        <v>0</v>
      </c>
      <c r="F454" s="4">
        <f>'Marktpreise EEX NCG 2017'!B810</f>
        <v>0</v>
      </c>
      <c r="G454" s="4">
        <f t="shared" si="81"/>
        <v>14.219999999999999</v>
      </c>
      <c r="H454" s="4">
        <f t="shared" si="77"/>
        <v>0</v>
      </c>
      <c r="I454" s="19">
        <f t="shared" si="78"/>
        <v>0</v>
      </c>
      <c r="J454" s="19">
        <f t="shared" si="82"/>
        <v>0</v>
      </c>
      <c r="K454" s="7">
        <f t="shared" si="83"/>
        <v>0</v>
      </c>
      <c r="L454" s="18">
        <f t="shared" si="79"/>
        <v>0</v>
      </c>
      <c r="M454" s="4" t="e">
        <f t="shared" si="88"/>
        <v>#DIV/0!</v>
      </c>
      <c r="N454" s="4">
        <f t="shared" si="84"/>
        <v>19.552754901960785</v>
      </c>
      <c r="O454" s="4">
        <f t="shared" si="85"/>
        <v>5983.143</v>
      </c>
      <c r="P454">
        <f t="shared" si="80"/>
        <v>0</v>
      </c>
      <c r="Q454">
        <f t="shared" si="86"/>
        <v>306</v>
      </c>
    </row>
    <row r="455" spans="2:17" x14ac:dyDescent="0.2">
      <c r="B455" s="3">
        <f>'Marktpreise EEX NCG 2017'!A811</f>
        <v>42449</v>
      </c>
      <c r="C455" s="7">
        <f t="shared" si="87"/>
        <v>0</v>
      </c>
      <c r="D455" s="7">
        <f t="shared" si="89"/>
        <v>0</v>
      </c>
      <c r="E455" s="7">
        <f t="shared" si="90"/>
        <v>0</v>
      </c>
      <c r="F455" s="4">
        <f>'Marktpreise EEX NCG 2017'!B811</f>
        <v>0</v>
      </c>
      <c r="G455" s="4">
        <f t="shared" si="81"/>
        <v>14.219999999999999</v>
      </c>
      <c r="H455" s="4">
        <f t="shared" si="77"/>
        <v>0</v>
      </c>
      <c r="I455" s="19">
        <f t="shared" si="78"/>
        <v>0</v>
      </c>
      <c r="J455" s="19">
        <f t="shared" si="82"/>
        <v>0</v>
      </c>
      <c r="K455" s="7">
        <f t="shared" si="83"/>
        <v>0</v>
      </c>
      <c r="L455" s="18">
        <f t="shared" si="79"/>
        <v>0</v>
      </c>
      <c r="M455" s="4" t="e">
        <f t="shared" si="88"/>
        <v>#DIV/0!</v>
      </c>
      <c r="N455" s="4">
        <f t="shared" si="84"/>
        <v>19.552754901960785</v>
      </c>
      <c r="O455" s="4">
        <f t="shared" si="85"/>
        <v>5983.143</v>
      </c>
      <c r="P455">
        <f t="shared" si="80"/>
        <v>0</v>
      </c>
      <c r="Q455">
        <f t="shared" si="86"/>
        <v>306</v>
      </c>
    </row>
    <row r="456" spans="2:17" x14ac:dyDescent="0.2">
      <c r="B456" s="3">
        <f>'Marktpreise EEX NCG 2017'!A812</f>
        <v>42450</v>
      </c>
      <c r="C456" s="7">
        <f t="shared" si="87"/>
        <v>0</v>
      </c>
      <c r="D456" s="7">
        <f t="shared" si="89"/>
        <v>0</v>
      </c>
      <c r="E456" s="7">
        <f t="shared" si="90"/>
        <v>0</v>
      </c>
      <c r="F456" s="4">
        <f>'Marktpreise EEX NCG 2017'!B812</f>
        <v>13.89</v>
      </c>
      <c r="G456" s="4">
        <f t="shared" si="81"/>
        <v>14.08</v>
      </c>
      <c r="H456" s="4">
        <f t="shared" si="77"/>
        <v>0</v>
      </c>
      <c r="I456" s="19">
        <f t="shared" si="78"/>
        <v>0</v>
      </c>
      <c r="J456" s="19">
        <f t="shared" si="82"/>
        <v>0</v>
      </c>
      <c r="K456" s="7">
        <f t="shared" si="83"/>
        <v>0</v>
      </c>
      <c r="L456" s="18">
        <f t="shared" si="79"/>
        <v>0</v>
      </c>
      <c r="M456" s="4" t="e">
        <f t="shared" si="88"/>
        <v>#DIV/0!</v>
      </c>
      <c r="N456" s="4">
        <f t="shared" si="84"/>
        <v>19.534928338762214</v>
      </c>
      <c r="O456" s="4">
        <f t="shared" si="85"/>
        <v>5997.223</v>
      </c>
      <c r="P456">
        <f t="shared" si="80"/>
        <v>1</v>
      </c>
      <c r="Q456">
        <f t="shared" si="86"/>
        <v>307</v>
      </c>
    </row>
    <row r="457" spans="2:17" x14ac:dyDescent="0.2">
      <c r="B457" s="3">
        <f>'Marktpreise EEX NCG 2017'!A813</f>
        <v>42451</v>
      </c>
      <c r="C457" s="7">
        <f t="shared" si="87"/>
        <v>0</v>
      </c>
      <c r="D457" s="7">
        <f t="shared" si="89"/>
        <v>0</v>
      </c>
      <c r="E457" s="7">
        <f t="shared" si="90"/>
        <v>0</v>
      </c>
      <c r="F457" s="4">
        <f>'Marktpreise EEX NCG 2017'!B813</f>
        <v>13.88</v>
      </c>
      <c r="G457" s="4">
        <f t="shared" si="81"/>
        <v>14.07</v>
      </c>
      <c r="H457" s="4">
        <f t="shared" si="77"/>
        <v>0</v>
      </c>
      <c r="I457" s="19">
        <f t="shared" si="78"/>
        <v>0</v>
      </c>
      <c r="J457" s="19">
        <f t="shared" si="82"/>
        <v>0</v>
      </c>
      <c r="K457" s="7">
        <f t="shared" si="83"/>
        <v>0</v>
      </c>
      <c r="L457" s="18">
        <f t="shared" si="79"/>
        <v>0</v>
      </c>
      <c r="M457" s="4" t="e">
        <f t="shared" si="88"/>
        <v>#DIV/0!</v>
      </c>
      <c r="N457" s="4">
        <f t="shared" si="84"/>
        <v>19.517185064935063</v>
      </c>
      <c r="O457" s="4">
        <f t="shared" si="85"/>
        <v>6011.2929999999997</v>
      </c>
      <c r="P457">
        <f t="shared" si="80"/>
        <v>1</v>
      </c>
      <c r="Q457">
        <f t="shared" si="86"/>
        <v>308</v>
      </c>
    </row>
    <row r="458" spans="2:17" x14ac:dyDescent="0.2">
      <c r="B458" s="3">
        <f>'Marktpreise EEX NCG 2017'!A814</f>
        <v>42452</v>
      </c>
      <c r="C458" s="7">
        <f t="shared" si="87"/>
        <v>0</v>
      </c>
      <c r="D458" s="7">
        <f t="shared" si="89"/>
        <v>0</v>
      </c>
      <c r="E458" s="7">
        <f t="shared" si="90"/>
        <v>0</v>
      </c>
      <c r="F458" s="4">
        <f>'Marktpreise EEX NCG 2017'!B814</f>
        <v>13.85</v>
      </c>
      <c r="G458" s="4">
        <f t="shared" si="81"/>
        <v>14.04</v>
      </c>
      <c r="H458" s="4">
        <f t="shared" si="77"/>
        <v>0</v>
      </c>
      <c r="I458" s="19">
        <f t="shared" si="78"/>
        <v>0</v>
      </c>
      <c r="J458" s="19">
        <f t="shared" si="82"/>
        <v>0</v>
      </c>
      <c r="K458" s="7">
        <f t="shared" si="83"/>
        <v>0</v>
      </c>
      <c r="L458" s="18">
        <f t="shared" si="79"/>
        <v>0</v>
      </c>
      <c r="M458" s="4" t="e">
        <f t="shared" si="88"/>
        <v>#DIV/0!</v>
      </c>
      <c r="N458" s="4">
        <f t="shared" si="84"/>
        <v>19.499459546925564</v>
      </c>
      <c r="O458" s="4">
        <f t="shared" si="85"/>
        <v>6025.3329999999996</v>
      </c>
      <c r="P458">
        <f t="shared" si="80"/>
        <v>1</v>
      </c>
      <c r="Q458">
        <f t="shared" si="86"/>
        <v>309</v>
      </c>
    </row>
    <row r="459" spans="2:17" x14ac:dyDescent="0.2">
      <c r="B459" s="3">
        <f>'Marktpreise EEX NCG 2017'!A815</f>
        <v>42453</v>
      </c>
      <c r="C459" s="7">
        <f t="shared" si="87"/>
        <v>0</v>
      </c>
      <c r="D459" s="7">
        <f t="shared" si="89"/>
        <v>0</v>
      </c>
      <c r="E459" s="7">
        <f t="shared" si="90"/>
        <v>0</v>
      </c>
      <c r="F459" s="4">
        <f>'Marktpreise EEX NCG 2017'!B815</f>
        <v>13.88</v>
      </c>
      <c r="G459" s="4">
        <f t="shared" si="81"/>
        <v>14.07</v>
      </c>
      <c r="H459" s="4">
        <f t="shared" ref="H459:H522" si="91">IF(E459&gt;0,G459,0)</f>
        <v>0</v>
      </c>
      <c r="I459" s="19">
        <f t="shared" ref="I459:I522" si="92">E459*G459</f>
        <v>0</v>
      </c>
      <c r="J459" s="19">
        <f t="shared" si="82"/>
        <v>0</v>
      </c>
      <c r="K459" s="7">
        <f t="shared" si="83"/>
        <v>0</v>
      </c>
      <c r="L459" s="18">
        <f t="shared" ref="L459:L522" si="93">K459*100/$C$6</f>
        <v>0</v>
      </c>
      <c r="M459" s="4" t="e">
        <f t="shared" si="88"/>
        <v>#DIV/0!</v>
      </c>
      <c r="N459" s="4">
        <f t="shared" si="84"/>
        <v>19.481945161290319</v>
      </c>
      <c r="O459" s="4">
        <f t="shared" si="85"/>
        <v>6039.4029999999993</v>
      </c>
      <c r="P459">
        <f t="shared" ref="P459:P522" si="94">IF(F459&gt;0,1,0)</f>
        <v>1</v>
      </c>
      <c r="Q459">
        <f t="shared" si="86"/>
        <v>310</v>
      </c>
    </row>
    <row r="460" spans="2:17" x14ac:dyDescent="0.2">
      <c r="B460" s="3">
        <f>'Marktpreise EEX NCG 2017'!A816</f>
        <v>42454</v>
      </c>
      <c r="C460" s="7">
        <f t="shared" si="87"/>
        <v>0</v>
      </c>
      <c r="D460" s="7">
        <f t="shared" si="89"/>
        <v>0</v>
      </c>
      <c r="E460" s="7">
        <f t="shared" si="90"/>
        <v>0</v>
      </c>
      <c r="F460" s="4">
        <f>'Marktpreise EEX NCG 2017'!B816</f>
        <v>0</v>
      </c>
      <c r="G460" s="4">
        <f t="shared" ref="G460:G523" si="95">IF(F460&gt;0,F460+$E$7,G459)</f>
        <v>14.07</v>
      </c>
      <c r="H460" s="4">
        <f t="shared" si="91"/>
        <v>0</v>
      </c>
      <c r="I460" s="19">
        <f t="shared" si="92"/>
        <v>0</v>
      </c>
      <c r="J460" s="19">
        <f t="shared" ref="J460:J523" si="96">I460+J459</f>
        <v>0</v>
      </c>
      <c r="K460" s="7">
        <f t="shared" ref="K460:K523" si="97">E460+K459</f>
        <v>0</v>
      </c>
      <c r="L460" s="18">
        <f t="shared" si="93"/>
        <v>0</v>
      </c>
      <c r="M460" s="4" t="e">
        <f t="shared" si="88"/>
        <v>#DIV/0!</v>
      </c>
      <c r="N460" s="4">
        <f t="shared" ref="N460:N523" si="98">O460/Q460</f>
        <v>19.481945161290319</v>
      </c>
      <c r="O460" s="4">
        <f t="shared" ref="O460:O523" si="99">IF(F460&gt;0,G460+O459,O459)</f>
        <v>6039.4029999999993</v>
      </c>
      <c r="P460">
        <f t="shared" si="94"/>
        <v>0</v>
      </c>
      <c r="Q460">
        <f t="shared" ref="Q460:Q523" si="100">P460+Q459</f>
        <v>310</v>
      </c>
    </row>
    <row r="461" spans="2:17" x14ac:dyDescent="0.2">
      <c r="B461" s="3">
        <f>'Marktpreise EEX NCG 2017'!A817</f>
        <v>42455</v>
      </c>
      <c r="C461" s="7">
        <f t="shared" si="87"/>
        <v>0</v>
      </c>
      <c r="D461" s="7">
        <f t="shared" si="89"/>
        <v>0</v>
      </c>
      <c r="E461" s="7">
        <f t="shared" si="90"/>
        <v>0</v>
      </c>
      <c r="F461" s="4">
        <f>'Marktpreise EEX NCG 2017'!B817</f>
        <v>0</v>
      </c>
      <c r="G461" s="4">
        <f t="shared" si="95"/>
        <v>14.07</v>
      </c>
      <c r="H461" s="4">
        <f t="shared" si="91"/>
        <v>0</v>
      </c>
      <c r="I461" s="19">
        <f t="shared" si="92"/>
        <v>0</v>
      </c>
      <c r="J461" s="19">
        <f t="shared" si="96"/>
        <v>0</v>
      </c>
      <c r="K461" s="7">
        <f t="shared" si="97"/>
        <v>0</v>
      </c>
      <c r="L461" s="18">
        <f t="shared" si="93"/>
        <v>0</v>
      </c>
      <c r="M461" s="4" t="e">
        <f t="shared" si="88"/>
        <v>#DIV/0!</v>
      </c>
      <c r="N461" s="4">
        <f t="shared" si="98"/>
        <v>19.481945161290319</v>
      </c>
      <c r="O461" s="4">
        <f t="shared" si="99"/>
        <v>6039.4029999999993</v>
      </c>
      <c r="P461">
        <f t="shared" si="94"/>
        <v>0</v>
      </c>
      <c r="Q461">
        <f t="shared" si="100"/>
        <v>310</v>
      </c>
    </row>
    <row r="462" spans="2:17" x14ac:dyDescent="0.2">
      <c r="B462" s="3">
        <f>'Marktpreise EEX NCG 2017'!A818</f>
        <v>42456</v>
      </c>
      <c r="C462" s="7">
        <f t="shared" si="87"/>
        <v>0</v>
      </c>
      <c r="D462" s="7">
        <f t="shared" si="89"/>
        <v>0</v>
      </c>
      <c r="E462" s="7">
        <f t="shared" si="90"/>
        <v>0</v>
      </c>
      <c r="F462" s="4">
        <f>'Marktpreise EEX NCG 2017'!B818</f>
        <v>0</v>
      </c>
      <c r="G462" s="4">
        <f t="shared" si="95"/>
        <v>14.07</v>
      </c>
      <c r="H462" s="4">
        <f t="shared" si="91"/>
        <v>0</v>
      </c>
      <c r="I462" s="19">
        <f t="shared" si="92"/>
        <v>0</v>
      </c>
      <c r="J462" s="19">
        <f t="shared" si="96"/>
        <v>0</v>
      </c>
      <c r="K462" s="7">
        <f t="shared" si="97"/>
        <v>0</v>
      </c>
      <c r="L462" s="18">
        <f t="shared" si="93"/>
        <v>0</v>
      </c>
      <c r="M462" s="4" t="e">
        <f t="shared" si="88"/>
        <v>#DIV/0!</v>
      </c>
      <c r="N462" s="4">
        <f t="shared" si="98"/>
        <v>19.481945161290319</v>
      </c>
      <c r="O462" s="4">
        <f t="shared" si="99"/>
        <v>6039.4029999999993</v>
      </c>
      <c r="P462">
        <f t="shared" si="94"/>
        <v>0</v>
      </c>
      <c r="Q462">
        <f t="shared" si="100"/>
        <v>310</v>
      </c>
    </row>
    <row r="463" spans="2:17" x14ac:dyDescent="0.2">
      <c r="B463" s="3">
        <f>'Marktpreise EEX NCG 2017'!A819</f>
        <v>42457</v>
      </c>
      <c r="C463" s="7">
        <f t="shared" si="87"/>
        <v>0</v>
      </c>
      <c r="D463" s="7">
        <f t="shared" si="89"/>
        <v>0</v>
      </c>
      <c r="E463" s="7">
        <f t="shared" si="90"/>
        <v>0</v>
      </c>
      <c r="F463" s="4">
        <f>'Marktpreise EEX NCG 2017'!B819</f>
        <v>0</v>
      </c>
      <c r="G463" s="4">
        <f t="shared" si="95"/>
        <v>14.07</v>
      </c>
      <c r="H463" s="4">
        <f t="shared" si="91"/>
        <v>0</v>
      </c>
      <c r="I463" s="19">
        <f t="shared" si="92"/>
        <v>0</v>
      </c>
      <c r="J463" s="19">
        <f t="shared" si="96"/>
        <v>0</v>
      </c>
      <c r="K463" s="7">
        <f t="shared" si="97"/>
        <v>0</v>
      </c>
      <c r="L463" s="18">
        <f t="shared" si="93"/>
        <v>0</v>
      </c>
      <c r="M463" s="4" t="e">
        <f t="shared" si="88"/>
        <v>#DIV/0!</v>
      </c>
      <c r="N463" s="4">
        <f t="shared" si="98"/>
        <v>19.481945161290319</v>
      </c>
      <c r="O463" s="4">
        <f t="shared" si="99"/>
        <v>6039.4029999999993</v>
      </c>
      <c r="P463">
        <f t="shared" si="94"/>
        <v>0</v>
      </c>
      <c r="Q463">
        <f t="shared" si="100"/>
        <v>310</v>
      </c>
    </row>
    <row r="464" spans="2:17" x14ac:dyDescent="0.2">
      <c r="B464" s="3">
        <f>'Marktpreise EEX NCG 2017'!A820</f>
        <v>42458</v>
      </c>
      <c r="C464" s="7">
        <f t="shared" si="87"/>
        <v>0</v>
      </c>
      <c r="D464" s="7">
        <f t="shared" si="89"/>
        <v>0</v>
      </c>
      <c r="E464" s="7">
        <f t="shared" si="90"/>
        <v>0</v>
      </c>
      <c r="F464" s="4">
        <f>'Marktpreise EEX NCG 2017'!B820</f>
        <v>13.78</v>
      </c>
      <c r="G464" s="4">
        <f t="shared" si="95"/>
        <v>13.969999999999999</v>
      </c>
      <c r="H464" s="4">
        <f t="shared" si="91"/>
        <v>0</v>
      </c>
      <c r="I464" s="19">
        <f t="shared" si="92"/>
        <v>0</v>
      </c>
      <c r="J464" s="19">
        <f t="shared" si="96"/>
        <v>0</v>
      </c>
      <c r="K464" s="7">
        <f t="shared" si="97"/>
        <v>0</v>
      </c>
      <c r="L464" s="18">
        <f t="shared" si="93"/>
        <v>0</v>
      </c>
      <c r="M464" s="4" t="e">
        <f t="shared" si="88"/>
        <v>#DIV/0!</v>
      </c>
      <c r="N464" s="4">
        <f t="shared" si="98"/>
        <v>19.464221864951767</v>
      </c>
      <c r="O464" s="4">
        <f t="shared" si="99"/>
        <v>6053.3729999999996</v>
      </c>
      <c r="P464">
        <f t="shared" si="94"/>
        <v>1</v>
      </c>
      <c r="Q464">
        <f t="shared" si="100"/>
        <v>311</v>
      </c>
    </row>
    <row r="465" spans="2:17" x14ac:dyDescent="0.2">
      <c r="B465" s="3">
        <f>'Marktpreise EEX NCG 2017'!A821</f>
        <v>42459</v>
      </c>
      <c r="C465" s="7">
        <f t="shared" si="87"/>
        <v>0</v>
      </c>
      <c r="D465" s="7">
        <f t="shared" si="89"/>
        <v>0</v>
      </c>
      <c r="E465" s="7">
        <f t="shared" si="90"/>
        <v>0</v>
      </c>
      <c r="F465" s="4">
        <f>'Marktpreise EEX NCG 2017'!B821</f>
        <v>13.8</v>
      </c>
      <c r="G465" s="4">
        <f t="shared" si="95"/>
        <v>13.99</v>
      </c>
      <c r="H465" s="4">
        <f t="shared" si="91"/>
        <v>0</v>
      </c>
      <c r="I465" s="19">
        <f t="shared" si="92"/>
        <v>0</v>
      </c>
      <c r="J465" s="19">
        <f t="shared" si="96"/>
        <v>0</v>
      </c>
      <c r="K465" s="7">
        <f t="shared" si="97"/>
        <v>0</v>
      </c>
      <c r="L465" s="18">
        <f t="shared" si="93"/>
        <v>0</v>
      </c>
      <c r="M465" s="4" t="e">
        <f t="shared" si="88"/>
        <v>#DIV/0!</v>
      </c>
      <c r="N465" s="4">
        <f t="shared" si="98"/>
        <v>19.446676282051278</v>
      </c>
      <c r="O465" s="4">
        <f t="shared" si="99"/>
        <v>6067.3629999999994</v>
      </c>
      <c r="P465">
        <f t="shared" si="94"/>
        <v>1</v>
      </c>
      <c r="Q465">
        <f t="shared" si="100"/>
        <v>312</v>
      </c>
    </row>
    <row r="466" spans="2:17" x14ac:dyDescent="0.2">
      <c r="B466" s="3">
        <f>'Marktpreise EEX NCG 2017'!A822</f>
        <v>42460</v>
      </c>
      <c r="C466" s="7">
        <f t="shared" si="87"/>
        <v>0</v>
      </c>
      <c r="D466" s="7">
        <f t="shared" si="89"/>
        <v>0</v>
      </c>
      <c r="E466" s="7">
        <f t="shared" si="90"/>
        <v>0</v>
      </c>
      <c r="F466" s="4">
        <f>'Marktpreise EEX NCG 2017'!B822</f>
        <v>13.75</v>
      </c>
      <c r="G466" s="4">
        <f t="shared" si="95"/>
        <v>13.94</v>
      </c>
      <c r="H466" s="4">
        <f t="shared" si="91"/>
        <v>0</v>
      </c>
      <c r="I466" s="19">
        <f t="shared" si="92"/>
        <v>0</v>
      </c>
      <c r="J466" s="19">
        <f t="shared" si="96"/>
        <v>0</v>
      </c>
      <c r="K466" s="7">
        <f t="shared" si="97"/>
        <v>0</v>
      </c>
      <c r="L466" s="18">
        <f t="shared" si="93"/>
        <v>0</v>
      </c>
      <c r="M466" s="4" t="e">
        <f t="shared" si="88"/>
        <v>#DIV/0!</v>
      </c>
      <c r="N466" s="4">
        <f t="shared" si="98"/>
        <v>19.429083067092648</v>
      </c>
      <c r="O466" s="4">
        <f t="shared" si="99"/>
        <v>6081.302999999999</v>
      </c>
      <c r="P466">
        <f t="shared" si="94"/>
        <v>1</v>
      </c>
      <c r="Q466">
        <f t="shared" si="100"/>
        <v>313</v>
      </c>
    </row>
    <row r="467" spans="2:17" x14ac:dyDescent="0.2">
      <c r="B467" s="3">
        <f>'Marktpreise EEX NCG 2017'!A823</f>
        <v>42461</v>
      </c>
      <c r="C467" s="7">
        <f t="shared" si="87"/>
        <v>0</v>
      </c>
      <c r="D467" s="7">
        <f t="shared" si="89"/>
        <v>0</v>
      </c>
      <c r="E467" s="7">
        <f t="shared" si="90"/>
        <v>0</v>
      </c>
      <c r="F467" s="4">
        <f>'Marktpreise EEX NCG 2017'!B823</f>
        <v>13.58</v>
      </c>
      <c r="G467" s="4">
        <f t="shared" si="95"/>
        <v>13.77</v>
      </c>
      <c r="H467" s="4">
        <f t="shared" si="91"/>
        <v>0</v>
      </c>
      <c r="I467" s="19">
        <f t="shared" si="92"/>
        <v>0</v>
      </c>
      <c r="J467" s="19">
        <f t="shared" si="96"/>
        <v>0</v>
      </c>
      <c r="K467" s="7">
        <f t="shared" si="97"/>
        <v>0</v>
      </c>
      <c r="L467" s="18">
        <f t="shared" si="93"/>
        <v>0</v>
      </c>
      <c r="M467" s="4" t="e">
        <f t="shared" si="88"/>
        <v>#DIV/0!</v>
      </c>
      <c r="N467" s="4">
        <f t="shared" si="98"/>
        <v>19.411060509554137</v>
      </c>
      <c r="O467" s="4">
        <f t="shared" si="99"/>
        <v>6095.0729999999994</v>
      </c>
      <c r="P467">
        <f t="shared" si="94"/>
        <v>1</v>
      </c>
      <c r="Q467">
        <f t="shared" si="100"/>
        <v>314</v>
      </c>
    </row>
    <row r="468" spans="2:17" x14ac:dyDescent="0.2">
      <c r="B468" s="3">
        <f>'Marktpreise EEX NCG 2017'!A824</f>
        <v>42462</v>
      </c>
      <c r="C468" s="7">
        <f t="shared" si="87"/>
        <v>0</v>
      </c>
      <c r="D468" s="7">
        <f t="shared" si="89"/>
        <v>0</v>
      </c>
      <c r="E468" s="7">
        <f t="shared" si="90"/>
        <v>0</v>
      </c>
      <c r="F468" s="4">
        <f>'Marktpreise EEX NCG 2017'!B824</f>
        <v>0</v>
      </c>
      <c r="G468" s="4">
        <f t="shared" si="95"/>
        <v>13.77</v>
      </c>
      <c r="H468" s="4">
        <f t="shared" si="91"/>
        <v>0</v>
      </c>
      <c r="I468" s="19">
        <f t="shared" si="92"/>
        <v>0</v>
      </c>
      <c r="J468" s="19">
        <f t="shared" si="96"/>
        <v>0</v>
      </c>
      <c r="K468" s="7">
        <f t="shared" si="97"/>
        <v>0</v>
      </c>
      <c r="L468" s="18">
        <f t="shared" si="93"/>
        <v>0</v>
      </c>
      <c r="M468" s="4" t="e">
        <f t="shared" si="88"/>
        <v>#DIV/0!</v>
      </c>
      <c r="N468" s="4">
        <f t="shared" si="98"/>
        <v>19.411060509554137</v>
      </c>
      <c r="O468" s="4">
        <f t="shared" si="99"/>
        <v>6095.0729999999994</v>
      </c>
      <c r="P468">
        <f t="shared" si="94"/>
        <v>0</v>
      </c>
      <c r="Q468">
        <f t="shared" si="100"/>
        <v>314</v>
      </c>
    </row>
    <row r="469" spans="2:17" x14ac:dyDescent="0.2">
      <c r="B469" s="3">
        <f>'Marktpreise EEX NCG 2017'!A825</f>
        <v>42463</v>
      </c>
      <c r="C469" s="7">
        <f t="shared" si="87"/>
        <v>0</v>
      </c>
      <c r="D469" s="7">
        <f t="shared" si="89"/>
        <v>0</v>
      </c>
      <c r="E469" s="7">
        <f t="shared" si="90"/>
        <v>0</v>
      </c>
      <c r="F469" s="4">
        <f>'Marktpreise EEX NCG 2017'!B825</f>
        <v>0</v>
      </c>
      <c r="G469" s="4">
        <f t="shared" si="95"/>
        <v>13.77</v>
      </c>
      <c r="H469" s="4">
        <f t="shared" si="91"/>
        <v>0</v>
      </c>
      <c r="I469" s="19">
        <f t="shared" si="92"/>
        <v>0</v>
      </c>
      <c r="J469" s="19">
        <f t="shared" si="96"/>
        <v>0</v>
      </c>
      <c r="K469" s="7">
        <f t="shared" si="97"/>
        <v>0</v>
      </c>
      <c r="L469" s="18">
        <f t="shared" si="93"/>
        <v>0</v>
      </c>
      <c r="M469" s="4" t="e">
        <f t="shared" si="88"/>
        <v>#DIV/0!</v>
      </c>
      <c r="N469" s="4">
        <f t="shared" si="98"/>
        <v>19.411060509554137</v>
      </c>
      <c r="O469" s="4">
        <f t="shared" si="99"/>
        <v>6095.0729999999994</v>
      </c>
      <c r="P469">
        <f t="shared" si="94"/>
        <v>0</v>
      </c>
      <c r="Q469">
        <f t="shared" si="100"/>
        <v>314</v>
      </c>
    </row>
    <row r="470" spans="2:17" x14ac:dyDescent="0.2">
      <c r="B470" s="3">
        <f>'Marktpreise EEX NCG 2017'!A826</f>
        <v>42464</v>
      </c>
      <c r="C470" s="7">
        <f t="shared" si="87"/>
        <v>0</v>
      </c>
      <c r="D470" s="7">
        <f t="shared" si="89"/>
        <v>0</v>
      </c>
      <c r="E470" s="7">
        <f t="shared" si="90"/>
        <v>0</v>
      </c>
      <c r="F470" s="4">
        <f>'Marktpreise EEX NCG 2017'!B826</f>
        <v>13.45</v>
      </c>
      <c r="G470" s="4">
        <f t="shared" si="95"/>
        <v>13.639999999999999</v>
      </c>
      <c r="H470" s="4">
        <f t="shared" si="91"/>
        <v>0</v>
      </c>
      <c r="I470" s="19">
        <f t="shared" si="92"/>
        <v>0</v>
      </c>
      <c r="J470" s="19">
        <f t="shared" si="96"/>
        <v>0</v>
      </c>
      <c r="K470" s="7">
        <f t="shared" si="97"/>
        <v>0</v>
      </c>
      <c r="L470" s="18">
        <f t="shared" si="93"/>
        <v>0</v>
      </c>
      <c r="M470" s="4" t="e">
        <f t="shared" si="88"/>
        <v>#DIV/0!</v>
      </c>
      <c r="N470" s="4">
        <f t="shared" si="98"/>
        <v>19.392739682539681</v>
      </c>
      <c r="O470" s="4">
        <f t="shared" si="99"/>
        <v>6108.7129999999997</v>
      </c>
      <c r="P470">
        <f t="shared" si="94"/>
        <v>1</v>
      </c>
      <c r="Q470">
        <f t="shared" si="100"/>
        <v>315</v>
      </c>
    </row>
    <row r="471" spans="2:17" x14ac:dyDescent="0.2">
      <c r="B471" s="3">
        <f>'Marktpreise EEX NCG 2017'!A827</f>
        <v>42465</v>
      </c>
      <c r="C471" s="7">
        <f t="shared" si="87"/>
        <v>0</v>
      </c>
      <c r="D471" s="7">
        <f t="shared" si="89"/>
        <v>0</v>
      </c>
      <c r="E471" s="7">
        <f t="shared" si="90"/>
        <v>0</v>
      </c>
      <c r="F471" s="4">
        <f>'Marktpreise EEX NCG 2017'!B827</f>
        <v>13.39</v>
      </c>
      <c r="G471" s="4">
        <f t="shared" si="95"/>
        <v>13.58</v>
      </c>
      <c r="H471" s="4">
        <f t="shared" si="91"/>
        <v>0</v>
      </c>
      <c r="I471" s="19">
        <f t="shared" si="92"/>
        <v>0</v>
      </c>
      <c r="J471" s="19">
        <f t="shared" si="96"/>
        <v>0</v>
      </c>
      <c r="K471" s="7">
        <f t="shared" si="97"/>
        <v>0</v>
      </c>
      <c r="L471" s="18">
        <f t="shared" si="93"/>
        <v>0</v>
      </c>
      <c r="M471" s="4" t="e">
        <f t="shared" si="88"/>
        <v>#DIV/0!</v>
      </c>
      <c r="N471" s="4">
        <f t="shared" si="98"/>
        <v>19.374344936708859</v>
      </c>
      <c r="O471" s="4">
        <f t="shared" si="99"/>
        <v>6122.2929999999997</v>
      </c>
      <c r="P471">
        <f t="shared" si="94"/>
        <v>1</v>
      </c>
      <c r="Q471">
        <f t="shared" si="100"/>
        <v>316</v>
      </c>
    </row>
    <row r="472" spans="2:17" x14ac:dyDescent="0.2">
      <c r="B472" s="3">
        <f>'Marktpreise EEX NCG 2017'!A828</f>
        <v>42466</v>
      </c>
      <c r="C472" s="7">
        <f t="shared" si="87"/>
        <v>0</v>
      </c>
      <c r="D472" s="7">
        <f t="shared" si="89"/>
        <v>0</v>
      </c>
      <c r="E472" s="7">
        <f t="shared" si="90"/>
        <v>0</v>
      </c>
      <c r="F472" s="4">
        <f>'Marktpreise EEX NCG 2017'!B828</f>
        <v>13.48</v>
      </c>
      <c r="G472" s="4">
        <f t="shared" si="95"/>
        <v>13.67</v>
      </c>
      <c r="H472" s="4">
        <f t="shared" si="91"/>
        <v>0</v>
      </c>
      <c r="I472" s="19">
        <f t="shared" si="92"/>
        <v>0</v>
      </c>
      <c r="J472" s="19">
        <f t="shared" si="96"/>
        <v>0</v>
      </c>
      <c r="K472" s="7">
        <f t="shared" si="97"/>
        <v>0</v>
      </c>
      <c r="L472" s="18">
        <f t="shared" si="93"/>
        <v>0</v>
      </c>
      <c r="M472" s="4" t="e">
        <f t="shared" si="88"/>
        <v>#DIV/0!</v>
      </c>
      <c r="N472" s="4">
        <f t="shared" si="98"/>
        <v>19.356350157728706</v>
      </c>
      <c r="O472" s="4">
        <f t="shared" si="99"/>
        <v>6135.9629999999997</v>
      </c>
      <c r="P472">
        <f t="shared" si="94"/>
        <v>1</v>
      </c>
      <c r="Q472">
        <f t="shared" si="100"/>
        <v>317</v>
      </c>
    </row>
    <row r="473" spans="2:17" x14ac:dyDescent="0.2">
      <c r="B473" s="3">
        <f>'Marktpreise EEX NCG 2017'!A829</f>
        <v>42467</v>
      </c>
      <c r="C473" s="7">
        <f t="shared" si="87"/>
        <v>0</v>
      </c>
      <c r="D473" s="7">
        <f t="shared" si="89"/>
        <v>0</v>
      </c>
      <c r="E473" s="7">
        <f t="shared" si="90"/>
        <v>0</v>
      </c>
      <c r="F473" s="4">
        <f>'Marktpreise EEX NCG 2017'!B829</f>
        <v>13.31</v>
      </c>
      <c r="G473" s="4">
        <f t="shared" si="95"/>
        <v>13.5</v>
      </c>
      <c r="H473" s="4">
        <f t="shared" si="91"/>
        <v>0</v>
      </c>
      <c r="I473" s="19">
        <f t="shared" si="92"/>
        <v>0</v>
      </c>
      <c r="J473" s="19">
        <f t="shared" si="96"/>
        <v>0</v>
      </c>
      <c r="K473" s="7">
        <f t="shared" si="97"/>
        <v>0</v>
      </c>
      <c r="L473" s="18">
        <f t="shared" si="93"/>
        <v>0</v>
      </c>
      <c r="M473" s="4" t="e">
        <f t="shared" si="88"/>
        <v>#DIV/0!</v>
      </c>
      <c r="N473" s="4">
        <f t="shared" si="98"/>
        <v>19.337933962264149</v>
      </c>
      <c r="O473" s="4">
        <f t="shared" si="99"/>
        <v>6149.4629999999997</v>
      </c>
      <c r="P473">
        <f t="shared" si="94"/>
        <v>1</v>
      </c>
      <c r="Q473">
        <f t="shared" si="100"/>
        <v>318</v>
      </c>
    </row>
    <row r="474" spans="2:17" x14ac:dyDescent="0.2">
      <c r="B474" s="3">
        <f>'Marktpreise EEX NCG 2017'!A830</f>
        <v>42468</v>
      </c>
      <c r="C474" s="7">
        <f t="shared" si="87"/>
        <v>0</v>
      </c>
      <c r="D474" s="7">
        <f t="shared" si="89"/>
        <v>0</v>
      </c>
      <c r="E474" s="7">
        <f t="shared" si="90"/>
        <v>0</v>
      </c>
      <c r="F474" s="4">
        <f>'Marktpreise EEX NCG 2017'!B830</f>
        <v>13.5</v>
      </c>
      <c r="G474" s="4">
        <f t="shared" si="95"/>
        <v>13.69</v>
      </c>
      <c r="H474" s="4">
        <f t="shared" si="91"/>
        <v>0</v>
      </c>
      <c r="I474" s="19">
        <f t="shared" si="92"/>
        <v>0</v>
      </c>
      <c r="J474" s="19">
        <f t="shared" si="96"/>
        <v>0</v>
      </c>
      <c r="K474" s="7">
        <f t="shared" si="97"/>
        <v>0</v>
      </c>
      <c r="L474" s="18">
        <f t="shared" si="93"/>
        <v>0</v>
      </c>
      <c r="M474" s="4" t="e">
        <f t="shared" si="88"/>
        <v>#DIV/0!</v>
      </c>
      <c r="N474" s="4">
        <f t="shared" si="98"/>
        <v>19.320228840125388</v>
      </c>
      <c r="O474" s="4">
        <f t="shared" si="99"/>
        <v>6163.1529999999993</v>
      </c>
      <c r="P474">
        <f t="shared" si="94"/>
        <v>1</v>
      </c>
      <c r="Q474">
        <f t="shared" si="100"/>
        <v>319</v>
      </c>
    </row>
    <row r="475" spans="2:17" x14ac:dyDescent="0.2">
      <c r="B475" s="3">
        <f>'Marktpreise EEX NCG 2017'!A831</f>
        <v>42469</v>
      </c>
      <c r="C475" s="7">
        <f t="shared" si="87"/>
        <v>0</v>
      </c>
      <c r="D475" s="7">
        <f t="shared" si="89"/>
        <v>0</v>
      </c>
      <c r="E475" s="7">
        <f t="shared" si="90"/>
        <v>0</v>
      </c>
      <c r="F475" s="4">
        <f>'Marktpreise EEX NCG 2017'!B831</f>
        <v>0</v>
      </c>
      <c r="G475" s="4">
        <f t="shared" si="95"/>
        <v>13.69</v>
      </c>
      <c r="H475" s="4">
        <f t="shared" si="91"/>
        <v>0</v>
      </c>
      <c r="I475" s="19">
        <f t="shared" si="92"/>
        <v>0</v>
      </c>
      <c r="J475" s="19">
        <f t="shared" si="96"/>
        <v>0</v>
      </c>
      <c r="K475" s="7">
        <f t="shared" si="97"/>
        <v>0</v>
      </c>
      <c r="L475" s="18">
        <f t="shared" si="93"/>
        <v>0</v>
      </c>
      <c r="M475" s="4" t="e">
        <f t="shared" si="88"/>
        <v>#DIV/0!</v>
      </c>
      <c r="N475" s="4">
        <f t="shared" si="98"/>
        <v>19.320228840125388</v>
      </c>
      <c r="O475" s="4">
        <f t="shared" si="99"/>
        <v>6163.1529999999993</v>
      </c>
      <c r="P475">
        <f t="shared" si="94"/>
        <v>0</v>
      </c>
      <c r="Q475">
        <f t="shared" si="100"/>
        <v>319</v>
      </c>
    </row>
    <row r="476" spans="2:17" x14ac:dyDescent="0.2">
      <c r="B476" s="3">
        <f>'Marktpreise EEX NCG 2017'!A832</f>
        <v>42470</v>
      </c>
      <c r="C476" s="7">
        <f t="shared" si="87"/>
        <v>0</v>
      </c>
      <c r="D476" s="7">
        <f t="shared" si="89"/>
        <v>0</v>
      </c>
      <c r="E476" s="7">
        <f t="shared" si="90"/>
        <v>0</v>
      </c>
      <c r="F476" s="4">
        <f>'Marktpreise EEX NCG 2017'!B832</f>
        <v>0</v>
      </c>
      <c r="G476" s="4">
        <f t="shared" si="95"/>
        <v>13.69</v>
      </c>
      <c r="H476" s="4">
        <f t="shared" si="91"/>
        <v>0</v>
      </c>
      <c r="I476" s="19">
        <f t="shared" si="92"/>
        <v>0</v>
      </c>
      <c r="J476" s="19">
        <f t="shared" si="96"/>
        <v>0</v>
      </c>
      <c r="K476" s="7">
        <f t="shared" si="97"/>
        <v>0</v>
      </c>
      <c r="L476" s="18">
        <f t="shared" si="93"/>
        <v>0</v>
      </c>
      <c r="M476" s="4" t="e">
        <f t="shared" si="88"/>
        <v>#DIV/0!</v>
      </c>
      <c r="N476" s="4">
        <f t="shared" si="98"/>
        <v>19.320228840125388</v>
      </c>
      <c r="O476" s="4">
        <f t="shared" si="99"/>
        <v>6163.1529999999993</v>
      </c>
      <c r="P476">
        <f t="shared" si="94"/>
        <v>0</v>
      </c>
      <c r="Q476">
        <f t="shared" si="100"/>
        <v>319</v>
      </c>
    </row>
    <row r="477" spans="2:17" x14ac:dyDescent="0.2">
      <c r="B477" s="3">
        <f>'Marktpreise EEX NCG 2017'!A833</f>
        <v>42471</v>
      </c>
      <c r="C477" s="7">
        <f t="shared" ref="C477:C532" si="101">IF(A477&gt;0,$C$6/$C$8,0)</f>
        <v>0</v>
      </c>
      <c r="D477" s="7">
        <f t="shared" si="89"/>
        <v>0</v>
      </c>
      <c r="E477" s="7">
        <f t="shared" si="90"/>
        <v>0</v>
      </c>
      <c r="F477" s="4">
        <f>'Marktpreise EEX NCG 2017'!B833</f>
        <v>13.55</v>
      </c>
      <c r="G477" s="4">
        <f t="shared" si="95"/>
        <v>13.74</v>
      </c>
      <c r="H477" s="4">
        <f t="shared" si="91"/>
        <v>0</v>
      </c>
      <c r="I477" s="19">
        <f t="shared" si="92"/>
        <v>0</v>
      </c>
      <c r="J477" s="19">
        <f t="shared" si="96"/>
        <v>0</v>
      </c>
      <c r="K477" s="7">
        <f t="shared" si="97"/>
        <v>0</v>
      </c>
      <c r="L477" s="18">
        <f t="shared" si="93"/>
        <v>0</v>
      </c>
      <c r="M477" s="4" t="e">
        <f t="shared" si="88"/>
        <v>#DIV/0!</v>
      </c>
      <c r="N477" s="4">
        <f t="shared" si="98"/>
        <v>19.302790624999997</v>
      </c>
      <c r="O477" s="4">
        <f t="shared" si="99"/>
        <v>6176.8929999999991</v>
      </c>
      <c r="P477">
        <f t="shared" si="94"/>
        <v>1</v>
      </c>
      <c r="Q477">
        <f t="shared" si="100"/>
        <v>320</v>
      </c>
    </row>
    <row r="478" spans="2:17" x14ac:dyDescent="0.2">
      <c r="B478" s="3">
        <f>'Marktpreise EEX NCG 2017'!A834</f>
        <v>42472</v>
      </c>
      <c r="C478" s="7">
        <f t="shared" si="101"/>
        <v>0</v>
      </c>
      <c r="D478" s="7">
        <f t="shared" si="89"/>
        <v>0</v>
      </c>
      <c r="E478" s="7">
        <f t="shared" si="90"/>
        <v>0</v>
      </c>
      <c r="F478" s="4">
        <f>'Marktpreise EEX NCG 2017'!B834</f>
        <v>13.68</v>
      </c>
      <c r="G478" s="4">
        <f t="shared" si="95"/>
        <v>13.87</v>
      </c>
      <c r="H478" s="4">
        <f t="shared" si="91"/>
        <v>0</v>
      </c>
      <c r="I478" s="19">
        <f t="shared" si="92"/>
        <v>0</v>
      </c>
      <c r="J478" s="19">
        <f t="shared" si="96"/>
        <v>0</v>
      </c>
      <c r="K478" s="7">
        <f t="shared" si="97"/>
        <v>0</v>
      </c>
      <c r="L478" s="18">
        <f t="shared" si="93"/>
        <v>0</v>
      </c>
      <c r="M478" s="4" t="e">
        <f t="shared" si="88"/>
        <v>#DIV/0!</v>
      </c>
      <c r="N478" s="4">
        <f t="shared" si="98"/>
        <v>19.285866043613705</v>
      </c>
      <c r="O478" s="4">
        <f t="shared" si="99"/>
        <v>6190.762999999999</v>
      </c>
      <c r="P478">
        <f t="shared" si="94"/>
        <v>1</v>
      </c>
      <c r="Q478">
        <f t="shared" si="100"/>
        <v>321</v>
      </c>
    </row>
    <row r="479" spans="2:17" x14ac:dyDescent="0.2">
      <c r="B479" s="3">
        <f>'Marktpreise EEX NCG 2017'!A835</f>
        <v>42473</v>
      </c>
      <c r="C479" s="7">
        <f t="shared" si="101"/>
        <v>0</v>
      </c>
      <c r="D479" s="7">
        <f t="shared" si="89"/>
        <v>0</v>
      </c>
      <c r="E479" s="7">
        <f t="shared" si="90"/>
        <v>0</v>
      </c>
      <c r="F479" s="4">
        <f>'Marktpreise EEX NCG 2017'!B835</f>
        <v>13.67</v>
      </c>
      <c r="G479" s="4">
        <f t="shared" si="95"/>
        <v>13.86</v>
      </c>
      <c r="H479" s="4">
        <f t="shared" si="91"/>
        <v>0</v>
      </c>
      <c r="I479" s="19">
        <f t="shared" si="92"/>
        <v>0</v>
      </c>
      <c r="J479" s="19">
        <f t="shared" si="96"/>
        <v>0</v>
      </c>
      <c r="K479" s="7">
        <f t="shared" si="97"/>
        <v>0</v>
      </c>
      <c r="L479" s="18">
        <f t="shared" si="93"/>
        <v>0</v>
      </c>
      <c r="M479" s="4" t="e">
        <f t="shared" si="88"/>
        <v>#DIV/0!</v>
      </c>
      <c r="N479" s="4">
        <f t="shared" si="98"/>
        <v>19.269015527950305</v>
      </c>
      <c r="O479" s="4">
        <f t="shared" si="99"/>
        <v>6204.6229999999987</v>
      </c>
      <c r="P479">
        <f t="shared" si="94"/>
        <v>1</v>
      </c>
      <c r="Q479">
        <f t="shared" si="100"/>
        <v>322</v>
      </c>
    </row>
    <row r="480" spans="2:17" x14ac:dyDescent="0.2">
      <c r="B480" s="3">
        <f>'Marktpreise EEX NCG 2017'!A836</f>
        <v>42474</v>
      </c>
      <c r="C480" s="7">
        <f t="shared" si="101"/>
        <v>0</v>
      </c>
      <c r="D480" s="7">
        <f t="shared" si="89"/>
        <v>0</v>
      </c>
      <c r="E480" s="7">
        <f t="shared" si="90"/>
        <v>0</v>
      </c>
      <c r="F480" s="4">
        <f>'Marktpreise EEX NCG 2017'!B836</f>
        <v>13.55</v>
      </c>
      <c r="G480" s="4">
        <f t="shared" si="95"/>
        <v>13.74</v>
      </c>
      <c r="H480" s="4">
        <f t="shared" si="91"/>
        <v>0</v>
      </c>
      <c r="I480" s="19">
        <f t="shared" si="92"/>
        <v>0</v>
      </c>
      <c r="J480" s="19">
        <f t="shared" si="96"/>
        <v>0</v>
      </c>
      <c r="K480" s="7">
        <f t="shared" si="97"/>
        <v>0</v>
      </c>
      <c r="L480" s="18">
        <f t="shared" si="93"/>
        <v>0</v>
      </c>
      <c r="M480" s="4" t="e">
        <f t="shared" si="88"/>
        <v>#DIV/0!</v>
      </c>
      <c r="N480" s="4">
        <f t="shared" si="98"/>
        <v>19.251897832817331</v>
      </c>
      <c r="O480" s="4">
        <f t="shared" si="99"/>
        <v>6218.3629999999985</v>
      </c>
      <c r="P480">
        <f t="shared" si="94"/>
        <v>1</v>
      </c>
      <c r="Q480">
        <f t="shared" si="100"/>
        <v>323</v>
      </c>
    </row>
    <row r="481" spans="2:17" x14ac:dyDescent="0.2">
      <c r="B481" s="3">
        <f>'Marktpreise EEX NCG 2017'!A837</f>
        <v>42475</v>
      </c>
      <c r="C481" s="7">
        <f t="shared" si="101"/>
        <v>0</v>
      </c>
      <c r="D481" s="7">
        <f t="shared" si="89"/>
        <v>0</v>
      </c>
      <c r="E481" s="7">
        <f t="shared" si="90"/>
        <v>0</v>
      </c>
      <c r="F481" s="4">
        <f>'Marktpreise EEX NCG 2017'!B837</f>
        <v>13.53</v>
      </c>
      <c r="G481" s="4">
        <f t="shared" si="95"/>
        <v>13.719999999999999</v>
      </c>
      <c r="H481" s="4">
        <f t="shared" si="91"/>
        <v>0</v>
      </c>
      <c r="I481" s="19">
        <f t="shared" si="92"/>
        <v>0</v>
      </c>
      <c r="J481" s="19">
        <f t="shared" si="96"/>
        <v>0</v>
      </c>
      <c r="K481" s="7">
        <f t="shared" si="97"/>
        <v>0</v>
      </c>
      <c r="L481" s="18">
        <f t="shared" si="93"/>
        <v>0</v>
      </c>
      <c r="M481" s="4" t="e">
        <f t="shared" si="88"/>
        <v>#DIV/0!</v>
      </c>
      <c r="N481" s="4">
        <f t="shared" si="98"/>
        <v>19.234824074074069</v>
      </c>
      <c r="O481" s="4">
        <f t="shared" si="99"/>
        <v>6232.0829999999987</v>
      </c>
      <c r="P481">
        <f t="shared" si="94"/>
        <v>1</v>
      </c>
      <c r="Q481">
        <f t="shared" si="100"/>
        <v>324</v>
      </c>
    </row>
    <row r="482" spans="2:17" x14ac:dyDescent="0.2">
      <c r="B482" s="3">
        <f>'Marktpreise EEX NCG 2017'!A838</f>
        <v>42476</v>
      </c>
      <c r="C482" s="7">
        <f t="shared" si="101"/>
        <v>0</v>
      </c>
      <c r="D482" s="7">
        <f t="shared" si="89"/>
        <v>0</v>
      </c>
      <c r="E482" s="7">
        <f t="shared" si="90"/>
        <v>0</v>
      </c>
      <c r="F482" s="4">
        <f>'Marktpreise EEX NCG 2017'!B838</f>
        <v>0</v>
      </c>
      <c r="G482" s="4">
        <f t="shared" si="95"/>
        <v>13.719999999999999</v>
      </c>
      <c r="H482" s="4">
        <f t="shared" si="91"/>
        <v>0</v>
      </c>
      <c r="I482" s="19">
        <f t="shared" si="92"/>
        <v>0</v>
      </c>
      <c r="J482" s="19">
        <f t="shared" si="96"/>
        <v>0</v>
      </c>
      <c r="K482" s="7">
        <f t="shared" si="97"/>
        <v>0</v>
      </c>
      <c r="L482" s="18">
        <f t="shared" si="93"/>
        <v>0</v>
      </c>
      <c r="M482" s="4" t="e">
        <f t="shared" si="88"/>
        <v>#DIV/0!</v>
      </c>
      <c r="N482" s="4">
        <f t="shared" si="98"/>
        <v>19.234824074074069</v>
      </c>
      <c r="O482" s="4">
        <f t="shared" si="99"/>
        <v>6232.0829999999987</v>
      </c>
      <c r="P482">
        <f t="shared" si="94"/>
        <v>0</v>
      </c>
      <c r="Q482">
        <f t="shared" si="100"/>
        <v>324</v>
      </c>
    </row>
    <row r="483" spans="2:17" x14ac:dyDescent="0.2">
      <c r="B483" s="3">
        <f>'Marktpreise EEX NCG 2017'!A839</f>
        <v>42477</v>
      </c>
      <c r="C483" s="7">
        <f t="shared" si="101"/>
        <v>0</v>
      </c>
      <c r="D483" s="7">
        <f t="shared" si="89"/>
        <v>0</v>
      </c>
      <c r="E483" s="7">
        <f t="shared" si="90"/>
        <v>0</v>
      </c>
      <c r="F483" s="4">
        <f>'Marktpreise EEX NCG 2017'!B839</f>
        <v>0</v>
      </c>
      <c r="G483" s="4">
        <f t="shared" si="95"/>
        <v>13.719999999999999</v>
      </c>
      <c r="H483" s="4">
        <f t="shared" si="91"/>
        <v>0</v>
      </c>
      <c r="I483" s="19">
        <f t="shared" si="92"/>
        <v>0</v>
      </c>
      <c r="J483" s="19">
        <f t="shared" si="96"/>
        <v>0</v>
      </c>
      <c r="K483" s="7">
        <f t="shared" si="97"/>
        <v>0</v>
      </c>
      <c r="L483" s="18">
        <f t="shared" si="93"/>
        <v>0</v>
      </c>
      <c r="M483" s="4" t="e">
        <f t="shared" si="88"/>
        <v>#DIV/0!</v>
      </c>
      <c r="N483" s="4">
        <f t="shared" si="98"/>
        <v>19.234824074074069</v>
      </c>
      <c r="O483" s="4">
        <f t="shared" si="99"/>
        <v>6232.0829999999987</v>
      </c>
      <c r="P483">
        <f t="shared" si="94"/>
        <v>0</v>
      </c>
      <c r="Q483">
        <f t="shared" si="100"/>
        <v>324</v>
      </c>
    </row>
    <row r="484" spans="2:17" x14ac:dyDescent="0.2">
      <c r="B484" s="3">
        <f>'Marktpreise EEX NCG 2017'!A840</f>
        <v>42478</v>
      </c>
      <c r="C484" s="7">
        <f t="shared" si="101"/>
        <v>0</v>
      </c>
      <c r="D484" s="7">
        <f t="shared" si="89"/>
        <v>0</v>
      </c>
      <c r="E484" s="7">
        <f t="shared" si="90"/>
        <v>0</v>
      </c>
      <c r="F484" s="4">
        <f>'Marktpreise EEX NCG 2017'!B840</f>
        <v>13.57</v>
      </c>
      <c r="G484" s="4">
        <f t="shared" si="95"/>
        <v>13.76</v>
      </c>
      <c r="H484" s="4">
        <f t="shared" si="91"/>
        <v>0</v>
      </c>
      <c r="I484" s="19">
        <f t="shared" si="92"/>
        <v>0</v>
      </c>
      <c r="J484" s="19">
        <f t="shared" si="96"/>
        <v>0</v>
      </c>
      <c r="K484" s="7">
        <f t="shared" si="97"/>
        <v>0</v>
      </c>
      <c r="L484" s="18">
        <f t="shared" si="93"/>
        <v>0</v>
      </c>
      <c r="M484" s="4" t="e">
        <f t="shared" si="88"/>
        <v>#DIV/0!</v>
      </c>
      <c r="N484" s="4">
        <f t="shared" si="98"/>
        <v>19.217978461538458</v>
      </c>
      <c r="O484" s="4">
        <f t="shared" si="99"/>
        <v>6245.8429999999989</v>
      </c>
      <c r="P484">
        <f t="shared" si="94"/>
        <v>1</v>
      </c>
      <c r="Q484">
        <f t="shared" si="100"/>
        <v>325</v>
      </c>
    </row>
    <row r="485" spans="2:17" x14ac:dyDescent="0.2">
      <c r="B485" s="3">
        <f>'Marktpreise EEX NCG 2017'!A841</f>
        <v>42479</v>
      </c>
      <c r="C485" s="7">
        <f t="shared" si="101"/>
        <v>0</v>
      </c>
      <c r="D485" s="7">
        <f t="shared" si="89"/>
        <v>0</v>
      </c>
      <c r="E485" s="7">
        <f t="shared" si="90"/>
        <v>0</v>
      </c>
      <c r="F485" s="4">
        <f>'Marktpreise EEX NCG 2017'!B841</f>
        <v>13.88</v>
      </c>
      <c r="G485" s="4">
        <f t="shared" si="95"/>
        <v>14.07</v>
      </c>
      <c r="H485" s="4">
        <f t="shared" si="91"/>
        <v>0</v>
      </c>
      <c r="I485" s="19">
        <f t="shared" si="92"/>
        <v>0</v>
      </c>
      <c r="J485" s="19">
        <f t="shared" si="96"/>
        <v>0</v>
      </c>
      <c r="K485" s="7">
        <f t="shared" si="97"/>
        <v>0</v>
      </c>
      <c r="L485" s="18">
        <f t="shared" si="93"/>
        <v>0</v>
      </c>
      <c r="M485" s="4" t="e">
        <f t="shared" si="88"/>
        <v>#DIV/0!</v>
      </c>
      <c r="N485" s="4">
        <f t="shared" si="98"/>
        <v>19.202187116564414</v>
      </c>
      <c r="O485" s="4">
        <f t="shared" si="99"/>
        <v>6259.9129999999986</v>
      </c>
      <c r="P485">
        <f t="shared" si="94"/>
        <v>1</v>
      </c>
      <c r="Q485">
        <f t="shared" si="100"/>
        <v>326</v>
      </c>
    </row>
    <row r="486" spans="2:17" x14ac:dyDescent="0.2">
      <c r="B486" s="3">
        <f>'Marktpreise EEX NCG 2017'!A842</f>
        <v>42480</v>
      </c>
      <c r="C486" s="7">
        <f t="shared" si="101"/>
        <v>0</v>
      </c>
      <c r="D486" s="7">
        <f t="shared" si="89"/>
        <v>0</v>
      </c>
      <c r="E486" s="7">
        <f t="shared" si="90"/>
        <v>0</v>
      </c>
      <c r="F486" s="4">
        <f>'Marktpreise EEX NCG 2017'!B842</f>
        <v>14.12</v>
      </c>
      <c r="G486" s="4">
        <f t="shared" si="95"/>
        <v>14.309999999999999</v>
      </c>
      <c r="H486" s="4">
        <f t="shared" si="91"/>
        <v>0</v>
      </c>
      <c r="I486" s="19">
        <f t="shared" si="92"/>
        <v>0</v>
      </c>
      <c r="J486" s="19">
        <f t="shared" si="96"/>
        <v>0</v>
      </c>
      <c r="K486" s="7">
        <f t="shared" si="97"/>
        <v>0</v>
      </c>
      <c r="L486" s="18">
        <f t="shared" si="93"/>
        <v>0</v>
      </c>
      <c r="M486" s="4" t="e">
        <f t="shared" si="88"/>
        <v>#DIV/0!</v>
      </c>
      <c r="N486" s="4">
        <f t="shared" si="98"/>
        <v>19.187226299694185</v>
      </c>
      <c r="O486" s="4">
        <f t="shared" si="99"/>
        <v>6274.222999999999</v>
      </c>
      <c r="P486">
        <f t="shared" si="94"/>
        <v>1</v>
      </c>
      <c r="Q486">
        <f t="shared" si="100"/>
        <v>327</v>
      </c>
    </row>
    <row r="487" spans="2:17" x14ac:dyDescent="0.2">
      <c r="B487" s="3">
        <f>'Marktpreise EEX NCG 2017'!A843</f>
        <v>42481</v>
      </c>
      <c r="C487" s="7">
        <f t="shared" si="101"/>
        <v>0</v>
      </c>
      <c r="D487" s="7">
        <f t="shared" si="89"/>
        <v>0</v>
      </c>
      <c r="E487" s="7">
        <f t="shared" si="90"/>
        <v>0</v>
      </c>
      <c r="F487" s="4">
        <f>'Marktpreise EEX NCG 2017'!B843</f>
        <v>14.85</v>
      </c>
      <c r="G487" s="4">
        <f t="shared" si="95"/>
        <v>15.04</v>
      </c>
      <c r="H487" s="4">
        <f t="shared" si="91"/>
        <v>0</v>
      </c>
      <c r="I487" s="19">
        <f t="shared" si="92"/>
        <v>0</v>
      </c>
      <c r="J487" s="19">
        <f t="shared" si="96"/>
        <v>0</v>
      </c>
      <c r="K487" s="7">
        <f t="shared" si="97"/>
        <v>0</v>
      </c>
      <c r="L487" s="18">
        <f t="shared" si="93"/>
        <v>0</v>
      </c>
      <c r="M487" s="4" t="e">
        <f t="shared" si="88"/>
        <v>#DIV/0!</v>
      </c>
      <c r="N487" s="4">
        <f t="shared" si="98"/>
        <v>19.174582317073167</v>
      </c>
      <c r="O487" s="4">
        <f t="shared" si="99"/>
        <v>6289.262999999999</v>
      </c>
      <c r="P487">
        <f t="shared" si="94"/>
        <v>1</v>
      </c>
      <c r="Q487">
        <f t="shared" si="100"/>
        <v>328</v>
      </c>
    </row>
    <row r="488" spans="2:17" x14ac:dyDescent="0.2">
      <c r="B488" s="3">
        <f>'Marktpreise EEX NCG 2017'!A844</f>
        <v>42482</v>
      </c>
      <c r="C488" s="7">
        <f t="shared" si="101"/>
        <v>0</v>
      </c>
      <c r="D488" s="7">
        <f t="shared" si="89"/>
        <v>0</v>
      </c>
      <c r="E488" s="7">
        <f t="shared" si="90"/>
        <v>0</v>
      </c>
      <c r="F488" s="4">
        <f>'Marktpreise EEX NCG 2017'!B844</f>
        <v>15.23</v>
      </c>
      <c r="G488" s="4">
        <f t="shared" si="95"/>
        <v>15.42</v>
      </c>
      <c r="H488" s="4">
        <f t="shared" si="91"/>
        <v>0</v>
      </c>
      <c r="I488" s="19">
        <f t="shared" si="92"/>
        <v>0</v>
      </c>
      <c r="J488" s="19">
        <f t="shared" si="96"/>
        <v>0</v>
      </c>
      <c r="K488" s="7">
        <f t="shared" si="97"/>
        <v>0</v>
      </c>
      <c r="L488" s="18">
        <f t="shared" si="93"/>
        <v>0</v>
      </c>
      <c r="M488" s="4" t="e">
        <f t="shared" si="88"/>
        <v>#DIV/0!</v>
      </c>
      <c r="N488" s="4">
        <f t="shared" si="98"/>
        <v>19.163170212765955</v>
      </c>
      <c r="O488" s="4">
        <f t="shared" si="99"/>
        <v>6304.6829999999991</v>
      </c>
      <c r="P488">
        <f t="shared" si="94"/>
        <v>1</v>
      </c>
      <c r="Q488">
        <f t="shared" si="100"/>
        <v>329</v>
      </c>
    </row>
    <row r="489" spans="2:17" x14ac:dyDescent="0.2">
      <c r="B489" s="3">
        <f>'Marktpreise EEX NCG 2017'!A845</f>
        <v>42483</v>
      </c>
      <c r="C489" s="7">
        <f t="shared" si="101"/>
        <v>0</v>
      </c>
      <c r="D489" s="7">
        <f t="shared" si="89"/>
        <v>0</v>
      </c>
      <c r="E489" s="7">
        <f t="shared" si="90"/>
        <v>0</v>
      </c>
      <c r="F489" s="4">
        <f>'Marktpreise EEX NCG 2017'!B845</f>
        <v>0</v>
      </c>
      <c r="G489" s="4">
        <f t="shared" si="95"/>
        <v>15.42</v>
      </c>
      <c r="H489" s="4">
        <f t="shared" si="91"/>
        <v>0</v>
      </c>
      <c r="I489" s="19">
        <f t="shared" si="92"/>
        <v>0</v>
      </c>
      <c r="J489" s="19">
        <f t="shared" si="96"/>
        <v>0</v>
      </c>
      <c r="K489" s="7">
        <f t="shared" si="97"/>
        <v>0</v>
      </c>
      <c r="L489" s="18">
        <f t="shared" si="93"/>
        <v>0</v>
      </c>
      <c r="M489" s="4" t="e">
        <f t="shared" si="88"/>
        <v>#DIV/0!</v>
      </c>
      <c r="N489" s="4">
        <f t="shared" si="98"/>
        <v>19.163170212765955</v>
      </c>
      <c r="O489" s="4">
        <f t="shared" si="99"/>
        <v>6304.6829999999991</v>
      </c>
      <c r="P489">
        <f t="shared" si="94"/>
        <v>0</v>
      </c>
      <c r="Q489">
        <f t="shared" si="100"/>
        <v>329</v>
      </c>
    </row>
    <row r="490" spans="2:17" x14ac:dyDescent="0.2">
      <c r="B490" s="3">
        <f>'Marktpreise EEX NCG 2017'!A846</f>
        <v>42484</v>
      </c>
      <c r="C490" s="7">
        <f t="shared" si="101"/>
        <v>0</v>
      </c>
      <c r="D490" s="7">
        <f t="shared" si="89"/>
        <v>0</v>
      </c>
      <c r="E490" s="7">
        <f t="shared" si="90"/>
        <v>0</v>
      </c>
      <c r="F490" s="4">
        <f>'Marktpreise EEX NCG 2017'!B846</f>
        <v>0</v>
      </c>
      <c r="G490" s="4">
        <f t="shared" si="95"/>
        <v>15.42</v>
      </c>
      <c r="H490" s="4">
        <f t="shared" si="91"/>
        <v>0</v>
      </c>
      <c r="I490" s="19">
        <f t="shared" si="92"/>
        <v>0</v>
      </c>
      <c r="J490" s="19">
        <f t="shared" si="96"/>
        <v>0</v>
      </c>
      <c r="K490" s="7">
        <f t="shared" si="97"/>
        <v>0</v>
      </c>
      <c r="L490" s="18">
        <f t="shared" si="93"/>
        <v>0</v>
      </c>
      <c r="M490" s="4" t="e">
        <f t="shared" si="88"/>
        <v>#DIV/0!</v>
      </c>
      <c r="N490" s="4">
        <f t="shared" si="98"/>
        <v>19.163170212765955</v>
      </c>
      <c r="O490" s="4">
        <f t="shared" si="99"/>
        <v>6304.6829999999991</v>
      </c>
      <c r="P490">
        <f t="shared" si="94"/>
        <v>0</v>
      </c>
      <c r="Q490">
        <f t="shared" si="100"/>
        <v>329</v>
      </c>
    </row>
    <row r="491" spans="2:17" x14ac:dyDescent="0.2">
      <c r="B491" s="3">
        <f>'Marktpreise EEX NCG 2017'!A847</f>
        <v>42485</v>
      </c>
      <c r="C491" s="7">
        <f t="shared" si="101"/>
        <v>0</v>
      </c>
      <c r="D491" s="7">
        <f t="shared" si="89"/>
        <v>0</v>
      </c>
      <c r="E491" s="7">
        <f t="shared" si="90"/>
        <v>0</v>
      </c>
      <c r="F491" s="4">
        <f>'Marktpreise EEX NCG 2017'!B847</f>
        <v>15.15</v>
      </c>
      <c r="G491" s="4">
        <f t="shared" si="95"/>
        <v>15.34</v>
      </c>
      <c r="H491" s="4">
        <f t="shared" si="91"/>
        <v>0</v>
      </c>
      <c r="I491" s="19">
        <f t="shared" si="92"/>
        <v>0</v>
      </c>
      <c r="J491" s="19">
        <f t="shared" si="96"/>
        <v>0</v>
      </c>
      <c r="K491" s="7">
        <f t="shared" si="97"/>
        <v>0</v>
      </c>
      <c r="L491" s="18">
        <f t="shared" si="93"/>
        <v>0</v>
      </c>
      <c r="M491" s="4" t="e">
        <f t="shared" ref="M491:M554" si="102">J491/K491</f>
        <v>#DIV/0!</v>
      </c>
      <c r="N491" s="4">
        <f t="shared" si="98"/>
        <v>19.151584848484845</v>
      </c>
      <c r="O491" s="4">
        <f t="shared" si="99"/>
        <v>6320.0229999999992</v>
      </c>
      <c r="P491">
        <f t="shared" si="94"/>
        <v>1</v>
      </c>
      <c r="Q491">
        <f t="shared" si="100"/>
        <v>330</v>
      </c>
    </row>
    <row r="492" spans="2:17" x14ac:dyDescent="0.2">
      <c r="B492" s="3">
        <f>'Marktpreise EEX NCG 2017'!A848</f>
        <v>42486</v>
      </c>
      <c r="C492" s="7">
        <f t="shared" si="101"/>
        <v>0</v>
      </c>
      <c r="D492" s="7">
        <f t="shared" si="89"/>
        <v>0</v>
      </c>
      <c r="E492" s="7">
        <f t="shared" si="90"/>
        <v>0</v>
      </c>
      <c r="F492" s="4">
        <f>'Marktpreise EEX NCG 2017'!B848</f>
        <v>15.97</v>
      </c>
      <c r="G492" s="4">
        <f t="shared" si="95"/>
        <v>16.16</v>
      </c>
      <c r="H492" s="4">
        <f t="shared" si="91"/>
        <v>0</v>
      </c>
      <c r="I492" s="19">
        <f t="shared" si="92"/>
        <v>0</v>
      </c>
      <c r="J492" s="19">
        <f t="shared" si="96"/>
        <v>0</v>
      </c>
      <c r="K492" s="7">
        <f t="shared" si="97"/>
        <v>0</v>
      </c>
      <c r="L492" s="18">
        <f t="shared" si="93"/>
        <v>0</v>
      </c>
      <c r="M492" s="4" t="e">
        <f t="shared" si="102"/>
        <v>#DIV/0!</v>
      </c>
      <c r="N492" s="4">
        <f t="shared" si="98"/>
        <v>19.142546827794558</v>
      </c>
      <c r="O492" s="4">
        <f t="shared" si="99"/>
        <v>6336.1829999999991</v>
      </c>
      <c r="P492">
        <f t="shared" si="94"/>
        <v>1</v>
      </c>
      <c r="Q492">
        <f t="shared" si="100"/>
        <v>331</v>
      </c>
    </row>
    <row r="493" spans="2:17" x14ac:dyDescent="0.2">
      <c r="B493" s="3">
        <f>'Marktpreise EEX NCG 2017'!A849</f>
        <v>42487</v>
      </c>
      <c r="C493" s="7">
        <f t="shared" si="101"/>
        <v>0</v>
      </c>
      <c r="D493" s="7">
        <f t="shared" si="89"/>
        <v>0</v>
      </c>
      <c r="E493" s="7">
        <f t="shared" si="90"/>
        <v>0</v>
      </c>
      <c r="F493" s="4">
        <f>'Marktpreise EEX NCG 2017'!B849</f>
        <v>16.100000000000001</v>
      </c>
      <c r="G493" s="4">
        <f t="shared" si="95"/>
        <v>16.290000000000003</v>
      </c>
      <c r="H493" s="4">
        <f t="shared" si="91"/>
        <v>0</v>
      </c>
      <c r="I493" s="19">
        <f t="shared" si="92"/>
        <v>0</v>
      </c>
      <c r="J493" s="19">
        <f t="shared" si="96"/>
        <v>0</v>
      </c>
      <c r="K493" s="7">
        <f t="shared" si="97"/>
        <v>0</v>
      </c>
      <c r="L493" s="18">
        <f t="shared" si="93"/>
        <v>0</v>
      </c>
      <c r="M493" s="4" t="e">
        <f t="shared" si="102"/>
        <v>#DIV/0!</v>
      </c>
      <c r="N493" s="4">
        <f t="shared" si="98"/>
        <v>19.133954819277104</v>
      </c>
      <c r="O493" s="4">
        <f t="shared" si="99"/>
        <v>6352.472999999999</v>
      </c>
      <c r="P493">
        <f t="shared" si="94"/>
        <v>1</v>
      </c>
      <c r="Q493">
        <f t="shared" si="100"/>
        <v>332</v>
      </c>
    </row>
    <row r="494" spans="2:17" x14ac:dyDescent="0.2">
      <c r="B494" s="3">
        <f>'Marktpreise EEX NCG 2017'!A850</f>
        <v>42488</v>
      </c>
      <c r="C494" s="7">
        <f t="shared" si="101"/>
        <v>0</v>
      </c>
      <c r="D494" s="7">
        <f t="shared" si="89"/>
        <v>0</v>
      </c>
      <c r="E494" s="7">
        <f t="shared" si="90"/>
        <v>0</v>
      </c>
      <c r="F494" s="4">
        <f>'Marktpreise EEX NCG 2017'!B850</f>
        <v>15.13</v>
      </c>
      <c r="G494" s="4">
        <f t="shared" si="95"/>
        <v>15.32</v>
      </c>
      <c r="H494" s="4">
        <f t="shared" si="91"/>
        <v>0</v>
      </c>
      <c r="I494" s="19">
        <f t="shared" si="92"/>
        <v>0</v>
      </c>
      <c r="J494" s="19">
        <f t="shared" si="96"/>
        <v>0</v>
      </c>
      <c r="K494" s="7">
        <f t="shared" si="97"/>
        <v>0</v>
      </c>
      <c r="L494" s="18">
        <f t="shared" si="93"/>
        <v>0</v>
      </c>
      <c r="M494" s="4" t="e">
        <f t="shared" si="102"/>
        <v>#DIV/0!</v>
      </c>
      <c r="N494" s="4">
        <f t="shared" si="98"/>
        <v>19.122501501501496</v>
      </c>
      <c r="O494" s="4">
        <f t="shared" si="99"/>
        <v>6367.7929999999988</v>
      </c>
      <c r="P494">
        <f t="shared" si="94"/>
        <v>1</v>
      </c>
      <c r="Q494">
        <f t="shared" si="100"/>
        <v>333</v>
      </c>
    </row>
    <row r="495" spans="2:17" x14ac:dyDescent="0.2">
      <c r="B495" s="3">
        <f>'Marktpreise EEX NCG 2017'!A851</f>
        <v>42489</v>
      </c>
      <c r="C495" s="7">
        <f t="shared" si="101"/>
        <v>0</v>
      </c>
      <c r="D495" s="7">
        <f t="shared" si="89"/>
        <v>0</v>
      </c>
      <c r="E495" s="7">
        <f t="shared" si="90"/>
        <v>0</v>
      </c>
      <c r="F495" s="4">
        <f>'Marktpreise EEX NCG 2017'!B851</f>
        <v>15.02</v>
      </c>
      <c r="G495" s="4">
        <f t="shared" si="95"/>
        <v>15.209999999999999</v>
      </c>
      <c r="H495" s="4">
        <f t="shared" si="91"/>
        <v>0</v>
      </c>
      <c r="I495" s="19">
        <f t="shared" si="92"/>
        <v>0</v>
      </c>
      <c r="J495" s="19">
        <f t="shared" si="96"/>
        <v>0</v>
      </c>
      <c r="K495" s="7">
        <f t="shared" si="97"/>
        <v>0</v>
      </c>
      <c r="L495" s="18">
        <f t="shared" si="93"/>
        <v>0</v>
      </c>
      <c r="M495" s="4" t="e">
        <f t="shared" si="102"/>
        <v>#DIV/0!</v>
      </c>
      <c r="N495" s="4">
        <f t="shared" si="98"/>
        <v>19.110787425149699</v>
      </c>
      <c r="O495" s="4">
        <f t="shared" si="99"/>
        <v>6383.0029999999988</v>
      </c>
      <c r="P495">
        <f t="shared" si="94"/>
        <v>1</v>
      </c>
      <c r="Q495">
        <f t="shared" si="100"/>
        <v>334</v>
      </c>
    </row>
    <row r="496" spans="2:17" x14ac:dyDescent="0.2">
      <c r="B496" s="3">
        <f>'Marktpreise EEX NCG 2017'!A852</f>
        <v>42490</v>
      </c>
      <c r="C496" s="7">
        <f t="shared" si="101"/>
        <v>0</v>
      </c>
      <c r="D496" s="7">
        <f t="shared" ref="D496:D559" si="103">IF(G496&gt;=G495,IF(F496=0,C496+D495,0),C496+D495)</f>
        <v>0</v>
      </c>
      <c r="E496" s="7">
        <f t="shared" ref="E496:E559" si="104">IF(G496&gt;=G495,IF(F496=0,0,C496+D495),0)</f>
        <v>0</v>
      </c>
      <c r="F496" s="4">
        <f>'Marktpreise EEX NCG 2017'!B852</f>
        <v>0</v>
      </c>
      <c r="G496" s="4">
        <f t="shared" si="95"/>
        <v>15.209999999999999</v>
      </c>
      <c r="H496" s="4">
        <f t="shared" si="91"/>
        <v>0</v>
      </c>
      <c r="I496" s="19">
        <f t="shared" si="92"/>
        <v>0</v>
      </c>
      <c r="J496" s="19">
        <f t="shared" si="96"/>
        <v>0</v>
      </c>
      <c r="K496" s="7">
        <f t="shared" si="97"/>
        <v>0</v>
      </c>
      <c r="L496" s="18">
        <f t="shared" si="93"/>
        <v>0</v>
      </c>
      <c r="M496" s="4" t="e">
        <f t="shared" si="102"/>
        <v>#DIV/0!</v>
      </c>
      <c r="N496" s="4">
        <f t="shared" si="98"/>
        <v>19.110787425149699</v>
      </c>
      <c r="O496" s="4">
        <f t="shared" si="99"/>
        <v>6383.0029999999988</v>
      </c>
      <c r="P496">
        <f t="shared" si="94"/>
        <v>0</v>
      </c>
      <c r="Q496">
        <f t="shared" si="100"/>
        <v>334</v>
      </c>
    </row>
    <row r="497" spans="2:17" x14ac:dyDescent="0.2">
      <c r="B497" s="3">
        <f>'Marktpreise EEX NCG 2017'!A853</f>
        <v>42491</v>
      </c>
      <c r="C497" s="7">
        <f t="shared" si="101"/>
        <v>0</v>
      </c>
      <c r="D497" s="7">
        <f t="shared" si="103"/>
        <v>0</v>
      </c>
      <c r="E497" s="7">
        <f t="shared" si="104"/>
        <v>0</v>
      </c>
      <c r="F497" s="4">
        <f>'Marktpreise EEX NCG 2017'!B853</f>
        <v>0</v>
      </c>
      <c r="G497" s="4">
        <f t="shared" si="95"/>
        <v>15.209999999999999</v>
      </c>
      <c r="H497" s="4">
        <f t="shared" si="91"/>
        <v>0</v>
      </c>
      <c r="I497" s="19">
        <f t="shared" si="92"/>
        <v>0</v>
      </c>
      <c r="J497" s="19">
        <f t="shared" si="96"/>
        <v>0</v>
      </c>
      <c r="K497" s="7">
        <f t="shared" si="97"/>
        <v>0</v>
      </c>
      <c r="L497" s="18">
        <f t="shared" si="93"/>
        <v>0</v>
      </c>
      <c r="M497" s="4" t="e">
        <f t="shared" si="102"/>
        <v>#DIV/0!</v>
      </c>
      <c r="N497" s="4">
        <f t="shared" si="98"/>
        <v>19.110787425149699</v>
      </c>
      <c r="O497" s="4">
        <f t="shared" si="99"/>
        <v>6383.0029999999988</v>
      </c>
      <c r="P497">
        <f t="shared" si="94"/>
        <v>0</v>
      </c>
      <c r="Q497">
        <f t="shared" si="100"/>
        <v>334</v>
      </c>
    </row>
    <row r="498" spans="2:17" x14ac:dyDescent="0.2">
      <c r="B498" s="3">
        <f>'Marktpreise EEX NCG 2017'!A854</f>
        <v>42492</v>
      </c>
      <c r="C498" s="7">
        <f t="shared" si="101"/>
        <v>0</v>
      </c>
      <c r="D498" s="7">
        <f t="shared" si="103"/>
        <v>0</v>
      </c>
      <c r="E498" s="7">
        <f t="shared" si="104"/>
        <v>0</v>
      </c>
      <c r="F498" s="4">
        <f>'Marktpreise EEX NCG 2017'!B854</f>
        <v>0</v>
      </c>
      <c r="G498" s="4">
        <f t="shared" si="95"/>
        <v>15.209999999999999</v>
      </c>
      <c r="H498" s="4">
        <f t="shared" si="91"/>
        <v>0</v>
      </c>
      <c r="I498" s="19">
        <f t="shared" si="92"/>
        <v>0</v>
      </c>
      <c r="J498" s="19">
        <f t="shared" si="96"/>
        <v>0</v>
      </c>
      <c r="K498" s="7">
        <f t="shared" si="97"/>
        <v>0</v>
      </c>
      <c r="L498" s="18">
        <f t="shared" si="93"/>
        <v>0</v>
      </c>
      <c r="M498" s="4" t="e">
        <f t="shared" si="102"/>
        <v>#DIV/0!</v>
      </c>
      <c r="N498" s="4">
        <f t="shared" si="98"/>
        <v>19.110787425149699</v>
      </c>
      <c r="O498" s="4">
        <f t="shared" si="99"/>
        <v>6383.0029999999988</v>
      </c>
      <c r="P498">
        <f t="shared" si="94"/>
        <v>0</v>
      </c>
      <c r="Q498">
        <f t="shared" si="100"/>
        <v>334</v>
      </c>
    </row>
    <row r="499" spans="2:17" x14ac:dyDescent="0.2">
      <c r="B499" s="3">
        <f>'Marktpreise EEX NCG 2017'!A855</f>
        <v>42493</v>
      </c>
      <c r="C499" s="7">
        <f t="shared" si="101"/>
        <v>0</v>
      </c>
      <c r="D499" s="7">
        <f t="shared" si="103"/>
        <v>0</v>
      </c>
      <c r="E499" s="7">
        <f t="shared" si="104"/>
        <v>0</v>
      </c>
      <c r="F499" s="4">
        <f>'Marktpreise EEX NCG 2017'!B855</f>
        <v>14.55</v>
      </c>
      <c r="G499" s="4">
        <f t="shared" si="95"/>
        <v>14.74</v>
      </c>
      <c r="H499" s="4">
        <f t="shared" si="91"/>
        <v>0</v>
      </c>
      <c r="I499" s="19">
        <f t="shared" si="92"/>
        <v>0</v>
      </c>
      <c r="J499" s="19">
        <f t="shared" si="96"/>
        <v>0</v>
      </c>
      <c r="K499" s="7">
        <f t="shared" si="97"/>
        <v>0</v>
      </c>
      <c r="L499" s="18">
        <f t="shared" si="93"/>
        <v>0</v>
      </c>
      <c r="M499" s="4" t="e">
        <f t="shared" si="102"/>
        <v>#DIV/0!</v>
      </c>
      <c r="N499" s="4">
        <f t="shared" si="98"/>
        <v>19.097740298507457</v>
      </c>
      <c r="O499" s="4">
        <f t="shared" si="99"/>
        <v>6397.7429999999986</v>
      </c>
      <c r="P499">
        <f t="shared" si="94"/>
        <v>1</v>
      </c>
      <c r="Q499">
        <f t="shared" si="100"/>
        <v>335</v>
      </c>
    </row>
    <row r="500" spans="2:17" x14ac:dyDescent="0.2">
      <c r="B500" s="3">
        <f>'Marktpreise EEX NCG 2017'!A856</f>
        <v>42494</v>
      </c>
      <c r="C500" s="7">
        <f t="shared" si="101"/>
        <v>0</v>
      </c>
      <c r="D500" s="7">
        <f t="shared" si="103"/>
        <v>0</v>
      </c>
      <c r="E500" s="7">
        <f t="shared" si="104"/>
        <v>0</v>
      </c>
      <c r="F500" s="4">
        <f>'Marktpreise EEX NCG 2017'!B856</f>
        <v>14.77</v>
      </c>
      <c r="G500" s="4">
        <f t="shared" si="95"/>
        <v>14.959999999999999</v>
      </c>
      <c r="H500" s="4">
        <f t="shared" si="91"/>
        <v>0</v>
      </c>
      <c r="I500" s="19">
        <f t="shared" si="92"/>
        <v>0</v>
      </c>
      <c r="J500" s="19">
        <f t="shared" si="96"/>
        <v>0</v>
      </c>
      <c r="K500" s="7">
        <f t="shared" si="97"/>
        <v>0</v>
      </c>
      <c r="L500" s="18">
        <f t="shared" si="93"/>
        <v>0</v>
      </c>
      <c r="M500" s="4" t="e">
        <f t="shared" si="102"/>
        <v>#DIV/0!</v>
      </c>
      <c r="N500" s="4">
        <f t="shared" si="98"/>
        <v>19.085425595238092</v>
      </c>
      <c r="O500" s="4">
        <f t="shared" si="99"/>
        <v>6412.7029999999986</v>
      </c>
      <c r="P500">
        <f t="shared" si="94"/>
        <v>1</v>
      </c>
      <c r="Q500">
        <f t="shared" si="100"/>
        <v>336</v>
      </c>
    </row>
    <row r="501" spans="2:17" x14ac:dyDescent="0.2">
      <c r="B501" s="3">
        <f>'Marktpreise EEX NCG 2017'!A857</f>
        <v>42495</v>
      </c>
      <c r="C501" s="7">
        <f t="shared" si="101"/>
        <v>0</v>
      </c>
      <c r="D501" s="7">
        <f t="shared" si="103"/>
        <v>0</v>
      </c>
      <c r="E501" s="7">
        <f t="shared" si="104"/>
        <v>0</v>
      </c>
      <c r="F501" s="4">
        <f>'Marktpreise EEX NCG 2017'!B857</f>
        <v>15.18</v>
      </c>
      <c r="G501" s="4">
        <f t="shared" si="95"/>
        <v>15.37</v>
      </c>
      <c r="H501" s="4">
        <f t="shared" si="91"/>
        <v>0</v>
      </c>
      <c r="I501" s="19">
        <f t="shared" si="92"/>
        <v>0</v>
      </c>
      <c r="J501" s="19">
        <f t="shared" si="96"/>
        <v>0</v>
      </c>
      <c r="K501" s="7">
        <f t="shared" si="97"/>
        <v>0</v>
      </c>
      <c r="L501" s="18">
        <f t="shared" si="93"/>
        <v>0</v>
      </c>
      <c r="M501" s="4" t="e">
        <f t="shared" si="102"/>
        <v>#DIV/0!</v>
      </c>
      <c r="N501" s="4">
        <f t="shared" si="98"/>
        <v>19.074400593471804</v>
      </c>
      <c r="O501" s="4">
        <f t="shared" si="99"/>
        <v>6428.0729999999985</v>
      </c>
      <c r="P501">
        <f t="shared" si="94"/>
        <v>1</v>
      </c>
      <c r="Q501">
        <f t="shared" si="100"/>
        <v>337</v>
      </c>
    </row>
    <row r="502" spans="2:17" x14ac:dyDescent="0.2">
      <c r="B502" s="3">
        <f>'Marktpreise EEX NCG 2017'!A858</f>
        <v>42496</v>
      </c>
      <c r="C502" s="7">
        <f t="shared" si="101"/>
        <v>0</v>
      </c>
      <c r="D502" s="7">
        <f t="shared" si="103"/>
        <v>0</v>
      </c>
      <c r="E502" s="7">
        <f t="shared" si="104"/>
        <v>0</v>
      </c>
      <c r="F502" s="4">
        <f>'Marktpreise EEX NCG 2017'!B858</f>
        <v>15.08</v>
      </c>
      <c r="G502" s="4">
        <f t="shared" si="95"/>
        <v>15.27</v>
      </c>
      <c r="H502" s="4">
        <f t="shared" si="91"/>
        <v>0</v>
      </c>
      <c r="I502" s="19">
        <f t="shared" si="92"/>
        <v>0</v>
      </c>
      <c r="J502" s="19">
        <f t="shared" si="96"/>
        <v>0</v>
      </c>
      <c r="K502" s="7">
        <f t="shared" si="97"/>
        <v>0</v>
      </c>
      <c r="L502" s="18">
        <f t="shared" si="93"/>
        <v>0</v>
      </c>
      <c r="M502" s="4" t="e">
        <f t="shared" si="102"/>
        <v>#DIV/0!</v>
      </c>
      <c r="N502" s="4">
        <f t="shared" si="98"/>
        <v>19.063144970414196</v>
      </c>
      <c r="O502" s="4">
        <f t="shared" si="99"/>
        <v>6443.3429999999989</v>
      </c>
      <c r="P502">
        <f t="shared" si="94"/>
        <v>1</v>
      </c>
      <c r="Q502">
        <f t="shared" si="100"/>
        <v>338</v>
      </c>
    </row>
    <row r="503" spans="2:17" x14ac:dyDescent="0.2">
      <c r="B503" s="3">
        <f>'Marktpreise EEX NCG 2017'!A859</f>
        <v>42497</v>
      </c>
      <c r="C503" s="7">
        <f t="shared" si="101"/>
        <v>0</v>
      </c>
      <c r="D503" s="7">
        <f t="shared" si="103"/>
        <v>0</v>
      </c>
      <c r="E503" s="7">
        <f t="shared" si="104"/>
        <v>0</v>
      </c>
      <c r="F503" s="4">
        <f>'Marktpreise EEX NCG 2017'!B859</f>
        <v>0</v>
      </c>
      <c r="G503" s="4">
        <f t="shared" si="95"/>
        <v>15.27</v>
      </c>
      <c r="H503" s="4">
        <f t="shared" si="91"/>
        <v>0</v>
      </c>
      <c r="I503" s="19">
        <f t="shared" si="92"/>
        <v>0</v>
      </c>
      <c r="J503" s="19">
        <f t="shared" si="96"/>
        <v>0</v>
      </c>
      <c r="K503" s="7">
        <f t="shared" si="97"/>
        <v>0</v>
      </c>
      <c r="L503" s="18">
        <f t="shared" si="93"/>
        <v>0</v>
      </c>
      <c r="M503" s="4" t="e">
        <f t="shared" si="102"/>
        <v>#DIV/0!</v>
      </c>
      <c r="N503" s="4">
        <f t="shared" si="98"/>
        <v>19.063144970414196</v>
      </c>
      <c r="O503" s="4">
        <f t="shared" si="99"/>
        <v>6443.3429999999989</v>
      </c>
      <c r="P503">
        <f t="shared" si="94"/>
        <v>0</v>
      </c>
      <c r="Q503">
        <f t="shared" si="100"/>
        <v>338</v>
      </c>
    </row>
    <row r="504" spans="2:17" x14ac:dyDescent="0.2">
      <c r="B504" s="3">
        <f>'Marktpreise EEX NCG 2017'!A860</f>
        <v>42498</v>
      </c>
      <c r="C504" s="7">
        <f t="shared" si="101"/>
        <v>0</v>
      </c>
      <c r="D504" s="7">
        <f t="shared" si="103"/>
        <v>0</v>
      </c>
      <c r="E504" s="7">
        <f t="shared" si="104"/>
        <v>0</v>
      </c>
      <c r="F504" s="4">
        <f>'Marktpreise EEX NCG 2017'!B860</f>
        <v>0</v>
      </c>
      <c r="G504" s="4">
        <f t="shared" si="95"/>
        <v>15.27</v>
      </c>
      <c r="H504" s="4">
        <f t="shared" si="91"/>
        <v>0</v>
      </c>
      <c r="I504" s="19">
        <f t="shared" si="92"/>
        <v>0</v>
      </c>
      <c r="J504" s="19">
        <f t="shared" si="96"/>
        <v>0</v>
      </c>
      <c r="K504" s="7">
        <f t="shared" si="97"/>
        <v>0</v>
      </c>
      <c r="L504" s="18">
        <f t="shared" si="93"/>
        <v>0</v>
      </c>
      <c r="M504" s="4" t="e">
        <f t="shared" si="102"/>
        <v>#DIV/0!</v>
      </c>
      <c r="N504" s="4">
        <f t="shared" si="98"/>
        <v>19.063144970414196</v>
      </c>
      <c r="O504" s="4">
        <f t="shared" si="99"/>
        <v>6443.3429999999989</v>
      </c>
      <c r="P504">
        <f t="shared" si="94"/>
        <v>0</v>
      </c>
      <c r="Q504">
        <f t="shared" si="100"/>
        <v>338</v>
      </c>
    </row>
    <row r="505" spans="2:17" x14ac:dyDescent="0.2">
      <c r="B505" s="3">
        <f>'Marktpreise EEX NCG 2017'!A861</f>
        <v>42499</v>
      </c>
      <c r="C505" s="7">
        <f t="shared" si="101"/>
        <v>0</v>
      </c>
      <c r="D505" s="7">
        <f t="shared" si="103"/>
        <v>0</v>
      </c>
      <c r="E505" s="7">
        <f t="shared" si="104"/>
        <v>0</v>
      </c>
      <c r="F505" s="4">
        <f>'Marktpreise EEX NCG 2017'!B861</f>
        <v>15.11</v>
      </c>
      <c r="G505" s="4">
        <f t="shared" si="95"/>
        <v>15.299999999999999</v>
      </c>
      <c r="H505" s="4">
        <f t="shared" si="91"/>
        <v>0</v>
      </c>
      <c r="I505" s="19">
        <f t="shared" si="92"/>
        <v>0</v>
      </c>
      <c r="J505" s="19">
        <f t="shared" si="96"/>
        <v>0</v>
      </c>
      <c r="K505" s="7">
        <f t="shared" si="97"/>
        <v>0</v>
      </c>
      <c r="L505" s="18">
        <f t="shared" si="93"/>
        <v>0</v>
      </c>
      <c r="M505" s="4" t="e">
        <f t="shared" si="102"/>
        <v>#DIV/0!</v>
      </c>
      <c r="N505" s="4">
        <f t="shared" si="98"/>
        <v>19.05204424778761</v>
      </c>
      <c r="O505" s="4">
        <f t="shared" si="99"/>
        <v>6458.6429999999991</v>
      </c>
      <c r="P505">
        <f t="shared" si="94"/>
        <v>1</v>
      </c>
      <c r="Q505">
        <f t="shared" si="100"/>
        <v>339</v>
      </c>
    </row>
    <row r="506" spans="2:17" x14ac:dyDescent="0.2">
      <c r="B506" s="3">
        <f>'Marktpreise EEX NCG 2017'!A862</f>
        <v>42500</v>
      </c>
      <c r="C506" s="7">
        <f t="shared" si="101"/>
        <v>0</v>
      </c>
      <c r="D506" s="7">
        <f t="shared" si="103"/>
        <v>0</v>
      </c>
      <c r="E506" s="7">
        <f t="shared" si="104"/>
        <v>0</v>
      </c>
      <c r="F506" s="4">
        <f>'Marktpreise EEX NCG 2017'!B862</f>
        <v>15.18</v>
      </c>
      <c r="G506" s="4">
        <f t="shared" si="95"/>
        <v>15.37</v>
      </c>
      <c r="H506" s="4">
        <f t="shared" si="91"/>
        <v>0</v>
      </c>
      <c r="I506" s="19">
        <f t="shared" si="92"/>
        <v>0</v>
      </c>
      <c r="J506" s="19">
        <f t="shared" si="96"/>
        <v>0</v>
      </c>
      <c r="K506" s="7">
        <f t="shared" si="97"/>
        <v>0</v>
      </c>
      <c r="L506" s="18">
        <f t="shared" si="93"/>
        <v>0</v>
      </c>
      <c r="M506" s="4" t="e">
        <f t="shared" si="102"/>
        <v>#DIV/0!</v>
      </c>
      <c r="N506" s="4">
        <f t="shared" si="98"/>
        <v>19.04121470588235</v>
      </c>
      <c r="O506" s="4">
        <f t="shared" si="99"/>
        <v>6474.012999999999</v>
      </c>
      <c r="P506">
        <f t="shared" si="94"/>
        <v>1</v>
      </c>
      <c r="Q506">
        <f t="shared" si="100"/>
        <v>340</v>
      </c>
    </row>
    <row r="507" spans="2:17" x14ac:dyDescent="0.2">
      <c r="B507" s="3">
        <f>'Marktpreise EEX NCG 2017'!A863</f>
        <v>42501</v>
      </c>
      <c r="C507" s="7">
        <f t="shared" si="101"/>
        <v>0</v>
      </c>
      <c r="D507" s="7">
        <f t="shared" si="103"/>
        <v>0</v>
      </c>
      <c r="E507" s="7">
        <f t="shared" si="104"/>
        <v>0</v>
      </c>
      <c r="F507" s="4">
        <f>'Marktpreise EEX NCG 2017'!B863</f>
        <v>15.28</v>
      </c>
      <c r="G507" s="4">
        <f t="shared" si="95"/>
        <v>15.469999999999999</v>
      </c>
      <c r="H507" s="4">
        <f t="shared" si="91"/>
        <v>0</v>
      </c>
      <c r="I507" s="19">
        <f t="shared" si="92"/>
        <v>0</v>
      </c>
      <c r="J507" s="19">
        <f t="shared" si="96"/>
        <v>0</v>
      </c>
      <c r="K507" s="7">
        <f t="shared" si="97"/>
        <v>0</v>
      </c>
      <c r="L507" s="18">
        <f t="shared" si="93"/>
        <v>0</v>
      </c>
      <c r="M507" s="4" t="e">
        <f t="shared" si="102"/>
        <v>#DIV/0!</v>
      </c>
      <c r="N507" s="4">
        <f t="shared" si="98"/>
        <v>19.030741935483867</v>
      </c>
      <c r="O507" s="4">
        <f t="shared" si="99"/>
        <v>6489.4829999999993</v>
      </c>
      <c r="P507">
        <f t="shared" si="94"/>
        <v>1</v>
      </c>
      <c r="Q507">
        <f t="shared" si="100"/>
        <v>341</v>
      </c>
    </row>
    <row r="508" spans="2:17" x14ac:dyDescent="0.2">
      <c r="B508" s="3">
        <f>'Marktpreise EEX NCG 2017'!A864</f>
        <v>42502</v>
      </c>
      <c r="C508" s="7">
        <f t="shared" si="101"/>
        <v>0</v>
      </c>
      <c r="D508" s="7">
        <f t="shared" si="103"/>
        <v>0</v>
      </c>
      <c r="E508" s="7">
        <f t="shared" si="104"/>
        <v>0</v>
      </c>
      <c r="F508" s="4">
        <f>'Marktpreise EEX NCG 2017'!B864</f>
        <v>15.19</v>
      </c>
      <c r="G508" s="4">
        <f t="shared" si="95"/>
        <v>15.379999999999999</v>
      </c>
      <c r="H508" s="4">
        <f t="shared" si="91"/>
        <v>0</v>
      </c>
      <c r="I508" s="19">
        <f t="shared" si="92"/>
        <v>0</v>
      </c>
      <c r="J508" s="19">
        <f t="shared" si="96"/>
        <v>0</v>
      </c>
      <c r="K508" s="7">
        <f t="shared" si="97"/>
        <v>0</v>
      </c>
      <c r="L508" s="18">
        <f t="shared" si="93"/>
        <v>0</v>
      </c>
      <c r="M508" s="4" t="e">
        <f t="shared" si="102"/>
        <v>#DIV/0!</v>
      </c>
      <c r="N508" s="4">
        <f t="shared" si="98"/>
        <v>19.020067251461988</v>
      </c>
      <c r="O508" s="4">
        <f t="shared" si="99"/>
        <v>6504.8629999999994</v>
      </c>
      <c r="P508">
        <f t="shared" si="94"/>
        <v>1</v>
      </c>
      <c r="Q508">
        <f t="shared" si="100"/>
        <v>342</v>
      </c>
    </row>
    <row r="509" spans="2:17" x14ac:dyDescent="0.2">
      <c r="B509" s="3">
        <f>'Marktpreise EEX NCG 2017'!A865</f>
        <v>42503</v>
      </c>
      <c r="C509" s="7">
        <f t="shared" si="101"/>
        <v>0</v>
      </c>
      <c r="D509" s="7">
        <f t="shared" si="103"/>
        <v>0</v>
      </c>
      <c r="E509" s="7">
        <f t="shared" si="104"/>
        <v>0</v>
      </c>
      <c r="F509" s="4">
        <f>'Marktpreise EEX NCG 2017'!B865</f>
        <v>15.1</v>
      </c>
      <c r="G509" s="4">
        <f t="shared" si="95"/>
        <v>15.29</v>
      </c>
      <c r="H509" s="4">
        <f t="shared" si="91"/>
        <v>0</v>
      </c>
      <c r="I509" s="19">
        <f t="shared" si="92"/>
        <v>0</v>
      </c>
      <c r="J509" s="19">
        <f t="shared" si="96"/>
        <v>0</v>
      </c>
      <c r="K509" s="7">
        <f t="shared" si="97"/>
        <v>0</v>
      </c>
      <c r="L509" s="18">
        <f t="shared" si="93"/>
        <v>0</v>
      </c>
      <c r="M509" s="4" t="e">
        <f t="shared" si="102"/>
        <v>#DIV/0!</v>
      </c>
      <c r="N509" s="4">
        <f t="shared" si="98"/>
        <v>19.009192419825069</v>
      </c>
      <c r="O509" s="4">
        <f t="shared" si="99"/>
        <v>6520.1529999999993</v>
      </c>
      <c r="P509">
        <f t="shared" si="94"/>
        <v>1</v>
      </c>
      <c r="Q509">
        <f t="shared" si="100"/>
        <v>343</v>
      </c>
    </row>
    <row r="510" spans="2:17" x14ac:dyDescent="0.2">
      <c r="B510" s="3">
        <f>'Marktpreise EEX NCG 2017'!A866</f>
        <v>42504</v>
      </c>
      <c r="C510" s="7">
        <f t="shared" si="101"/>
        <v>0</v>
      </c>
      <c r="D510" s="7">
        <f t="shared" si="103"/>
        <v>0</v>
      </c>
      <c r="E510" s="7">
        <f t="shared" si="104"/>
        <v>0</v>
      </c>
      <c r="F510" s="4">
        <f>'Marktpreise EEX NCG 2017'!B866</f>
        <v>0</v>
      </c>
      <c r="G510" s="4">
        <f t="shared" si="95"/>
        <v>15.29</v>
      </c>
      <c r="H510" s="4">
        <f t="shared" si="91"/>
        <v>0</v>
      </c>
      <c r="I510" s="19">
        <f t="shared" si="92"/>
        <v>0</v>
      </c>
      <c r="J510" s="19">
        <f t="shared" si="96"/>
        <v>0</v>
      </c>
      <c r="K510" s="7">
        <f t="shared" si="97"/>
        <v>0</v>
      </c>
      <c r="L510" s="18">
        <f t="shared" si="93"/>
        <v>0</v>
      </c>
      <c r="M510" s="4" t="e">
        <f t="shared" si="102"/>
        <v>#DIV/0!</v>
      </c>
      <c r="N510" s="4">
        <f t="shared" si="98"/>
        <v>19.009192419825069</v>
      </c>
      <c r="O510" s="4">
        <f t="shared" si="99"/>
        <v>6520.1529999999993</v>
      </c>
      <c r="P510">
        <f t="shared" si="94"/>
        <v>0</v>
      </c>
      <c r="Q510">
        <f t="shared" si="100"/>
        <v>343</v>
      </c>
    </row>
    <row r="511" spans="2:17" x14ac:dyDescent="0.2">
      <c r="B511" s="3">
        <f>'Marktpreise EEX NCG 2017'!A867</f>
        <v>42505</v>
      </c>
      <c r="C511" s="7">
        <f t="shared" si="101"/>
        <v>0</v>
      </c>
      <c r="D511" s="7">
        <f t="shared" si="103"/>
        <v>0</v>
      </c>
      <c r="E511" s="7">
        <f t="shared" si="104"/>
        <v>0</v>
      </c>
      <c r="F511" s="4">
        <f>'Marktpreise EEX NCG 2017'!B867</f>
        <v>0</v>
      </c>
      <c r="G511" s="4">
        <f t="shared" si="95"/>
        <v>15.29</v>
      </c>
      <c r="H511" s="4">
        <f t="shared" si="91"/>
        <v>0</v>
      </c>
      <c r="I511" s="19">
        <f t="shared" si="92"/>
        <v>0</v>
      </c>
      <c r="J511" s="19">
        <f t="shared" si="96"/>
        <v>0</v>
      </c>
      <c r="K511" s="7">
        <f t="shared" si="97"/>
        <v>0</v>
      </c>
      <c r="L511" s="18">
        <f t="shared" si="93"/>
        <v>0</v>
      </c>
      <c r="M511" s="4" t="e">
        <f t="shared" si="102"/>
        <v>#DIV/0!</v>
      </c>
      <c r="N511" s="4">
        <f t="shared" si="98"/>
        <v>19.009192419825069</v>
      </c>
      <c r="O511" s="4">
        <f t="shared" si="99"/>
        <v>6520.1529999999993</v>
      </c>
      <c r="P511">
        <f t="shared" si="94"/>
        <v>0</v>
      </c>
      <c r="Q511">
        <f t="shared" si="100"/>
        <v>343</v>
      </c>
    </row>
    <row r="512" spans="2:17" x14ac:dyDescent="0.2">
      <c r="B512" s="3">
        <f>'Marktpreise EEX NCG 2017'!A868</f>
        <v>42506</v>
      </c>
      <c r="C512" s="7">
        <f t="shared" si="101"/>
        <v>0</v>
      </c>
      <c r="D512" s="7">
        <f t="shared" si="103"/>
        <v>0</v>
      </c>
      <c r="E512" s="7">
        <f t="shared" si="104"/>
        <v>0</v>
      </c>
      <c r="F512" s="4">
        <f>'Marktpreise EEX NCG 2017'!B868</f>
        <v>15.4</v>
      </c>
      <c r="G512" s="4">
        <f t="shared" si="95"/>
        <v>15.59</v>
      </c>
      <c r="H512" s="4">
        <f t="shared" si="91"/>
        <v>0</v>
      </c>
      <c r="I512" s="19">
        <f t="shared" si="92"/>
        <v>0</v>
      </c>
      <c r="J512" s="19">
        <f t="shared" si="96"/>
        <v>0</v>
      </c>
      <c r="K512" s="7">
        <f t="shared" si="97"/>
        <v>0</v>
      </c>
      <c r="L512" s="18">
        <f t="shared" si="93"/>
        <v>0</v>
      </c>
      <c r="M512" s="4" t="e">
        <f t="shared" si="102"/>
        <v>#DIV/0!</v>
      </c>
      <c r="N512" s="4">
        <f t="shared" si="98"/>
        <v>18.999252906976743</v>
      </c>
      <c r="O512" s="4">
        <f t="shared" si="99"/>
        <v>6535.7429999999995</v>
      </c>
      <c r="P512">
        <f t="shared" si="94"/>
        <v>1</v>
      </c>
      <c r="Q512">
        <f t="shared" si="100"/>
        <v>344</v>
      </c>
    </row>
    <row r="513" spans="1:17" x14ac:dyDescent="0.2">
      <c r="B513" s="3">
        <f>'Marktpreise EEX NCG 2017'!A869</f>
        <v>42507</v>
      </c>
      <c r="C513" s="7">
        <f t="shared" si="101"/>
        <v>0</v>
      </c>
      <c r="D513" s="7">
        <f t="shared" si="103"/>
        <v>0</v>
      </c>
      <c r="E513" s="7">
        <f t="shared" si="104"/>
        <v>0</v>
      </c>
      <c r="F513" s="4">
        <f>'Marktpreise EEX NCG 2017'!B869</f>
        <v>15.47</v>
      </c>
      <c r="G513" s="4">
        <f t="shared" si="95"/>
        <v>15.66</v>
      </c>
      <c r="H513" s="4">
        <f t="shared" si="91"/>
        <v>0</v>
      </c>
      <c r="I513" s="19">
        <f t="shared" si="92"/>
        <v>0</v>
      </c>
      <c r="J513" s="19">
        <f t="shared" si="96"/>
        <v>0</v>
      </c>
      <c r="K513" s="7">
        <f t="shared" si="97"/>
        <v>0</v>
      </c>
      <c r="L513" s="18">
        <f t="shared" si="93"/>
        <v>0</v>
      </c>
      <c r="M513" s="4" t="e">
        <f t="shared" si="102"/>
        <v>#DIV/0!</v>
      </c>
      <c r="N513" s="4">
        <f t="shared" si="98"/>
        <v>18.989573913043476</v>
      </c>
      <c r="O513" s="4">
        <f t="shared" si="99"/>
        <v>6551.4029999999993</v>
      </c>
      <c r="P513">
        <f t="shared" si="94"/>
        <v>1</v>
      </c>
      <c r="Q513">
        <f t="shared" si="100"/>
        <v>345</v>
      </c>
    </row>
    <row r="514" spans="1:17" x14ac:dyDescent="0.2">
      <c r="B514" s="3">
        <f>'Marktpreise EEX NCG 2017'!A870</f>
        <v>42508</v>
      </c>
      <c r="C514" s="7">
        <f t="shared" si="101"/>
        <v>0</v>
      </c>
      <c r="D514" s="7">
        <f t="shared" si="103"/>
        <v>0</v>
      </c>
      <c r="E514" s="7">
        <f t="shared" si="104"/>
        <v>0</v>
      </c>
      <c r="F514" s="4">
        <f>'Marktpreise EEX NCG 2017'!B870</f>
        <v>15.39</v>
      </c>
      <c r="G514" s="4">
        <f t="shared" si="95"/>
        <v>15.58</v>
      </c>
      <c r="H514" s="4">
        <f t="shared" si="91"/>
        <v>0</v>
      </c>
      <c r="I514" s="19">
        <f t="shared" si="92"/>
        <v>0</v>
      </c>
      <c r="J514" s="19">
        <f t="shared" si="96"/>
        <v>0</v>
      </c>
      <c r="K514" s="7">
        <f t="shared" si="97"/>
        <v>0</v>
      </c>
      <c r="L514" s="18">
        <f t="shared" si="93"/>
        <v>0</v>
      </c>
      <c r="M514" s="4" t="e">
        <f t="shared" si="102"/>
        <v>#DIV/0!</v>
      </c>
      <c r="N514" s="4">
        <f t="shared" si="98"/>
        <v>18.979719653179188</v>
      </c>
      <c r="O514" s="4">
        <f t="shared" si="99"/>
        <v>6566.9829999999993</v>
      </c>
      <c r="P514">
        <f t="shared" si="94"/>
        <v>1</v>
      </c>
      <c r="Q514">
        <f t="shared" si="100"/>
        <v>346</v>
      </c>
    </row>
    <row r="515" spans="1:17" x14ac:dyDescent="0.2">
      <c r="B515" s="3">
        <f>'Marktpreise EEX NCG 2017'!A871</f>
        <v>42509</v>
      </c>
      <c r="C515" s="7">
        <f t="shared" si="101"/>
        <v>0</v>
      </c>
      <c r="D515" s="7">
        <f t="shared" si="103"/>
        <v>0</v>
      </c>
      <c r="E515" s="7">
        <f t="shared" si="104"/>
        <v>0</v>
      </c>
      <c r="F515" s="4">
        <f>'Marktpreise EEX NCG 2017'!B871</f>
        <v>15.25</v>
      </c>
      <c r="G515" s="4">
        <f t="shared" si="95"/>
        <v>15.44</v>
      </c>
      <c r="H515" s="4">
        <f t="shared" si="91"/>
        <v>0</v>
      </c>
      <c r="I515" s="19">
        <f t="shared" si="92"/>
        <v>0</v>
      </c>
      <c r="J515" s="19">
        <f t="shared" si="96"/>
        <v>0</v>
      </c>
      <c r="K515" s="7">
        <f t="shared" si="97"/>
        <v>0</v>
      </c>
      <c r="L515" s="18">
        <f t="shared" si="93"/>
        <v>0</v>
      </c>
      <c r="M515" s="4" t="e">
        <f t="shared" si="102"/>
        <v>#DIV/0!</v>
      </c>
      <c r="N515" s="4">
        <f t="shared" si="98"/>
        <v>18.969518731988469</v>
      </c>
      <c r="O515" s="4">
        <f t="shared" si="99"/>
        <v>6582.4229999999989</v>
      </c>
      <c r="P515">
        <f t="shared" si="94"/>
        <v>1</v>
      </c>
      <c r="Q515">
        <f t="shared" si="100"/>
        <v>347</v>
      </c>
    </row>
    <row r="516" spans="1:17" x14ac:dyDescent="0.2">
      <c r="B516" s="3">
        <f>'Marktpreise EEX NCG 2017'!A872</f>
        <v>42510</v>
      </c>
      <c r="C516" s="7">
        <f t="shared" si="101"/>
        <v>0</v>
      </c>
      <c r="D516" s="7">
        <f t="shared" si="103"/>
        <v>0</v>
      </c>
      <c r="E516" s="7">
        <f t="shared" si="104"/>
        <v>0</v>
      </c>
      <c r="F516" s="4">
        <f>'Marktpreise EEX NCG 2017'!B872</f>
        <v>15.24</v>
      </c>
      <c r="G516" s="4">
        <f t="shared" si="95"/>
        <v>15.43</v>
      </c>
      <c r="H516" s="4">
        <f t="shared" si="91"/>
        <v>0</v>
      </c>
      <c r="I516" s="19">
        <f t="shared" si="92"/>
        <v>0</v>
      </c>
      <c r="J516" s="19">
        <f t="shared" si="96"/>
        <v>0</v>
      </c>
      <c r="K516" s="7">
        <f t="shared" si="97"/>
        <v>0</v>
      </c>
      <c r="L516" s="18">
        <f t="shared" si="93"/>
        <v>0</v>
      </c>
      <c r="M516" s="4" t="e">
        <f t="shared" si="102"/>
        <v>#DIV/0!</v>
      </c>
      <c r="N516" s="4">
        <f t="shared" si="98"/>
        <v>18.959347701149422</v>
      </c>
      <c r="O516" s="4">
        <f t="shared" si="99"/>
        <v>6597.8529999999992</v>
      </c>
      <c r="P516">
        <f t="shared" si="94"/>
        <v>1</v>
      </c>
      <c r="Q516">
        <f t="shared" si="100"/>
        <v>348</v>
      </c>
    </row>
    <row r="517" spans="1:17" x14ac:dyDescent="0.2">
      <c r="B517" s="3">
        <f>'Marktpreise EEX NCG 2017'!A873</f>
        <v>42511</v>
      </c>
      <c r="C517" s="7">
        <f t="shared" si="101"/>
        <v>0</v>
      </c>
      <c r="D517" s="7">
        <f t="shared" si="103"/>
        <v>0</v>
      </c>
      <c r="E517" s="7">
        <f t="shared" si="104"/>
        <v>0</v>
      </c>
      <c r="F517" s="4">
        <f>'Marktpreise EEX NCG 2017'!B873</f>
        <v>0</v>
      </c>
      <c r="G517" s="4">
        <f t="shared" si="95"/>
        <v>15.43</v>
      </c>
      <c r="H517" s="4">
        <f t="shared" si="91"/>
        <v>0</v>
      </c>
      <c r="I517" s="19">
        <f t="shared" si="92"/>
        <v>0</v>
      </c>
      <c r="J517" s="19">
        <f t="shared" si="96"/>
        <v>0</v>
      </c>
      <c r="K517" s="7">
        <f t="shared" si="97"/>
        <v>0</v>
      </c>
      <c r="L517" s="18">
        <f t="shared" si="93"/>
        <v>0</v>
      </c>
      <c r="M517" s="4" t="e">
        <f t="shared" si="102"/>
        <v>#DIV/0!</v>
      </c>
      <c r="N517" s="4">
        <f t="shared" si="98"/>
        <v>18.959347701149422</v>
      </c>
      <c r="O517" s="4">
        <f t="shared" si="99"/>
        <v>6597.8529999999992</v>
      </c>
      <c r="P517">
        <f t="shared" si="94"/>
        <v>0</v>
      </c>
      <c r="Q517">
        <f t="shared" si="100"/>
        <v>348</v>
      </c>
    </row>
    <row r="518" spans="1:17" x14ac:dyDescent="0.2">
      <c r="B518" s="3">
        <f>'Marktpreise EEX NCG 2017'!A874</f>
        <v>42512</v>
      </c>
      <c r="C518" s="7">
        <f t="shared" si="101"/>
        <v>0</v>
      </c>
      <c r="D518" s="7">
        <f t="shared" si="103"/>
        <v>0</v>
      </c>
      <c r="E518" s="7">
        <f t="shared" si="104"/>
        <v>0</v>
      </c>
      <c r="F518" s="4">
        <f>'Marktpreise EEX NCG 2017'!B874</f>
        <v>0</v>
      </c>
      <c r="G518" s="4">
        <f t="shared" si="95"/>
        <v>15.43</v>
      </c>
      <c r="H518" s="4">
        <f t="shared" si="91"/>
        <v>0</v>
      </c>
      <c r="I518" s="19">
        <f t="shared" si="92"/>
        <v>0</v>
      </c>
      <c r="J518" s="19">
        <f t="shared" si="96"/>
        <v>0</v>
      </c>
      <c r="K518" s="7">
        <f t="shared" si="97"/>
        <v>0</v>
      </c>
      <c r="L518" s="18">
        <f t="shared" si="93"/>
        <v>0</v>
      </c>
      <c r="M518" s="4" t="e">
        <f t="shared" si="102"/>
        <v>#DIV/0!</v>
      </c>
      <c r="N518" s="4">
        <f t="shared" si="98"/>
        <v>18.959347701149422</v>
      </c>
      <c r="O518" s="4">
        <f t="shared" si="99"/>
        <v>6597.8529999999992</v>
      </c>
      <c r="P518">
        <f t="shared" si="94"/>
        <v>0</v>
      </c>
      <c r="Q518">
        <f t="shared" si="100"/>
        <v>348</v>
      </c>
    </row>
    <row r="519" spans="1:17" x14ac:dyDescent="0.2">
      <c r="B519" s="3">
        <f>'Marktpreise EEX NCG 2017'!A875</f>
        <v>42513</v>
      </c>
      <c r="C519" s="7">
        <f t="shared" si="101"/>
        <v>0</v>
      </c>
      <c r="D519" s="7">
        <f t="shared" si="103"/>
        <v>0</v>
      </c>
      <c r="E519" s="7">
        <f t="shared" si="104"/>
        <v>0</v>
      </c>
      <c r="F519" s="4">
        <f>'Marktpreise EEX NCG 2017'!B875</f>
        <v>14.98</v>
      </c>
      <c r="G519" s="4">
        <f t="shared" si="95"/>
        <v>15.17</v>
      </c>
      <c r="H519" s="4">
        <f t="shared" si="91"/>
        <v>0</v>
      </c>
      <c r="I519" s="19">
        <f t="shared" si="92"/>
        <v>0</v>
      </c>
      <c r="J519" s="19">
        <f t="shared" si="96"/>
        <v>0</v>
      </c>
      <c r="K519" s="7">
        <f t="shared" si="97"/>
        <v>0</v>
      </c>
      <c r="L519" s="18">
        <f t="shared" si="93"/>
        <v>0</v>
      </c>
      <c r="M519" s="4" t="e">
        <f t="shared" si="102"/>
        <v>#DIV/0!</v>
      </c>
      <c r="N519" s="4">
        <f t="shared" si="98"/>
        <v>18.948489971346703</v>
      </c>
      <c r="O519" s="4">
        <f t="shared" si="99"/>
        <v>6613.0229999999992</v>
      </c>
      <c r="P519">
        <f t="shared" si="94"/>
        <v>1</v>
      </c>
      <c r="Q519">
        <f t="shared" si="100"/>
        <v>349</v>
      </c>
    </row>
    <row r="520" spans="1:17" x14ac:dyDescent="0.2">
      <c r="B520" s="3">
        <f>'Marktpreise EEX NCG 2017'!A876</f>
        <v>42514</v>
      </c>
      <c r="C520" s="7">
        <f t="shared" si="101"/>
        <v>0</v>
      </c>
      <c r="D520" s="7">
        <f t="shared" si="103"/>
        <v>0</v>
      </c>
      <c r="E520" s="7">
        <f t="shared" si="104"/>
        <v>0</v>
      </c>
      <c r="F520" s="4">
        <f>'Marktpreise EEX NCG 2017'!B876</f>
        <v>15.01</v>
      </c>
      <c r="G520" s="4">
        <f t="shared" si="95"/>
        <v>15.2</v>
      </c>
      <c r="H520" s="4">
        <f t="shared" si="91"/>
        <v>0</v>
      </c>
      <c r="I520" s="19">
        <f t="shared" si="92"/>
        <v>0</v>
      </c>
      <c r="J520" s="19">
        <f t="shared" si="96"/>
        <v>0</v>
      </c>
      <c r="K520" s="7">
        <f t="shared" si="97"/>
        <v>0</v>
      </c>
      <c r="L520" s="18">
        <f t="shared" si="93"/>
        <v>0</v>
      </c>
      <c r="M520" s="4" t="e">
        <f t="shared" si="102"/>
        <v>#DIV/0!</v>
      </c>
      <c r="N520" s="4">
        <f t="shared" si="98"/>
        <v>18.937779999999997</v>
      </c>
      <c r="O520" s="4">
        <f t="shared" si="99"/>
        <v>6628.222999999999</v>
      </c>
      <c r="P520">
        <f t="shared" si="94"/>
        <v>1</v>
      </c>
      <c r="Q520">
        <f t="shared" si="100"/>
        <v>350</v>
      </c>
    </row>
    <row r="521" spans="1:17" x14ac:dyDescent="0.2">
      <c r="B521" s="3">
        <f>'Marktpreise EEX NCG 2017'!A877</f>
        <v>42515</v>
      </c>
      <c r="C521" s="7">
        <f t="shared" si="101"/>
        <v>0</v>
      </c>
      <c r="D521" s="7">
        <f t="shared" si="103"/>
        <v>0</v>
      </c>
      <c r="E521" s="7">
        <f t="shared" si="104"/>
        <v>0</v>
      </c>
      <c r="F521" s="4">
        <f>'Marktpreise EEX NCG 2017'!B877</f>
        <v>15.28</v>
      </c>
      <c r="G521" s="4">
        <f t="shared" si="95"/>
        <v>15.469999999999999</v>
      </c>
      <c r="H521" s="4">
        <f t="shared" si="91"/>
        <v>0</v>
      </c>
      <c r="I521" s="19">
        <f t="shared" si="92"/>
        <v>0</v>
      </c>
      <c r="J521" s="19">
        <f t="shared" si="96"/>
        <v>0</v>
      </c>
      <c r="K521" s="7">
        <f t="shared" si="97"/>
        <v>0</v>
      </c>
      <c r="L521" s="18">
        <f t="shared" si="93"/>
        <v>0</v>
      </c>
      <c r="M521" s="4" t="e">
        <f t="shared" si="102"/>
        <v>#DIV/0!</v>
      </c>
      <c r="N521" s="4">
        <f t="shared" si="98"/>
        <v>18.927900284900282</v>
      </c>
      <c r="O521" s="4">
        <f t="shared" si="99"/>
        <v>6643.6929999999993</v>
      </c>
      <c r="P521">
        <f t="shared" si="94"/>
        <v>1</v>
      </c>
      <c r="Q521">
        <f t="shared" si="100"/>
        <v>351</v>
      </c>
    </row>
    <row r="522" spans="1:17" x14ac:dyDescent="0.2">
      <c r="B522" s="3">
        <f>'Marktpreise EEX NCG 2017'!A878</f>
        <v>42516</v>
      </c>
      <c r="C522" s="7">
        <f t="shared" si="101"/>
        <v>0</v>
      </c>
      <c r="D522" s="7">
        <f t="shared" si="103"/>
        <v>0</v>
      </c>
      <c r="E522" s="7">
        <f t="shared" si="104"/>
        <v>0</v>
      </c>
      <c r="F522" s="4">
        <f>'Marktpreise EEX NCG 2017'!B878</f>
        <v>15.43</v>
      </c>
      <c r="G522" s="4">
        <f t="shared" si="95"/>
        <v>15.62</v>
      </c>
      <c r="H522" s="4">
        <f t="shared" si="91"/>
        <v>0</v>
      </c>
      <c r="I522" s="19">
        <f t="shared" si="92"/>
        <v>0</v>
      </c>
      <c r="J522" s="19">
        <f t="shared" si="96"/>
        <v>0</v>
      </c>
      <c r="K522" s="7">
        <f t="shared" si="97"/>
        <v>0</v>
      </c>
      <c r="L522" s="18">
        <f t="shared" si="93"/>
        <v>0</v>
      </c>
      <c r="M522" s="4" t="e">
        <f t="shared" si="102"/>
        <v>#DIV/0!</v>
      </c>
      <c r="N522" s="4">
        <f t="shared" si="98"/>
        <v>18.918502840909088</v>
      </c>
      <c r="O522" s="4">
        <f t="shared" si="99"/>
        <v>6659.3129999999992</v>
      </c>
      <c r="P522">
        <f t="shared" si="94"/>
        <v>1</v>
      </c>
      <c r="Q522">
        <f t="shared" si="100"/>
        <v>352</v>
      </c>
    </row>
    <row r="523" spans="1:17" x14ac:dyDescent="0.2">
      <c r="B523" s="3">
        <f>'Marktpreise EEX NCG 2017'!A879</f>
        <v>42517</v>
      </c>
      <c r="C523" s="7">
        <f t="shared" si="101"/>
        <v>0</v>
      </c>
      <c r="D523" s="7">
        <f t="shared" si="103"/>
        <v>0</v>
      </c>
      <c r="E523" s="7">
        <f t="shared" si="104"/>
        <v>0</v>
      </c>
      <c r="F523" s="4">
        <f>'Marktpreise EEX NCG 2017'!B879</f>
        <v>15.65</v>
      </c>
      <c r="G523" s="4">
        <f t="shared" si="95"/>
        <v>15.84</v>
      </c>
      <c r="H523" s="4">
        <f t="shared" ref="H523:H586" si="105">IF(E523&gt;0,G523,0)</f>
        <v>0</v>
      </c>
      <c r="I523" s="19">
        <f t="shared" ref="I523:I586" si="106">E523*G523</f>
        <v>0</v>
      </c>
      <c r="J523" s="19">
        <f t="shared" si="96"/>
        <v>0</v>
      </c>
      <c r="K523" s="7">
        <f t="shared" si="97"/>
        <v>0</v>
      </c>
      <c r="L523" s="18">
        <f t="shared" ref="L523:L586" si="107">K523*100/$C$6</f>
        <v>0</v>
      </c>
      <c r="M523" s="4" t="e">
        <f t="shared" si="102"/>
        <v>#DIV/0!</v>
      </c>
      <c r="N523" s="4">
        <f t="shared" si="98"/>
        <v>18.909781869688384</v>
      </c>
      <c r="O523" s="4">
        <f t="shared" si="99"/>
        <v>6675.1529999999993</v>
      </c>
      <c r="P523">
        <f t="shared" ref="P523:P586" si="108">IF(F523&gt;0,1,0)</f>
        <v>1</v>
      </c>
      <c r="Q523">
        <f t="shared" si="100"/>
        <v>353</v>
      </c>
    </row>
    <row r="524" spans="1:17" x14ac:dyDescent="0.2">
      <c r="B524" s="3">
        <f>'Marktpreise EEX NCG 2017'!A880</f>
        <v>42518</v>
      </c>
      <c r="C524" s="7">
        <f t="shared" si="101"/>
        <v>0</v>
      </c>
      <c r="D524" s="7">
        <f t="shared" si="103"/>
        <v>0</v>
      </c>
      <c r="E524" s="7">
        <f t="shared" si="104"/>
        <v>0</v>
      </c>
      <c r="F524" s="4">
        <f>'Marktpreise EEX NCG 2017'!B880</f>
        <v>0</v>
      </c>
      <c r="G524" s="4">
        <f t="shared" ref="G524:G587" si="109">IF(F524&gt;0,F524+$E$7,G523)</f>
        <v>15.84</v>
      </c>
      <c r="H524" s="4">
        <f t="shared" si="105"/>
        <v>0</v>
      </c>
      <c r="I524" s="19">
        <f t="shared" si="106"/>
        <v>0</v>
      </c>
      <c r="J524" s="19">
        <f t="shared" ref="J524:J587" si="110">I524+J523</f>
        <v>0</v>
      </c>
      <c r="K524" s="7">
        <f t="shared" ref="K524:K587" si="111">E524+K523</f>
        <v>0</v>
      </c>
      <c r="L524" s="18">
        <f t="shared" si="107"/>
        <v>0</v>
      </c>
      <c r="M524" s="4" t="e">
        <f t="shared" si="102"/>
        <v>#DIV/0!</v>
      </c>
      <c r="N524" s="4">
        <f t="shared" ref="N524:N587" si="112">O524/Q524</f>
        <v>18.909781869688384</v>
      </c>
      <c r="O524" s="4">
        <f t="shared" ref="O524:O587" si="113">IF(F524&gt;0,G524+O523,O523)</f>
        <v>6675.1529999999993</v>
      </c>
      <c r="P524">
        <f t="shared" si="108"/>
        <v>0</v>
      </c>
      <c r="Q524">
        <f t="shared" ref="Q524:Q587" si="114">P524+Q523</f>
        <v>353</v>
      </c>
    </row>
    <row r="525" spans="1:17" x14ac:dyDescent="0.2">
      <c r="B525" s="3">
        <f>'Marktpreise EEX NCG 2017'!A881</f>
        <v>42519</v>
      </c>
      <c r="C525" s="7">
        <f t="shared" si="101"/>
        <v>0</v>
      </c>
      <c r="D525" s="7">
        <f t="shared" si="103"/>
        <v>0</v>
      </c>
      <c r="E525" s="7">
        <f t="shared" si="104"/>
        <v>0</v>
      </c>
      <c r="F525" s="4">
        <f>'Marktpreise EEX NCG 2017'!B881</f>
        <v>0</v>
      </c>
      <c r="G525" s="4">
        <f t="shared" si="109"/>
        <v>15.84</v>
      </c>
      <c r="H525" s="4">
        <f t="shared" si="105"/>
        <v>0</v>
      </c>
      <c r="I525" s="19">
        <f t="shared" si="106"/>
        <v>0</v>
      </c>
      <c r="J525" s="19">
        <f t="shared" si="110"/>
        <v>0</v>
      </c>
      <c r="K525" s="7">
        <f t="shared" si="111"/>
        <v>0</v>
      </c>
      <c r="L525" s="18">
        <f t="shared" si="107"/>
        <v>0</v>
      </c>
      <c r="M525" s="4" t="e">
        <f t="shared" si="102"/>
        <v>#DIV/0!</v>
      </c>
      <c r="N525" s="4">
        <f t="shared" si="112"/>
        <v>18.909781869688384</v>
      </c>
      <c r="O525" s="4">
        <f t="shared" si="113"/>
        <v>6675.1529999999993</v>
      </c>
      <c r="P525">
        <f t="shared" si="108"/>
        <v>0</v>
      </c>
      <c r="Q525">
        <f t="shared" si="114"/>
        <v>353</v>
      </c>
    </row>
    <row r="526" spans="1:17" x14ac:dyDescent="0.2">
      <c r="B526" s="3">
        <f>'Marktpreise EEX NCG 2017'!A882</f>
        <v>42520</v>
      </c>
      <c r="C526" s="7">
        <f t="shared" si="101"/>
        <v>0</v>
      </c>
      <c r="D526" s="7">
        <f t="shared" si="103"/>
        <v>0</v>
      </c>
      <c r="E526" s="7">
        <f t="shared" si="104"/>
        <v>0</v>
      </c>
      <c r="F526" s="4">
        <f>'Marktpreise EEX NCG 2017'!B882</f>
        <v>0</v>
      </c>
      <c r="G526" s="4">
        <f t="shared" si="109"/>
        <v>15.84</v>
      </c>
      <c r="H526" s="4">
        <f t="shared" si="105"/>
        <v>0</v>
      </c>
      <c r="I526" s="19">
        <f t="shared" si="106"/>
        <v>0</v>
      </c>
      <c r="J526" s="19">
        <f t="shared" si="110"/>
        <v>0</v>
      </c>
      <c r="K526" s="7">
        <f t="shared" si="111"/>
        <v>0</v>
      </c>
      <c r="L526" s="18">
        <f t="shared" si="107"/>
        <v>0</v>
      </c>
      <c r="M526" s="4" t="e">
        <f t="shared" si="102"/>
        <v>#DIV/0!</v>
      </c>
      <c r="N526" s="4">
        <f t="shared" si="112"/>
        <v>18.909781869688384</v>
      </c>
      <c r="O526" s="4">
        <f t="shared" si="113"/>
        <v>6675.1529999999993</v>
      </c>
      <c r="P526">
        <f t="shared" si="108"/>
        <v>0</v>
      </c>
      <c r="Q526">
        <f t="shared" si="114"/>
        <v>353</v>
      </c>
    </row>
    <row r="527" spans="1:17" x14ac:dyDescent="0.2">
      <c r="B527" s="3">
        <f>'Marktpreise EEX NCG 2017'!A883</f>
        <v>42521</v>
      </c>
      <c r="C527" s="7">
        <f t="shared" si="101"/>
        <v>0</v>
      </c>
      <c r="D527" s="7">
        <f t="shared" si="103"/>
        <v>0</v>
      </c>
      <c r="E527" s="7">
        <f t="shared" si="104"/>
        <v>0</v>
      </c>
      <c r="F527" s="4">
        <f>'Marktpreise EEX NCG 2017'!B883</f>
        <v>15.96</v>
      </c>
      <c r="G527" s="4">
        <f t="shared" si="109"/>
        <v>16.150000000000002</v>
      </c>
      <c r="H527" s="4">
        <f t="shared" si="105"/>
        <v>0</v>
      </c>
      <c r="I527" s="19">
        <f t="shared" si="106"/>
        <v>0</v>
      </c>
      <c r="J527" s="19">
        <f t="shared" si="110"/>
        <v>0</v>
      </c>
      <c r="K527" s="7">
        <f t="shared" si="111"/>
        <v>0</v>
      </c>
      <c r="L527" s="18">
        <f t="shared" si="107"/>
        <v>0</v>
      </c>
      <c r="M527" s="4" t="e">
        <f t="shared" si="102"/>
        <v>#DIV/0!</v>
      </c>
      <c r="N527" s="4">
        <f t="shared" si="112"/>
        <v>18.901985875706213</v>
      </c>
      <c r="O527" s="4">
        <f t="shared" si="113"/>
        <v>6691.302999999999</v>
      </c>
      <c r="P527">
        <f t="shared" si="108"/>
        <v>1</v>
      </c>
      <c r="Q527">
        <f t="shared" si="114"/>
        <v>354</v>
      </c>
    </row>
    <row r="528" spans="1:17" x14ac:dyDescent="0.2">
      <c r="A528">
        <v>1</v>
      </c>
      <c r="B528" s="3">
        <f>'Marktpreise EEX NCG 2017'!A884</f>
        <v>42522</v>
      </c>
      <c r="C528" s="7">
        <v>0</v>
      </c>
      <c r="D528" s="7">
        <f t="shared" si="103"/>
        <v>0</v>
      </c>
      <c r="E528" s="7">
        <f t="shared" si="104"/>
        <v>0</v>
      </c>
      <c r="F528" s="4">
        <f>'Marktpreise EEX NCG 2017'!B884</f>
        <v>15.78</v>
      </c>
      <c r="G528" s="4">
        <f t="shared" si="109"/>
        <v>15.969999999999999</v>
      </c>
      <c r="H528" s="4">
        <f t="shared" si="105"/>
        <v>0</v>
      </c>
      <c r="I528" s="19">
        <f t="shared" si="106"/>
        <v>0</v>
      </c>
      <c r="J528" s="19">
        <f t="shared" si="110"/>
        <v>0</v>
      </c>
      <c r="K528" s="7">
        <f t="shared" si="111"/>
        <v>0</v>
      </c>
      <c r="L528" s="18">
        <f t="shared" si="107"/>
        <v>0</v>
      </c>
      <c r="M528" s="4" t="e">
        <f t="shared" si="102"/>
        <v>#DIV/0!</v>
      </c>
      <c r="N528" s="4">
        <f t="shared" si="112"/>
        <v>18.893726760563379</v>
      </c>
      <c r="O528" s="4">
        <f t="shared" si="113"/>
        <v>6707.2729999999992</v>
      </c>
      <c r="P528">
        <f t="shared" si="108"/>
        <v>1</v>
      </c>
      <c r="Q528">
        <f t="shared" si="114"/>
        <v>355</v>
      </c>
    </row>
    <row r="529" spans="1:17" x14ac:dyDescent="0.2">
      <c r="A529">
        <v>1</v>
      </c>
      <c r="B529" s="3">
        <f>'Marktpreise EEX NCG 2017'!A885</f>
        <v>42523</v>
      </c>
      <c r="C529" s="7">
        <v>0</v>
      </c>
      <c r="D529" s="7">
        <f t="shared" si="103"/>
        <v>0</v>
      </c>
      <c r="E529" s="7">
        <f t="shared" si="104"/>
        <v>0</v>
      </c>
      <c r="F529" s="4">
        <f>'Marktpreise EEX NCG 2017'!B885</f>
        <v>15.99</v>
      </c>
      <c r="G529" s="4">
        <f t="shared" si="109"/>
        <v>16.18</v>
      </c>
      <c r="H529" s="4">
        <f t="shared" si="105"/>
        <v>0</v>
      </c>
      <c r="I529" s="19">
        <f t="shared" si="106"/>
        <v>0</v>
      </c>
      <c r="J529" s="19">
        <f t="shared" si="110"/>
        <v>0</v>
      </c>
      <c r="K529" s="7">
        <f t="shared" si="111"/>
        <v>0</v>
      </c>
      <c r="L529" s="18">
        <f t="shared" si="107"/>
        <v>0</v>
      </c>
      <c r="M529" s="4" t="e">
        <f t="shared" si="102"/>
        <v>#DIV/0!</v>
      </c>
      <c r="N529" s="4">
        <f t="shared" si="112"/>
        <v>18.88610393258427</v>
      </c>
      <c r="O529" s="4">
        <f t="shared" si="113"/>
        <v>6723.4529999999995</v>
      </c>
      <c r="P529">
        <f t="shared" si="108"/>
        <v>1</v>
      </c>
      <c r="Q529">
        <f t="shared" si="114"/>
        <v>356</v>
      </c>
    </row>
    <row r="530" spans="1:17" x14ac:dyDescent="0.2">
      <c r="A530">
        <v>1</v>
      </c>
      <c r="B530" s="3">
        <f>'Marktpreise EEX NCG 2017'!A886</f>
        <v>42524</v>
      </c>
      <c r="C530" s="7">
        <v>0</v>
      </c>
      <c r="D530" s="7">
        <f t="shared" si="103"/>
        <v>0</v>
      </c>
      <c r="E530" s="7">
        <f t="shared" si="104"/>
        <v>0</v>
      </c>
      <c r="F530" s="4">
        <f>'Marktpreise EEX NCG 2017'!B886</f>
        <v>16.07</v>
      </c>
      <c r="G530" s="4">
        <f t="shared" si="109"/>
        <v>16.260000000000002</v>
      </c>
      <c r="H530" s="4">
        <f t="shared" si="105"/>
        <v>0</v>
      </c>
      <c r="I530" s="19">
        <f t="shared" si="106"/>
        <v>0</v>
      </c>
      <c r="J530" s="19">
        <f t="shared" si="110"/>
        <v>0</v>
      </c>
      <c r="K530" s="7">
        <f t="shared" si="111"/>
        <v>0</v>
      </c>
      <c r="L530" s="18">
        <f t="shared" si="107"/>
        <v>0</v>
      </c>
      <c r="M530" s="4" t="e">
        <f t="shared" si="102"/>
        <v>#DIV/0!</v>
      </c>
      <c r="N530" s="4">
        <f t="shared" si="112"/>
        <v>18.878747899159663</v>
      </c>
      <c r="O530" s="4">
        <f t="shared" si="113"/>
        <v>6739.7129999999997</v>
      </c>
      <c r="P530">
        <f t="shared" si="108"/>
        <v>1</v>
      </c>
      <c r="Q530">
        <f t="shared" si="114"/>
        <v>357</v>
      </c>
    </row>
    <row r="531" spans="1:17" x14ac:dyDescent="0.2">
      <c r="B531" s="3">
        <f>'Marktpreise EEX NCG 2017'!A887</f>
        <v>42525</v>
      </c>
      <c r="C531" s="7">
        <f t="shared" si="101"/>
        <v>0</v>
      </c>
      <c r="D531" s="7">
        <f t="shared" si="103"/>
        <v>0</v>
      </c>
      <c r="E531" s="7">
        <f t="shared" si="104"/>
        <v>0</v>
      </c>
      <c r="F531" s="4">
        <f>'Marktpreise EEX NCG 2017'!B887</f>
        <v>0</v>
      </c>
      <c r="G531" s="4">
        <f t="shared" si="109"/>
        <v>16.260000000000002</v>
      </c>
      <c r="H531" s="4">
        <f t="shared" si="105"/>
        <v>0</v>
      </c>
      <c r="I531" s="19">
        <f t="shared" si="106"/>
        <v>0</v>
      </c>
      <c r="J531" s="19">
        <f t="shared" si="110"/>
        <v>0</v>
      </c>
      <c r="K531" s="7">
        <f t="shared" si="111"/>
        <v>0</v>
      </c>
      <c r="L531" s="18">
        <f t="shared" si="107"/>
        <v>0</v>
      </c>
      <c r="M531" s="4" t="e">
        <f t="shared" si="102"/>
        <v>#DIV/0!</v>
      </c>
      <c r="N531" s="4">
        <f t="shared" si="112"/>
        <v>18.878747899159663</v>
      </c>
      <c r="O531" s="4">
        <f t="shared" si="113"/>
        <v>6739.7129999999997</v>
      </c>
      <c r="P531">
        <f t="shared" si="108"/>
        <v>0</v>
      </c>
      <c r="Q531">
        <f t="shared" si="114"/>
        <v>357</v>
      </c>
    </row>
    <row r="532" spans="1:17" x14ac:dyDescent="0.2">
      <c r="B532" s="3">
        <f>'Marktpreise EEX NCG 2017'!A888</f>
        <v>42526</v>
      </c>
      <c r="C532" s="7">
        <f t="shared" si="101"/>
        <v>0</v>
      </c>
      <c r="D532" s="7">
        <f t="shared" si="103"/>
        <v>0</v>
      </c>
      <c r="E532" s="7">
        <f t="shared" si="104"/>
        <v>0</v>
      </c>
      <c r="F532" s="4">
        <f>'Marktpreise EEX NCG 2017'!B888</f>
        <v>0</v>
      </c>
      <c r="G532" s="4">
        <f t="shared" si="109"/>
        <v>16.260000000000002</v>
      </c>
      <c r="H532" s="4">
        <f t="shared" si="105"/>
        <v>0</v>
      </c>
      <c r="I532" s="19">
        <f t="shared" si="106"/>
        <v>0</v>
      </c>
      <c r="J532" s="19">
        <f t="shared" si="110"/>
        <v>0</v>
      </c>
      <c r="K532" s="7">
        <f t="shared" si="111"/>
        <v>0</v>
      </c>
      <c r="L532" s="18">
        <f t="shared" si="107"/>
        <v>0</v>
      </c>
      <c r="M532" s="4" t="e">
        <f t="shared" si="102"/>
        <v>#DIV/0!</v>
      </c>
      <c r="N532" s="4">
        <f t="shared" si="112"/>
        <v>18.878747899159663</v>
      </c>
      <c r="O532" s="4">
        <f t="shared" si="113"/>
        <v>6739.7129999999997</v>
      </c>
      <c r="P532">
        <f t="shared" si="108"/>
        <v>0</v>
      </c>
      <c r="Q532">
        <f t="shared" si="114"/>
        <v>357</v>
      </c>
    </row>
    <row r="533" spans="1:17" x14ac:dyDescent="0.2">
      <c r="A533">
        <v>1</v>
      </c>
      <c r="B533" s="3">
        <f>'Marktpreise EEX NCG 2017'!A889</f>
        <v>42527</v>
      </c>
      <c r="C533" s="7">
        <v>0</v>
      </c>
      <c r="D533" s="7">
        <f t="shared" si="103"/>
        <v>0</v>
      </c>
      <c r="E533" s="7">
        <f t="shared" si="104"/>
        <v>0</v>
      </c>
      <c r="F533" s="4">
        <f>'Marktpreise EEX NCG 2017'!B889</f>
        <v>16.559999999999999</v>
      </c>
      <c r="G533" s="4">
        <f t="shared" si="109"/>
        <v>16.75</v>
      </c>
      <c r="H533" s="4">
        <f t="shared" si="105"/>
        <v>0</v>
      </c>
      <c r="I533" s="19">
        <f t="shared" si="106"/>
        <v>0</v>
      </c>
      <c r="J533" s="19">
        <f t="shared" si="110"/>
        <v>0</v>
      </c>
      <c r="K533" s="7">
        <f t="shared" si="111"/>
        <v>0</v>
      </c>
      <c r="L533" s="18">
        <f t="shared" si="107"/>
        <v>0</v>
      </c>
      <c r="M533" s="4" t="e">
        <f t="shared" si="102"/>
        <v>#DIV/0!</v>
      </c>
      <c r="N533" s="4">
        <f t="shared" si="112"/>
        <v>18.872801675977652</v>
      </c>
      <c r="O533" s="4">
        <f t="shared" si="113"/>
        <v>6756.4629999999997</v>
      </c>
      <c r="P533">
        <f t="shared" si="108"/>
        <v>1</v>
      </c>
      <c r="Q533">
        <f t="shared" si="114"/>
        <v>358</v>
      </c>
    </row>
    <row r="534" spans="1:17" x14ac:dyDescent="0.2">
      <c r="A534">
        <v>1</v>
      </c>
      <c r="B534" s="3">
        <f>'Marktpreise EEX NCG 2017'!A890</f>
        <v>42528</v>
      </c>
      <c r="C534" s="7">
        <v>0</v>
      </c>
      <c r="D534" s="7">
        <f t="shared" si="103"/>
        <v>0</v>
      </c>
      <c r="E534" s="7">
        <f t="shared" si="104"/>
        <v>0</v>
      </c>
      <c r="F534" s="4">
        <f>'Marktpreise EEX NCG 2017'!B890</f>
        <v>16.84</v>
      </c>
      <c r="G534" s="4">
        <f t="shared" si="109"/>
        <v>17.03</v>
      </c>
      <c r="H534" s="4">
        <f t="shared" si="105"/>
        <v>0</v>
      </c>
      <c r="I534" s="19">
        <f t="shared" si="106"/>
        <v>0</v>
      </c>
      <c r="J534" s="19">
        <f t="shared" si="110"/>
        <v>0</v>
      </c>
      <c r="K534" s="7">
        <f t="shared" si="111"/>
        <v>0</v>
      </c>
      <c r="L534" s="18">
        <f t="shared" si="107"/>
        <v>0</v>
      </c>
      <c r="M534" s="4" t="e">
        <f t="shared" si="102"/>
        <v>#DIV/0!</v>
      </c>
      <c r="N534" s="4">
        <f t="shared" si="112"/>
        <v>18.86766852367688</v>
      </c>
      <c r="O534" s="4">
        <f t="shared" si="113"/>
        <v>6773.4929999999995</v>
      </c>
      <c r="P534">
        <f t="shared" si="108"/>
        <v>1</v>
      </c>
      <c r="Q534">
        <f t="shared" si="114"/>
        <v>359</v>
      </c>
    </row>
    <row r="535" spans="1:17" x14ac:dyDescent="0.2">
      <c r="A535">
        <v>1</v>
      </c>
      <c r="B535" s="3">
        <f>'Marktpreise EEX NCG 2017'!A891</f>
        <v>42529</v>
      </c>
      <c r="C535" s="7">
        <v>0</v>
      </c>
      <c r="D535" s="7">
        <f t="shared" si="103"/>
        <v>0</v>
      </c>
      <c r="E535" s="7">
        <f t="shared" si="104"/>
        <v>0</v>
      </c>
      <c r="F535" s="4">
        <f>'Marktpreise EEX NCG 2017'!B891</f>
        <v>16.77</v>
      </c>
      <c r="G535" s="4">
        <f t="shared" si="109"/>
        <v>16.96</v>
      </c>
      <c r="H535" s="4">
        <f t="shared" si="105"/>
        <v>0</v>
      </c>
      <c r="I535" s="19">
        <f t="shared" si="106"/>
        <v>0</v>
      </c>
      <c r="J535" s="19">
        <f t="shared" si="110"/>
        <v>0</v>
      </c>
      <c r="K535" s="7">
        <f t="shared" si="111"/>
        <v>0</v>
      </c>
      <c r="L535" s="18">
        <f t="shared" si="107"/>
        <v>0</v>
      </c>
      <c r="M535" s="4" t="e">
        <f t="shared" si="102"/>
        <v>#DIV/0!</v>
      </c>
      <c r="N535" s="4">
        <f t="shared" si="112"/>
        <v>18.862369444444443</v>
      </c>
      <c r="O535" s="4">
        <f t="shared" si="113"/>
        <v>6790.4529999999995</v>
      </c>
      <c r="P535">
        <f t="shared" si="108"/>
        <v>1</v>
      </c>
      <c r="Q535">
        <f t="shared" si="114"/>
        <v>360</v>
      </c>
    </row>
    <row r="536" spans="1:17" x14ac:dyDescent="0.2">
      <c r="A536">
        <v>1</v>
      </c>
      <c r="B536" s="3">
        <f>'Marktpreise EEX NCG 2017'!A892</f>
        <v>42530</v>
      </c>
      <c r="C536" s="7">
        <v>0</v>
      </c>
      <c r="D536" s="7">
        <f t="shared" si="103"/>
        <v>0</v>
      </c>
      <c r="E536" s="7">
        <f t="shared" si="104"/>
        <v>0</v>
      </c>
      <c r="F536" s="4">
        <f>'Marktpreise EEX NCG 2017'!B892</f>
        <v>16.5</v>
      </c>
      <c r="G536" s="4">
        <f t="shared" si="109"/>
        <v>16.690000000000001</v>
      </c>
      <c r="H536" s="4">
        <f t="shared" si="105"/>
        <v>0</v>
      </c>
      <c r="I536" s="19">
        <f t="shared" si="106"/>
        <v>0</v>
      </c>
      <c r="J536" s="19">
        <f t="shared" si="110"/>
        <v>0</v>
      </c>
      <c r="K536" s="7">
        <f t="shared" si="111"/>
        <v>0</v>
      </c>
      <c r="L536" s="18">
        <f t="shared" si="107"/>
        <v>0</v>
      </c>
      <c r="M536" s="4" t="e">
        <f t="shared" si="102"/>
        <v>#DIV/0!</v>
      </c>
      <c r="N536" s="4">
        <f t="shared" si="112"/>
        <v>18.856351800554012</v>
      </c>
      <c r="O536" s="4">
        <f t="shared" si="113"/>
        <v>6807.1429999999991</v>
      </c>
      <c r="P536">
        <f t="shared" si="108"/>
        <v>1</v>
      </c>
      <c r="Q536">
        <f t="shared" si="114"/>
        <v>361</v>
      </c>
    </row>
    <row r="537" spans="1:17" x14ac:dyDescent="0.2">
      <c r="A537">
        <v>1</v>
      </c>
      <c r="B537" s="3">
        <f>'Marktpreise EEX NCG 2017'!A893</f>
        <v>42531</v>
      </c>
      <c r="C537" s="7">
        <v>0</v>
      </c>
      <c r="D537" s="7">
        <f t="shared" si="103"/>
        <v>0</v>
      </c>
      <c r="E537" s="7">
        <f t="shared" si="104"/>
        <v>0</v>
      </c>
      <c r="F537" s="4">
        <f>'Marktpreise EEX NCG 2017'!B893</f>
        <v>16.22</v>
      </c>
      <c r="G537" s="4">
        <f t="shared" si="109"/>
        <v>16.41</v>
      </c>
      <c r="H537" s="4">
        <f t="shared" si="105"/>
        <v>0</v>
      </c>
      <c r="I537" s="19">
        <f t="shared" si="106"/>
        <v>0</v>
      </c>
      <c r="J537" s="19">
        <f t="shared" si="110"/>
        <v>0</v>
      </c>
      <c r="K537" s="7">
        <f t="shared" si="111"/>
        <v>0</v>
      </c>
      <c r="L537" s="18">
        <f t="shared" si="107"/>
        <v>0</v>
      </c>
      <c r="M537" s="4" t="e">
        <f t="shared" si="102"/>
        <v>#DIV/0!</v>
      </c>
      <c r="N537" s="4">
        <f t="shared" si="112"/>
        <v>18.84959392265193</v>
      </c>
      <c r="O537" s="4">
        <f t="shared" si="113"/>
        <v>6823.552999999999</v>
      </c>
      <c r="P537">
        <f t="shared" si="108"/>
        <v>1</v>
      </c>
      <c r="Q537">
        <f t="shared" si="114"/>
        <v>362</v>
      </c>
    </row>
    <row r="538" spans="1:17" x14ac:dyDescent="0.2">
      <c r="B538" s="3">
        <f>'Marktpreise EEX NCG 2017'!A894</f>
        <v>42532</v>
      </c>
      <c r="C538" s="7">
        <v>0</v>
      </c>
      <c r="D538" s="7">
        <f t="shared" si="103"/>
        <v>0</v>
      </c>
      <c r="E538" s="7">
        <f t="shared" si="104"/>
        <v>0</v>
      </c>
      <c r="F538" s="4">
        <f>'Marktpreise EEX NCG 2017'!B894</f>
        <v>0</v>
      </c>
      <c r="G538" s="4">
        <f t="shared" si="109"/>
        <v>16.41</v>
      </c>
      <c r="H538" s="4">
        <f t="shared" si="105"/>
        <v>0</v>
      </c>
      <c r="I538" s="19">
        <f t="shared" si="106"/>
        <v>0</v>
      </c>
      <c r="J538" s="19">
        <f t="shared" si="110"/>
        <v>0</v>
      </c>
      <c r="K538" s="7">
        <f t="shared" si="111"/>
        <v>0</v>
      </c>
      <c r="L538" s="18">
        <f t="shared" si="107"/>
        <v>0</v>
      </c>
      <c r="M538" s="4" t="e">
        <f t="shared" si="102"/>
        <v>#DIV/0!</v>
      </c>
      <c r="N538" s="4">
        <f t="shared" si="112"/>
        <v>18.84959392265193</v>
      </c>
      <c r="O538" s="4">
        <f t="shared" si="113"/>
        <v>6823.552999999999</v>
      </c>
      <c r="P538">
        <f t="shared" si="108"/>
        <v>0</v>
      </c>
      <c r="Q538">
        <f t="shared" si="114"/>
        <v>362</v>
      </c>
    </row>
    <row r="539" spans="1:17" x14ac:dyDescent="0.2">
      <c r="B539" s="3">
        <f>'Marktpreise EEX NCG 2017'!A895</f>
        <v>42533</v>
      </c>
      <c r="C539" s="7">
        <v>0</v>
      </c>
      <c r="D539" s="7">
        <f t="shared" si="103"/>
        <v>0</v>
      </c>
      <c r="E539" s="7">
        <f t="shared" si="104"/>
        <v>0</v>
      </c>
      <c r="F539" s="4">
        <f>'Marktpreise EEX NCG 2017'!B895</f>
        <v>0</v>
      </c>
      <c r="G539" s="4">
        <f t="shared" si="109"/>
        <v>16.41</v>
      </c>
      <c r="H539" s="4">
        <f t="shared" si="105"/>
        <v>0</v>
      </c>
      <c r="I539" s="19">
        <f t="shared" si="106"/>
        <v>0</v>
      </c>
      <c r="J539" s="19">
        <f t="shared" si="110"/>
        <v>0</v>
      </c>
      <c r="K539" s="7">
        <f t="shared" si="111"/>
        <v>0</v>
      </c>
      <c r="L539" s="18">
        <f t="shared" si="107"/>
        <v>0</v>
      </c>
      <c r="M539" s="4" t="e">
        <f t="shared" si="102"/>
        <v>#DIV/0!</v>
      </c>
      <c r="N539" s="4">
        <f t="shared" si="112"/>
        <v>18.84959392265193</v>
      </c>
      <c r="O539" s="4">
        <f t="shared" si="113"/>
        <v>6823.552999999999</v>
      </c>
      <c r="P539">
        <f t="shared" si="108"/>
        <v>0</v>
      </c>
      <c r="Q539">
        <f t="shared" si="114"/>
        <v>362</v>
      </c>
    </row>
    <row r="540" spans="1:17" x14ac:dyDescent="0.2">
      <c r="A540">
        <v>1</v>
      </c>
      <c r="B540" s="3">
        <f>'Marktpreise EEX NCG 2017'!A896</f>
        <v>42534</v>
      </c>
      <c r="C540" s="7">
        <v>0</v>
      </c>
      <c r="D540" s="7">
        <f t="shared" si="103"/>
        <v>0</v>
      </c>
      <c r="E540" s="7">
        <f t="shared" si="104"/>
        <v>0</v>
      </c>
      <c r="F540" s="4">
        <f>'Marktpreise EEX NCG 2017'!B896</f>
        <v>16.09</v>
      </c>
      <c r="G540" s="4">
        <f t="shared" si="109"/>
        <v>16.28</v>
      </c>
      <c r="H540" s="4">
        <f t="shared" si="105"/>
        <v>0</v>
      </c>
      <c r="I540" s="19">
        <f t="shared" si="106"/>
        <v>0</v>
      </c>
      <c r="J540" s="19">
        <f t="shared" si="110"/>
        <v>0</v>
      </c>
      <c r="K540" s="7">
        <f t="shared" si="111"/>
        <v>0</v>
      </c>
      <c r="L540" s="18">
        <f t="shared" si="107"/>
        <v>0</v>
      </c>
      <c r="M540" s="4" t="e">
        <f t="shared" si="102"/>
        <v>#DIV/0!</v>
      </c>
      <c r="N540" s="4">
        <f t="shared" si="112"/>
        <v>18.842515151515148</v>
      </c>
      <c r="O540" s="4">
        <f t="shared" si="113"/>
        <v>6839.8329999999987</v>
      </c>
      <c r="P540">
        <f t="shared" si="108"/>
        <v>1</v>
      </c>
      <c r="Q540">
        <f t="shared" si="114"/>
        <v>363</v>
      </c>
    </row>
    <row r="541" spans="1:17" x14ac:dyDescent="0.2">
      <c r="A541">
        <v>1</v>
      </c>
      <c r="B541" s="3">
        <f>'Marktpreise EEX NCG 2017'!A897</f>
        <v>42535</v>
      </c>
      <c r="C541" s="7">
        <v>0</v>
      </c>
      <c r="D541" s="7">
        <f t="shared" si="103"/>
        <v>0</v>
      </c>
      <c r="E541" s="7">
        <f t="shared" si="104"/>
        <v>0</v>
      </c>
      <c r="F541" s="4">
        <f>'Marktpreise EEX NCG 2017'!B897</f>
        <v>16.32</v>
      </c>
      <c r="G541" s="4">
        <f t="shared" si="109"/>
        <v>16.510000000000002</v>
      </c>
      <c r="H541" s="4">
        <f t="shared" si="105"/>
        <v>0</v>
      </c>
      <c r="I541" s="19">
        <f t="shared" si="106"/>
        <v>0</v>
      </c>
      <c r="J541" s="19">
        <f t="shared" si="110"/>
        <v>0</v>
      </c>
      <c r="K541" s="7">
        <f t="shared" si="111"/>
        <v>0</v>
      </c>
      <c r="L541" s="18">
        <f t="shared" si="107"/>
        <v>0</v>
      </c>
      <c r="M541" s="4" t="e">
        <f t="shared" si="102"/>
        <v>#DIV/0!</v>
      </c>
      <c r="N541" s="4">
        <f t="shared" si="112"/>
        <v>18.836107142857141</v>
      </c>
      <c r="O541" s="4">
        <f t="shared" si="113"/>
        <v>6856.3429999999989</v>
      </c>
      <c r="P541">
        <f t="shared" si="108"/>
        <v>1</v>
      </c>
      <c r="Q541">
        <f t="shared" si="114"/>
        <v>364</v>
      </c>
    </row>
    <row r="542" spans="1:17" x14ac:dyDescent="0.2">
      <c r="A542">
        <v>1</v>
      </c>
      <c r="B542" s="3">
        <f>'Marktpreise EEX NCG 2017'!A898</f>
        <v>42536</v>
      </c>
      <c r="C542" s="7">
        <v>0</v>
      </c>
      <c r="D542" s="7">
        <f t="shared" si="103"/>
        <v>0</v>
      </c>
      <c r="E542" s="7">
        <f t="shared" si="104"/>
        <v>0</v>
      </c>
      <c r="F542" s="4">
        <f>'Marktpreise EEX NCG 2017'!B898</f>
        <v>16.46</v>
      </c>
      <c r="G542" s="4">
        <f t="shared" si="109"/>
        <v>16.650000000000002</v>
      </c>
      <c r="H542" s="4">
        <f t="shared" si="105"/>
        <v>0</v>
      </c>
      <c r="I542" s="19">
        <f t="shared" si="106"/>
        <v>0</v>
      </c>
      <c r="J542" s="19">
        <f t="shared" si="110"/>
        <v>0</v>
      </c>
      <c r="K542" s="7">
        <f t="shared" si="111"/>
        <v>0</v>
      </c>
      <c r="L542" s="18">
        <f t="shared" si="107"/>
        <v>0</v>
      </c>
      <c r="M542" s="4" t="e">
        <f t="shared" si="102"/>
        <v>#DIV/0!</v>
      </c>
      <c r="N542" s="4">
        <f t="shared" si="112"/>
        <v>18.830117808219175</v>
      </c>
      <c r="O542" s="4">
        <f t="shared" si="113"/>
        <v>6872.9929999999986</v>
      </c>
      <c r="P542">
        <f t="shared" si="108"/>
        <v>1</v>
      </c>
      <c r="Q542">
        <f t="shared" si="114"/>
        <v>365</v>
      </c>
    </row>
    <row r="543" spans="1:17" x14ac:dyDescent="0.2">
      <c r="A543">
        <v>1</v>
      </c>
      <c r="B543" s="3">
        <f>'Marktpreise EEX NCG 2017'!A899</f>
        <v>42537</v>
      </c>
      <c r="C543" s="7">
        <v>0</v>
      </c>
      <c r="D543" s="7">
        <f t="shared" si="103"/>
        <v>0</v>
      </c>
      <c r="E543" s="7">
        <f t="shared" si="104"/>
        <v>0</v>
      </c>
      <c r="F543" s="4">
        <f>'Marktpreise EEX NCG 2017'!B899</f>
        <v>16.440000000000001</v>
      </c>
      <c r="G543" s="4">
        <f t="shared" si="109"/>
        <v>16.630000000000003</v>
      </c>
      <c r="H543" s="4">
        <f t="shared" si="105"/>
        <v>0</v>
      </c>
      <c r="I543" s="19">
        <f t="shared" si="106"/>
        <v>0</v>
      </c>
      <c r="J543" s="19">
        <f t="shared" si="110"/>
        <v>0</v>
      </c>
      <c r="K543" s="7">
        <f t="shared" si="111"/>
        <v>0</v>
      </c>
      <c r="L543" s="18">
        <f t="shared" si="107"/>
        <v>0</v>
      </c>
      <c r="M543" s="4" t="e">
        <f t="shared" si="102"/>
        <v>#DIV/0!</v>
      </c>
      <c r="N543" s="4">
        <f t="shared" si="112"/>
        <v>18.824106557377046</v>
      </c>
      <c r="O543" s="4">
        <f t="shared" si="113"/>
        <v>6889.6229999999987</v>
      </c>
      <c r="P543">
        <f t="shared" si="108"/>
        <v>1</v>
      </c>
      <c r="Q543">
        <f t="shared" si="114"/>
        <v>366</v>
      </c>
    </row>
    <row r="544" spans="1:17" x14ac:dyDescent="0.2">
      <c r="A544">
        <v>1</v>
      </c>
      <c r="B544" s="3">
        <f>'Marktpreise EEX NCG 2017'!A900</f>
        <v>42538</v>
      </c>
      <c r="C544" s="7">
        <v>0</v>
      </c>
      <c r="D544" s="7">
        <f t="shared" si="103"/>
        <v>0</v>
      </c>
      <c r="E544" s="7">
        <f t="shared" si="104"/>
        <v>0</v>
      </c>
      <c r="F544" s="4">
        <f>'Marktpreise EEX NCG 2017'!B900</f>
        <v>16.670000000000002</v>
      </c>
      <c r="G544" s="4">
        <f t="shared" si="109"/>
        <v>16.860000000000003</v>
      </c>
      <c r="H544" s="4">
        <f t="shared" si="105"/>
        <v>0</v>
      </c>
      <c r="I544" s="19">
        <f t="shared" si="106"/>
        <v>0</v>
      </c>
      <c r="J544" s="19">
        <f t="shared" si="110"/>
        <v>0</v>
      </c>
      <c r="K544" s="7">
        <f t="shared" si="111"/>
        <v>0</v>
      </c>
      <c r="L544" s="18">
        <f t="shared" si="107"/>
        <v>0</v>
      </c>
      <c r="M544" s="4" t="e">
        <f t="shared" si="102"/>
        <v>#DIV/0!</v>
      </c>
      <c r="N544" s="4">
        <f t="shared" si="112"/>
        <v>18.818754768392367</v>
      </c>
      <c r="O544" s="4">
        <f t="shared" si="113"/>
        <v>6906.4829999999984</v>
      </c>
      <c r="P544">
        <f t="shared" si="108"/>
        <v>1</v>
      </c>
      <c r="Q544">
        <f t="shared" si="114"/>
        <v>367</v>
      </c>
    </row>
    <row r="545" spans="1:17" x14ac:dyDescent="0.2">
      <c r="B545" s="3">
        <f>'Marktpreise EEX NCG 2017'!A901</f>
        <v>42539</v>
      </c>
      <c r="C545" s="7">
        <v>0</v>
      </c>
      <c r="D545" s="7">
        <f t="shared" si="103"/>
        <v>0</v>
      </c>
      <c r="E545" s="7">
        <f t="shared" si="104"/>
        <v>0</v>
      </c>
      <c r="F545" s="4">
        <f>'Marktpreise EEX NCG 2017'!B901</f>
        <v>0</v>
      </c>
      <c r="G545" s="4">
        <f t="shared" si="109"/>
        <v>16.860000000000003</v>
      </c>
      <c r="H545" s="4">
        <f t="shared" si="105"/>
        <v>0</v>
      </c>
      <c r="I545" s="19">
        <f t="shared" si="106"/>
        <v>0</v>
      </c>
      <c r="J545" s="19">
        <f t="shared" si="110"/>
        <v>0</v>
      </c>
      <c r="K545" s="7">
        <f t="shared" si="111"/>
        <v>0</v>
      </c>
      <c r="L545" s="18">
        <f t="shared" si="107"/>
        <v>0</v>
      </c>
      <c r="M545" s="4" t="e">
        <f t="shared" si="102"/>
        <v>#DIV/0!</v>
      </c>
      <c r="N545" s="4">
        <f t="shared" si="112"/>
        <v>18.818754768392367</v>
      </c>
      <c r="O545" s="4">
        <f t="shared" si="113"/>
        <v>6906.4829999999984</v>
      </c>
      <c r="P545">
        <f t="shared" si="108"/>
        <v>0</v>
      </c>
      <c r="Q545">
        <f t="shared" si="114"/>
        <v>367</v>
      </c>
    </row>
    <row r="546" spans="1:17" x14ac:dyDescent="0.2">
      <c r="B546" s="3">
        <f>'Marktpreise EEX NCG 2017'!A902</f>
        <v>42540</v>
      </c>
      <c r="C546" s="7">
        <v>0</v>
      </c>
      <c r="D546" s="7">
        <f t="shared" si="103"/>
        <v>0</v>
      </c>
      <c r="E546" s="7">
        <f t="shared" si="104"/>
        <v>0</v>
      </c>
      <c r="F546" s="4">
        <f>'Marktpreise EEX NCG 2017'!B902</f>
        <v>0</v>
      </c>
      <c r="G546" s="4">
        <f t="shared" si="109"/>
        <v>16.860000000000003</v>
      </c>
      <c r="H546" s="4">
        <f t="shared" si="105"/>
        <v>0</v>
      </c>
      <c r="I546" s="19">
        <f t="shared" si="106"/>
        <v>0</v>
      </c>
      <c r="J546" s="19">
        <f t="shared" si="110"/>
        <v>0</v>
      </c>
      <c r="K546" s="7">
        <f t="shared" si="111"/>
        <v>0</v>
      </c>
      <c r="L546" s="18">
        <f t="shared" si="107"/>
        <v>0</v>
      </c>
      <c r="M546" s="4" t="e">
        <f t="shared" si="102"/>
        <v>#DIV/0!</v>
      </c>
      <c r="N546" s="4">
        <f t="shared" si="112"/>
        <v>18.818754768392367</v>
      </c>
      <c r="O546" s="4">
        <f t="shared" si="113"/>
        <v>6906.4829999999984</v>
      </c>
      <c r="P546">
        <f t="shared" si="108"/>
        <v>0</v>
      </c>
      <c r="Q546">
        <f t="shared" si="114"/>
        <v>367</v>
      </c>
    </row>
    <row r="547" spans="1:17" x14ac:dyDescent="0.2">
      <c r="A547">
        <v>1</v>
      </c>
      <c r="B547" s="3">
        <f>'Marktpreise EEX NCG 2017'!A903</f>
        <v>42541</v>
      </c>
      <c r="C547" s="7">
        <v>0</v>
      </c>
      <c r="D547" s="7">
        <f t="shared" si="103"/>
        <v>0</v>
      </c>
      <c r="E547" s="7">
        <f t="shared" si="104"/>
        <v>0</v>
      </c>
      <c r="F547" s="4">
        <f>'Marktpreise EEX NCG 2017'!B903</f>
        <v>17.48</v>
      </c>
      <c r="G547" s="4">
        <f t="shared" si="109"/>
        <v>17.670000000000002</v>
      </c>
      <c r="H547" s="4">
        <f t="shared" si="105"/>
        <v>0</v>
      </c>
      <c r="I547" s="19">
        <f t="shared" si="106"/>
        <v>0</v>
      </c>
      <c r="J547" s="19">
        <f t="shared" si="110"/>
        <v>0</v>
      </c>
      <c r="K547" s="7">
        <f t="shared" si="111"/>
        <v>0</v>
      </c>
      <c r="L547" s="18">
        <f t="shared" si="107"/>
        <v>0</v>
      </c>
      <c r="M547" s="4" t="e">
        <f t="shared" si="102"/>
        <v>#DIV/0!</v>
      </c>
      <c r="N547" s="4">
        <f t="shared" si="112"/>
        <v>18.815633152173909</v>
      </c>
      <c r="O547" s="4">
        <f t="shared" si="113"/>
        <v>6924.1529999999984</v>
      </c>
      <c r="P547">
        <f t="shared" si="108"/>
        <v>1</v>
      </c>
      <c r="Q547">
        <f t="shared" si="114"/>
        <v>368</v>
      </c>
    </row>
    <row r="548" spans="1:17" x14ac:dyDescent="0.2">
      <c r="A548">
        <v>1</v>
      </c>
      <c r="B548" s="3">
        <f>'Marktpreise EEX NCG 2017'!A904</f>
        <v>42542</v>
      </c>
      <c r="C548" s="7">
        <v>0</v>
      </c>
      <c r="D548" s="7">
        <f t="shared" si="103"/>
        <v>0</v>
      </c>
      <c r="E548" s="7">
        <f t="shared" si="104"/>
        <v>0</v>
      </c>
      <c r="F548" s="4">
        <f>'Marktpreise EEX NCG 2017'!B904</f>
        <v>17.12</v>
      </c>
      <c r="G548" s="4">
        <f t="shared" si="109"/>
        <v>17.310000000000002</v>
      </c>
      <c r="H548" s="4">
        <f t="shared" si="105"/>
        <v>0</v>
      </c>
      <c r="I548" s="19">
        <f t="shared" si="106"/>
        <v>0</v>
      </c>
      <c r="J548" s="19">
        <f t="shared" si="110"/>
        <v>0</v>
      </c>
      <c r="K548" s="7">
        <f t="shared" si="111"/>
        <v>0</v>
      </c>
      <c r="L548" s="18">
        <f t="shared" si="107"/>
        <v>0</v>
      </c>
      <c r="M548" s="4" t="e">
        <f t="shared" si="102"/>
        <v>#DIV/0!</v>
      </c>
      <c r="N548" s="4">
        <f t="shared" si="112"/>
        <v>18.811552845528453</v>
      </c>
      <c r="O548" s="4">
        <f t="shared" si="113"/>
        <v>6941.4629999999988</v>
      </c>
      <c r="P548">
        <f t="shared" si="108"/>
        <v>1</v>
      </c>
      <c r="Q548">
        <f t="shared" si="114"/>
        <v>369</v>
      </c>
    </row>
    <row r="549" spans="1:17" x14ac:dyDescent="0.2">
      <c r="A549">
        <v>1</v>
      </c>
      <c r="B549" s="3">
        <f>'Marktpreise EEX NCG 2017'!A905</f>
        <v>42543</v>
      </c>
      <c r="C549" s="7">
        <v>0</v>
      </c>
      <c r="D549" s="7">
        <f t="shared" si="103"/>
        <v>0</v>
      </c>
      <c r="E549" s="7">
        <f t="shared" si="104"/>
        <v>0</v>
      </c>
      <c r="F549" s="4">
        <f>'Marktpreise EEX NCG 2017'!B905</f>
        <v>17.8</v>
      </c>
      <c r="G549" s="4">
        <f t="shared" si="109"/>
        <v>17.990000000000002</v>
      </c>
      <c r="H549" s="4">
        <f t="shared" si="105"/>
        <v>0</v>
      </c>
      <c r="I549" s="19">
        <f t="shared" si="106"/>
        <v>0</v>
      </c>
      <c r="J549" s="19">
        <f t="shared" si="110"/>
        <v>0</v>
      </c>
      <c r="K549" s="7">
        <f t="shared" si="111"/>
        <v>0</v>
      </c>
      <c r="L549" s="18">
        <f t="shared" si="107"/>
        <v>0</v>
      </c>
      <c r="M549" s="4" t="e">
        <f t="shared" si="102"/>
        <v>#DIV/0!</v>
      </c>
      <c r="N549" s="4">
        <f t="shared" si="112"/>
        <v>18.809332432432427</v>
      </c>
      <c r="O549" s="4">
        <f t="shared" si="113"/>
        <v>6959.4529999999986</v>
      </c>
      <c r="P549">
        <f t="shared" si="108"/>
        <v>1</v>
      </c>
      <c r="Q549">
        <f t="shared" si="114"/>
        <v>370</v>
      </c>
    </row>
    <row r="550" spans="1:17" x14ac:dyDescent="0.2">
      <c r="A550">
        <v>1</v>
      </c>
      <c r="B550" s="3">
        <f>'Marktpreise EEX NCG 2017'!A906</f>
        <v>42544</v>
      </c>
      <c r="C550" s="7">
        <v>0</v>
      </c>
      <c r="D550" s="7">
        <f t="shared" si="103"/>
        <v>0</v>
      </c>
      <c r="E550" s="7">
        <f t="shared" si="104"/>
        <v>0</v>
      </c>
      <c r="F550" s="4">
        <f>'Marktpreise EEX NCG 2017'!B906</f>
        <v>17.420000000000002</v>
      </c>
      <c r="G550" s="4">
        <f t="shared" si="109"/>
        <v>17.610000000000003</v>
      </c>
      <c r="H550" s="4">
        <f t="shared" si="105"/>
        <v>0</v>
      </c>
      <c r="I550" s="19">
        <f t="shared" si="106"/>
        <v>0</v>
      </c>
      <c r="J550" s="19">
        <f t="shared" si="110"/>
        <v>0</v>
      </c>
      <c r="K550" s="7">
        <f t="shared" si="111"/>
        <v>0</v>
      </c>
      <c r="L550" s="18">
        <f t="shared" si="107"/>
        <v>0</v>
      </c>
      <c r="M550" s="4" t="e">
        <f t="shared" si="102"/>
        <v>#DIV/0!</v>
      </c>
      <c r="N550" s="4">
        <f t="shared" si="112"/>
        <v>18.806099730458218</v>
      </c>
      <c r="O550" s="4">
        <f t="shared" si="113"/>
        <v>6977.0629999999983</v>
      </c>
      <c r="P550">
        <f t="shared" si="108"/>
        <v>1</v>
      </c>
      <c r="Q550">
        <f t="shared" si="114"/>
        <v>371</v>
      </c>
    </row>
    <row r="551" spans="1:17" x14ac:dyDescent="0.2">
      <c r="A551">
        <v>1</v>
      </c>
      <c r="B551" s="3">
        <f>'Marktpreise EEX NCG 2017'!A907</f>
        <v>42545</v>
      </c>
      <c r="C551" s="7">
        <v>0</v>
      </c>
      <c r="D551" s="7">
        <f t="shared" si="103"/>
        <v>0</v>
      </c>
      <c r="E551" s="7">
        <f t="shared" si="104"/>
        <v>0</v>
      </c>
      <c r="F551" s="4">
        <f>'Marktpreise EEX NCG 2017'!B907</f>
        <v>17.100000000000001</v>
      </c>
      <c r="G551" s="4">
        <f t="shared" si="109"/>
        <v>17.290000000000003</v>
      </c>
      <c r="H551" s="4">
        <f t="shared" si="105"/>
        <v>0</v>
      </c>
      <c r="I551" s="19">
        <f t="shared" si="106"/>
        <v>0</v>
      </c>
      <c r="J551" s="19">
        <f t="shared" si="110"/>
        <v>0</v>
      </c>
      <c r="K551" s="7">
        <f t="shared" si="111"/>
        <v>0</v>
      </c>
      <c r="L551" s="18">
        <f t="shared" si="107"/>
        <v>0</v>
      </c>
      <c r="M551" s="4" t="e">
        <f t="shared" si="102"/>
        <v>#DIV/0!</v>
      </c>
      <c r="N551" s="4">
        <f t="shared" si="112"/>
        <v>18.802024193548384</v>
      </c>
      <c r="O551" s="4">
        <f t="shared" si="113"/>
        <v>6994.3529999999982</v>
      </c>
      <c r="P551">
        <f t="shared" si="108"/>
        <v>1</v>
      </c>
      <c r="Q551">
        <f t="shared" si="114"/>
        <v>372</v>
      </c>
    </row>
    <row r="552" spans="1:17" x14ac:dyDescent="0.2">
      <c r="B552" s="3">
        <f>'Marktpreise EEX NCG 2017'!A908</f>
        <v>42546</v>
      </c>
      <c r="C552" s="7">
        <v>0</v>
      </c>
      <c r="D552" s="7">
        <f t="shared" si="103"/>
        <v>0</v>
      </c>
      <c r="E552" s="7">
        <f t="shared" si="104"/>
        <v>0</v>
      </c>
      <c r="F552" s="4">
        <f>'Marktpreise EEX NCG 2017'!B908</f>
        <v>0</v>
      </c>
      <c r="G552" s="4">
        <f t="shared" si="109"/>
        <v>17.290000000000003</v>
      </c>
      <c r="H552" s="4">
        <f t="shared" si="105"/>
        <v>0</v>
      </c>
      <c r="I552" s="19">
        <f t="shared" si="106"/>
        <v>0</v>
      </c>
      <c r="J552" s="19">
        <f t="shared" si="110"/>
        <v>0</v>
      </c>
      <c r="K552" s="7">
        <f t="shared" si="111"/>
        <v>0</v>
      </c>
      <c r="L552" s="18">
        <f t="shared" si="107"/>
        <v>0</v>
      </c>
      <c r="M552" s="4" t="e">
        <f t="shared" si="102"/>
        <v>#DIV/0!</v>
      </c>
      <c r="N552" s="4">
        <f t="shared" si="112"/>
        <v>18.802024193548384</v>
      </c>
      <c r="O552" s="4">
        <f t="shared" si="113"/>
        <v>6994.3529999999982</v>
      </c>
      <c r="P552">
        <f t="shared" si="108"/>
        <v>0</v>
      </c>
      <c r="Q552">
        <f t="shared" si="114"/>
        <v>372</v>
      </c>
    </row>
    <row r="553" spans="1:17" x14ac:dyDescent="0.2">
      <c r="B553" s="3">
        <f>'Marktpreise EEX NCG 2017'!A909</f>
        <v>42547</v>
      </c>
      <c r="C553" s="7">
        <v>0</v>
      </c>
      <c r="D553" s="7">
        <f t="shared" si="103"/>
        <v>0</v>
      </c>
      <c r="E553" s="7">
        <f t="shared" si="104"/>
        <v>0</v>
      </c>
      <c r="F553" s="4">
        <f>'Marktpreise EEX NCG 2017'!B909</f>
        <v>0</v>
      </c>
      <c r="G553" s="4">
        <f t="shared" si="109"/>
        <v>17.290000000000003</v>
      </c>
      <c r="H553" s="4">
        <f t="shared" si="105"/>
        <v>0</v>
      </c>
      <c r="I553" s="19">
        <f t="shared" si="106"/>
        <v>0</v>
      </c>
      <c r="J553" s="19">
        <f t="shared" si="110"/>
        <v>0</v>
      </c>
      <c r="K553" s="7">
        <f t="shared" si="111"/>
        <v>0</v>
      </c>
      <c r="L553" s="18">
        <f t="shared" si="107"/>
        <v>0</v>
      </c>
      <c r="M553" s="4" t="e">
        <f t="shared" si="102"/>
        <v>#DIV/0!</v>
      </c>
      <c r="N553" s="4">
        <f t="shared" si="112"/>
        <v>18.802024193548384</v>
      </c>
      <c r="O553" s="4">
        <f t="shared" si="113"/>
        <v>6994.3529999999982</v>
      </c>
      <c r="P553">
        <f t="shared" si="108"/>
        <v>0</v>
      </c>
      <c r="Q553">
        <f t="shared" si="114"/>
        <v>372</v>
      </c>
    </row>
    <row r="554" spans="1:17" x14ac:dyDescent="0.2">
      <c r="A554">
        <v>1</v>
      </c>
      <c r="B554" s="3">
        <f>'Marktpreise EEX NCG 2017'!A910</f>
        <v>42548</v>
      </c>
      <c r="C554" s="7">
        <v>0</v>
      </c>
      <c r="D554" s="7">
        <f t="shared" si="103"/>
        <v>0</v>
      </c>
      <c r="E554" s="7">
        <f t="shared" si="104"/>
        <v>0</v>
      </c>
      <c r="F554" s="4">
        <f>'Marktpreise EEX NCG 2017'!B910</f>
        <v>16.54</v>
      </c>
      <c r="G554" s="4">
        <f t="shared" si="109"/>
        <v>16.73</v>
      </c>
      <c r="H554" s="4">
        <f t="shared" si="105"/>
        <v>0</v>
      </c>
      <c r="I554" s="19">
        <f t="shared" si="106"/>
        <v>0</v>
      </c>
      <c r="J554" s="19">
        <f t="shared" si="110"/>
        <v>0</v>
      </c>
      <c r="K554" s="7">
        <f t="shared" si="111"/>
        <v>0</v>
      </c>
      <c r="L554" s="18">
        <f t="shared" si="107"/>
        <v>0</v>
      </c>
      <c r="M554" s="4" t="e">
        <f t="shared" si="102"/>
        <v>#DIV/0!</v>
      </c>
      <c r="N554" s="4">
        <f t="shared" si="112"/>
        <v>18.796469168900799</v>
      </c>
      <c r="O554" s="4">
        <f t="shared" si="113"/>
        <v>7011.0829999999978</v>
      </c>
      <c r="P554">
        <f t="shared" si="108"/>
        <v>1</v>
      </c>
      <c r="Q554">
        <f t="shared" si="114"/>
        <v>373</v>
      </c>
    </row>
    <row r="555" spans="1:17" x14ac:dyDescent="0.2">
      <c r="A555">
        <v>1</v>
      </c>
      <c r="B555" s="3">
        <f>'Marktpreise EEX NCG 2017'!A911</f>
        <v>42549</v>
      </c>
      <c r="C555" s="7">
        <v>0</v>
      </c>
      <c r="D555" s="7">
        <f t="shared" si="103"/>
        <v>0</v>
      </c>
      <c r="E555" s="7">
        <f t="shared" si="104"/>
        <v>0</v>
      </c>
      <c r="F555" s="4">
        <f>'Marktpreise EEX NCG 2017'!B911</f>
        <v>16.55</v>
      </c>
      <c r="G555" s="4">
        <f t="shared" si="109"/>
        <v>16.740000000000002</v>
      </c>
      <c r="H555" s="4">
        <f t="shared" si="105"/>
        <v>0</v>
      </c>
      <c r="I555" s="19">
        <f t="shared" si="106"/>
        <v>0</v>
      </c>
      <c r="J555" s="19">
        <f t="shared" si="110"/>
        <v>0</v>
      </c>
      <c r="K555" s="7">
        <f t="shared" si="111"/>
        <v>0</v>
      </c>
      <c r="L555" s="18">
        <f t="shared" si="107"/>
        <v>0</v>
      </c>
      <c r="M555" s="4" t="e">
        <f t="shared" ref="M555:M618" si="115">J555/K555</f>
        <v>#DIV/0!</v>
      </c>
      <c r="N555" s="4">
        <f t="shared" si="112"/>
        <v>18.790970588235286</v>
      </c>
      <c r="O555" s="4">
        <f t="shared" si="113"/>
        <v>7027.8229999999976</v>
      </c>
      <c r="P555">
        <f t="shared" si="108"/>
        <v>1</v>
      </c>
      <c r="Q555">
        <f t="shared" si="114"/>
        <v>374</v>
      </c>
    </row>
    <row r="556" spans="1:17" x14ac:dyDescent="0.2">
      <c r="A556">
        <v>1</v>
      </c>
      <c r="B556" s="3">
        <f>'Marktpreise EEX NCG 2017'!A912</f>
        <v>42550</v>
      </c>
      <c r="C556" s="7">
        <v>0</v>
      </c>
      <c r="D556" s="7">
        <f t="shared" si="103"/>
        <v>0</v>
      </c>
      <c r="E556" s="7">
        <f t="shared" si="104"/>
        <v>0</v>
      </c>
      <c r="F556" s="4">
        <f>'Marktpreise EEX NCG 2017'!B912</f>
        <v>16.940000000000001</v>
      </c>
      <c r="G556" s="4">
        <f t="shared" si="109"/>
        <v>17.130000000000003</v>
      </c>
      <c r="H556" s="4">
        <f t="shared" si="105"/>
        <v>0</v>
      </c>
      <c r="I556" s="19">
        <f t="shared" si="106"/>
        <v>0</v>
      </c>
      <c r="J556" s="19">
        <f t="shared" si="110"/>
        <v>0</v>
      </c>
      <c r="K556" s="7">
        <f t="shared" si="111"/>
        <v>0</v>
      </c>
      <c r="L556" s="18">
        <f t="shared" si="107"/>
        <v>0</v>
      </c>
      <c r="M556" s="4" t="e">
        <f t="shared" si="115"/>
        <v>#DIV/0!</v>
      </c>
      <c r="N556" s="4">
        <f t="shared" si="112"/>
        <v>18.786541333333329</v>
      </c>
      <c r="O556" s="4">
        <f t="shared" si="113"/>
        <v>7044.9529999999977</v>
      </c>
      <c r="P556">
        <f t="shared" si="108"/>
        <v>1</v>
      </c>
      <c r="Q556">
        <f t="shared" si="114"/>
        <v>375</v>
      </c>
    </row>
    <row r="557" spans="1:17" x14ac:dyDescent="0.2">
      <c r="A557">
        <v>1</v>
      </c>
      <c r="B557" s="3">
        <f>'Marktpreise EEX NCG 2017'!A913</f>
        <v>42551</v>
      </c>
      <c r="C557" s="7">
        <v>0</v>
      </c>
      <c r="D557" s="7">
        <f t="shared" si="103"/>
        <v>0</v>
      </c>
      <c r="E557" s="7">
        <f t="shared" si="104"/>
        <v>0</v>
      </c>
      <c r="F557" s="4">
        <f>'Marktpreise EEX NCG 2017'!B913</f>
        <v>16.63</v>
      </c>
      <c r="G557" s="4">
        <f t="shared" si="109"/>
        <v>16.82</v>
      </c>
      <c r="H557" s="4">
        <f t="shared" si="105"/>
        <v>0</v>
      </c>
      <c r="I557" s="19">
        <f t="shared" si="106"/>
        <v>0</v>
      </c>
      <c r="J557" s="19">
        <f t="shared" si="110"/>
        <v>0</v>
      </c>
      <c r="K557" s="7">
        <f t="shared" si="111"/>
        <v>0</v>
      </c>
      <c r="L557" s="18">
        <f t="shared" si="107"/>
        <v>0</v>
      </c>
      <c r="M557" s="4" t="e">
        <f t="shared" si="115"/>
        <v>#DIV/0!</v>
      </c>
      <c r="N557" s="4">
        <f t="shared" si="112"/>
        <v>18.78131117021276</v>
      </c>
      <c r="O557" s="4">
        <f t="shared" si="113"/>
        <v>7061.7729999999974</v>
      </c>
      <c r="P557">
        <f t="shared" si="108"/>
        <v>1</v>
      </c>
      <c r="Q557">
        <f t="shared" si="114"/>
        <v>376</v>
      </c>
    </row>
    <row r="558" spans="1:17" x14ac:dyDescent="0.2">
      <c r="A558">
        <v>1</v>
      </c>
      <c r="B558" s="3">
        <f>'Marktpreise EEX NCG 2017'!A914</f>
        <v>42552</v>
      </c>
      <c r="C558" s="7">
        <v>0</v>
      </c>
      <c r="D558" s="7">
        <f t="shared" si="103"/>
        <v>0</v>
      </c>
      <c r="E558" s="7">
        <f t="shared" si="104"/>
        <v>0</v>
      </c>
      <c r="F558" s="4">
        <f>'Marktpreise EEX NCG 2017'!B914</f>
        <v>16.87</v>
      </c>
      <c r="G558" s="4">
        <f t="shared" si="109"/>
        <v>17.060000000000002</v>
      </c>
      <c r="H558" s="4">
        <f t="shared" si="105"/>
        <v>0</v>
      </c>
      <c r="I558" s="19">
        <f t="shared" si="106"/>
        <v>0</v>
      </c>
      <c r="J558" s="19">
        <f t="shared" si="110"/>
        <v>0</v>
      </c>
      <c r="K558" s="7">
        <f t="shared" si="111"/>
        <v>0</v>
      </c>
      <c r="L558" s="18">
        <f t="shared" si="107"/>
        <v>0</v>
      </c>
      <c r="M558" s="4" t="e">
        <f t="shared" si="115"/>
        <v>#DIV/0!</v>
      </c>
      <c r="N558" s="4">
        <f t="shared" si="112"/>
        <v>18.776745358090182</v>
      </c>
      <c r="O558" s="4">
        <f t="shared" si="113"/>
        <v>7078.8329999999978</v>
      </c>
      <c r="P558">
        <f t="shared" si="108"/>
        <v>1</v>
      </c>
      <c r="Q558">
        <f t="shared" si="114"/>
        <v>377</v>
      </c>
    </row>
    <row r="559" spans="1:17" x14ac:dyDescent="0.2">
      <c r="B559" s="3">
        <f>'Marktpreise EEX NCG 2017'!A915</f>
        <v>42553</v>
      </c>
      <c r="C559" s="7">
        <v>0</v>
      </c>
      <c r="D559" s="7">
        <f t="shared" si="103"/>
        <v>0</v>
      </c>
      <c r="E559" s="7">
        <f t="shared" si="104"/>
        <v>0</v>
      </c>
      <c r="F559" s="4">
        <f>'Marktpreise EEX NCG 2017'!B915</f>
        <v>0</v>
      </c>
      <c r="G559" s="4">
        <f t="shared" si="109"/>
        <v>17.060000000000002</v>
      </c>
      <c r="H559" s="4">
        <f t="shared" si="105"/>
        <v>0</v>
      </c>
      <c r="I559" s="19">
        <f t="shared" si="106"/>
        <v>0</v>
      </c>
      <c r="J559" s="19">
        <f t="shared" si="110"/>
        <v>0</v>
      </c>
      <c r="K559" s="7">
        <f t="shared" si="111"/>
        <v>0</v>
      </c>
      <c r="L559" s="18">
        <f t="shared" si="107"/>
        <v>0</v>
      </c>
      <c r="M559" s="4" t="e">
        <f t="shared" si="115"/>
        <v>#DIV/0!</v>
      </c>
      <c r="N559" s="4">
        <f t="shared" si="112"/>
        <v>18.776745358090182</v>
      </c>
      <c r="O559" s="4">
        <f t="shared" si="113"/>
        <v>7078.8329999999978</v>
      </c>
      <c r="P559">
        <f t="shared" si="108"/>
        <v>0</v>
      </c>
      <c r="Q559">
        <f t="shared" si="114"/>
        <v>377</v>
      </c>
    </row>
    <row r="560" spans="1:17" x14ac:dyDescent="0.2">
      <c r="B560" s="3">
        <f>'Marktpreise EEX NCG 2017'!A916</f>
        <v>42554</v>
      </c>
      <c r="C560" s="7">
        <v>0</v>
      </c>
      <c r="D560" s="7">
        <f t="shared" ref="D560:D588" si="116">IF(G560&gt;=G559,IF(F560=0,C560+D559,0),C560+D559)</f>
        <v>0</v>
      </c>
      <c r="E560" s="7">
        <f t="shared" ref="E560:E588" si="117">IF(G560&gt;=G559,IF(F560=0,0,C560+D559),0)</f>
        <v>0</v>
      </c>
      <c r="F560" s="4">
        <f>'Marktpreise EEX NCG 2017'!B916</f>
        <v>0</v>
      </c>
      <c r="G560" s="4">
        <f t="shared" si="109"/>
        <v>17.060000000000002</v>
      </c>
      <c r="H560" s="4">
        <f t="shared" si="105"/>
        <v>0</v>
      </c>
      <c r="I560" s="19">
        <f t="shared" si="106"/>
        <v>0</v>
      </c>
      <c r="J560" s="19">
        <f t="shared" si="110"/>
        <v>0</v>
      </c>
      <c r="K560" s="7">
        <f t="shared" si="111"/>
        <v>0</v>
      </c>
      <c r="L560" s="18">
        <f t="shared" si="107"/>
        <v>0</v>
      </c>
      <c r="M560" s="4" t="e">
        <f t="shared" si="115"/>
        <v>#DIV/0!</v>
      </c>
      <c r="N560" s="4">
        <f t="shared" si="112"/>
        <v>18.776745358090182</v>
      </c>
      <c r="O560" s="4">
        <f t="shared" si="113"/>
        <v>7078.8329999999978</v>
      </c>
      <c r="P560">
        <f t="shared" si="108"/>
        <v>0</v>
      </c>
      <c r="Q560">
        <f t="shared" si="114"/>
        <v>377</v>
      </c>
    </row>
    <row r="561" spans="1:17" x14ac:dyDescent="0.2">
      <c r="A561">
        <v>1</v>
      </c>
      <c r="B561" s="3">
        <f>'Marktpreise EEX NCG 2017'!A917</f>
        <v>42555</v>
      </c>
      <c r="C561" s="7">
        <v>0</v>
      </c>
      <c r="D561" s="7">
        <f t="shared" si="116"/>
        <v>0</v>
      </c>
      <c r="E561" s="7">
        <f t="shared" si="117"/>
        <v>0</v>
      </c>
      <c r="F561" s="4">
        <f>'Marktpreise EEX NCG 2017'!B917</f>
        <v>17.22</v>
      </c>
      <c r="G561" s="4">
        <f t="shared" si="109"/>
        <v>17.41</v>
      </c>
      <c r="H561" s="4">
        <f t="shared" si="105"/>
        <v>0</v>
      </c>
      <c r="I561" s="19">
        <f t="shared" si="106"/>
        <v>0</v>
      </c>
      <c r="J561" s="19">
        <f t="shared" si="110"/>
        <v>0</v>
      </c>
      <c r="K561" s="7">
        <f t="shared" si="111"/>
        <v>0</v>
      </c>
      <c r="L561" s="18">
        <f t="shared" si="107"/>
        <v>0</v>
      </c>
      <c r="M561" s="4" t="e">
        <f t="shared" si="115"/>
        <v>#DIV/0!</v>
      </c>
      <c r="N561" s="4">
        <f t="shared" si="112"/>
        <v>18.773129629629622</v>
      </c>
      <c r="O561" s="4">
        <f t="shared" si="113"/>
        <v>7096.2429999999977</v>
      </c>
      <c r="P561">
        <f t="shared" si="108"/>
        <v>1</v>
      </c>
      <c r="Q561">
        <f t="shared" si="114"/>
        <v>378</v>
      </c>
    </row>
    <row r="562" spans="1:17" x14ac:dyDescent="0.2">
      <c r="A562">
        <v>1</v>
      </c>
      <c r="B562" s="3">
        <f>'Marktpreise EEX NCG 2017'!A918</f>
        <v>42556</v>
      </c>
      <c r="C562" s="7">
        <v>0</v>
      </c>
      <c r="D562" s="7">
        <f t="shared" si="116"/>
        <v>0</v>
      </c>
      <c r="E562" s="7">
        <f t="shared" si="117"/>
        <v>0</v>
      </c>
      <c r="F562" s="4">
        <f>'Marktpreise EEX NCG 2017'!B918</f>
        <v>16.850000000000001</v>
      </c>
      <c r="G562" s="4">
        <f t="shared" si="109"/>
        <v>17.040000000000003</v>
      </c>
      <c r="H562" s="4">
        <f t="shared" si="105"/>
        <v>0</v>
      </c>
      <c r="I562" s="19">
        <f t="shared" si="106"/>
        <v>0</v>
      </c>
      <c r="J562" s="19">
        <f t="shared" si="110"/>
        <v>0</v>
      </c>
      <c r="K562" s="7">
        <f t="shared" si="111"/>
        <v>0</v>
      </c>
      <c r="L562" s="18">
        <f t="shared" si="107"/>
        <v>0</v>
      </c>
      <c r="M562" s="4" t="e">
        <f t="shared" si="115"/>
        <v>#DIV/0!</v>
      </c>
      <c r="N562" s="4">
        <f t="shared" si="112"/>
        <v>18.768556728232184</v>
      </c>
      <c r="O562" s="4">
        <f t="shared" si="113"/>
        <v>7113.2829999999976</v>
      </c>
      <c r="P562">
        <f t="shared" si="108"/>
        <v>1</v>
      </c>
      <c r="Q562">
        <f t="shared" si="114"/>
        <v>379</v>
      </c>
    </row>
    <row r="563" spans="1:17" x14ac:dyDescent="0.2">
      <c r="A563">
        <v>1</v>
      </c>
      <c r="B563" s="3">
        <f>'Marktpreise EEX NCG 2017'!A919</f>
        <v>42557</v>
      </c>
      <c r="C563" s="7">
        <v>0</v>
      </c>
      <c r="D563" s="7">
        <f t="shared" si="116"/>
        <v>0</v>
      </c>
      <c r="E563" s="7">
        <f t="shared" si="117"/>
        <v>0</v>
      </c>
      <c r="F563" s="4">
        <f>'Marktpreise EEX NCG 2017'!B919</f>
        <v>16.829999999999998</v>
      </c>
      <c r="G563" s="4">
        <f t="shared" si="109"/>
        <v>17.02</v>
      </c>
      <c r="H563" s="4">
        <f t="shared" si="105"/>
        <v>0</v>
      </c>
      <c r="I563" s="19">
        <f t="shared" si="106"/>
        <v>0</v>
      </c>
      <c r="J563" s="19">
        <f t="shared" si="110"/>
        <v>0</v>
      </c>
      <c r="K563" s="7">
        <f t="shared" si="111"/>
        <v>0</v>
      </c>
      <c r="L563" s="18">
        <f t="shared" si="107"/>
        <v>0</v>
      </c>
      <c r="M563" s="4" t="e">
        <f t="shared" si="115"/>
        <v>#DIV/0!</v>
      </c>
      <c r="N563" s="4">
        <f t="shared" si="112"/>
        <v>18.763955263157889</v>
      </c>
      <c r="O563" s="4">
        <f t="shared" si="113"/>
        <v>7130.3029999999981</v>
      </c>
      <c r="P563">
        <f t="shared" si="108"/>
        <v>1</v>
      </c>
      <c r="Q563">
        <f t="shared" si="114"/>
        <v>380</v>
      </c>
    </row>
    <row r="564" spans="1:17" x14ac:dyDescent="0.2">
      <c r="A564">
        <v>1</v>
      </c>
      <c r="B564" s="3">
        <f>'Marktpreise EEX NCG 2017'!A920</f>
        <v>42558</v>
      </c>
      <c r="C564" s="7">
        <v>0</v>
      </c>
      <c r="D564" s="7">
        <f t="shared" si="116"/>
        <v>0</v>
      </c>
      <c r="E564" s="7">
        <f t="shared" si="117"/>
        <v>0</v>
      </c>
      <c r="F564" s="4">
        <f>'Marktpreise EEX NCG 2017'!B920</f>
        <v>17.03</v>
      </c>
      <c r="G564" s="4">
        <f t="shared" si="109"/>
        <v>17.220000000000002</v>
      </c>
      <c r="H564" s="4">
        <f t="shared" si="105"/>
        <v>0</v>
      </c>
      <c r="I564" s="19">
        <f t="shared" si="106"/>
        <v>0</v>
      </c>
      <c r="J564" s="19">
        <f t="shared" si="110"/>
        <v>0</v>
      </c>
      <c r="K564" s="7">
        <f t="shared" si="111"/>
        <v>0</v>
      </c>
      <c r="L564" s="18">
        <f t="shared" si="107"/>
        <v>0</v>
      </c>
      <c r="M564" s="4" t="e">
        <f t="shared" si="115"/>
        <v>#DIV/0!</v>
      </c>
      <c r="N564" s="4">
        <f t="shared" si="112"/>
        <v>18.759902887139102</v>
      </c>
      <c r="O564" s="4">
        <f t="shared" si="113"/>
        <v>7147.5229999999983</v>
      </c>
      <c r="P564">
        <f t="shared" si="108"/>
        <v>1</v>
      </c>
      <c r="Q564">
        <f t="shared" si="114"/>
        <v>381</v>
      </c>
    </row>
    <row r="565" spans="1:17" x14ac:dyDescent="0.2">
      <c r="A565">
        <v>1</v>
      </c>
      <c r="B565" s="3">
        <f>'Marktpreise EEX NCG 2017'!A921</f>
        <v>42559</v>
      </c>
      <c r="C565" s="7">
        <v>0</v>
      </c>
      <c r="D565" s="7">
        <f t="shared" si="116"/>
        <v>0</v>
      </c>
      <c r="E565" s="7">
        <f t="shared" si="117"/>
        <v>0</v>
      </c>
      <c r="F565" s="4">
        <f>'Marktpreise EEX NCG 2017'!B921</f>
        <v>16.760000000000002</v>
      </c>
      <c r="G565" s="4">
        <f t="shared" si="109"/>
        <v>16.950000000000003</v>
      </c>
      <c r="H565" s="4">
        <f t="shared" si="105"/>
        <v>0</v>
      </c>
      <c r="I565" s="19">
        <f t="shared" si="106"/>
        <v>0</v>
      </c>
      <c r="J565" s="19">
        <f t="shared" si="110"/>
        <v>0</v>
      </c>
      <c r="K565" s="7">
        <f t="shared" si="111"/>
        <v>0</v>
      </c>
      <c r="L565" s="18">
        <f t="shared" si="107"/>
        <v>0</v>
      </c>
      <c r="M565" s="4" t="e">
        <f t="shared" si="115"/>
        <v>#DIV/0!</v>
      </c>
      <c r="N565" s="4">
        <f t="shared" si="112"/>
        <v>18.755164921465965</v>
      </c>
      <c r="O565" s="4">
        <f t="shared" si="113"/>
        <v>7164.4729999999981</v>
      </c>
      <c r="P565">
        <f t="shared" si="108"/>
        <v>1</v>
      </c>
      <c r="Q565">
        <f t="shared" si="114"/>
        <v>382</v>
      </c>
    </row>
    <row r="566" spans="1:17" x14ac:dyDescent="0.2">
      <c r="B566" s="3">
        <f>'Marktpreise EEX NCG 2017'!A922</f>
        <v>42560</v>
      </c>
      <c r="C566" s="7">
        <v>0</v>
      </c>
      <c r="D566" s="7">
        <f t="shared" si="116"/>
        <v>0</v>
      </c>
      <c r="E566" s="7">
        <f t="shared" si="117"/>
        <v>0</v>
      </c>
      <c r="F566" s="4">
        <f>'Marktpreise EEX NCG 2017'!B922</f>
        <v>0</v>
      </c>
      <c r="G566" s="4">
        <f t="shared" si="109"/>
        <v>16.950000000000003</v>
      </c>
      <c r="H566" s="4">
        <f t="shared" si="105"/>
        <v>0</v>
      </c>
      <c r="I566" s="19">
        <f t="shared" si="106"/>
        <v>0</v>
      </c>
      <c r="J566" s="19">
        <f t="shared" si="110"/>
        <v>0</v>
      </c>
      <c r="K566" s="7">
        <f t="shared" si="111"/>
        <v>0</v>
      </c>
      <c r="L566" s="18">
        <f t="shared" si="107"/>
        <v>0</v>
      </c>
      <c r="M566" s="4" t="e">
        <f t="shared" si="115"/>
        <v>#DIV/0!</v>
      </c>
      <c r="N566" s="4">
        <f t="shared" si="112"/>
        <v>18.755164921465965</v>
      </c>
      <c r="O566" s="4">
        <f t="shared" si="113"/>
        <v>7164.4729999999981</v>
      </c>
      <c r="P566">
        <f t="shared" si="108"/>
        <v>0</v>
      </c>
      <c r="Q566">
        <f t="shared" si="114"/>
        <v>382</v>
      </c>
    </row>
    <row r="567" spans="1:17" x14ac:dyDescent="0.2">
      <c r="B567" s="3">
        <f>'Marktpreise EEX NCG 2017'!A923</f>
        <v>42561</v>
      </c>
      <c r="C567" s="7">
        <v>0</v>
      </c>
      <c r="D567" s="7">
        <f t="shared" si="116"/>
        <v>0</v>
      </c>
      <c r="E567" s="7">
        <f t="shared" si="117"/>
        <v>0</v>
      </c>
      <c r="F567" s="4">
        <f>'Marktpreise EEX NCG 2017'!B923</f>
        <v>0</v>
      </c>
      <c r="G567" s="4">
        <f t="shared" si="109"/>
        <v>16.950000000000003</v>
      </c>
      <c r="H567" s="4">
        <f t="shared" si="105"/>
        <v>0</v>
      </c>
      <c r="I567" s="19">
        <f t="shared" si="106"/>
        <v>0</v>
      </c>
      <c r="J567" s="19">
        <f t="shared" si="110"/>
        <v>0</v>
      </c>
      <c r="K567" s="7">
        <f t="shared" si="111"/>
        <v>0</v>
      </c>
      <c r="L567" s="18">
        <f t="shared" si="107"/>
        <v>0</v>
      </c>
      <c r="M567" s="4" t="e">
        <f t="shared" si="115"/>
        <v>#DIV/0!</v>
      </c>
      <c r="N567" s="4">
        <f t="shared" si="112"/>
        <v>18.755164921465965</v>
      </c>
      <c r="O567" s="4">
        <f t="shared" si="113"/>
        <v>7164.4729999999981</v>
      </c>
      <c r="P567">
        <f t="shared" si="108"/>
        <v>0</v>
      </c>
      <c r="Q567">
        <f t="shared" si="114"/>
        <v>382</v>
      </c>
    </row>
    <row r="568" spans="1:17" x14ac:dyDescent="0.2">
      <c r="A568">
        <v>1</v>
      </c>
      <c r="B568" s="3">
        <f>'Marktpreise EEX NCG 2017'!A924</f>
        <v>42562</v>
      </c>
      <c r="C568" s="7">
        <v>0</v>
      </c>
      <c r="D568" s="7">
        <f t="shared" si="116"/>
        <v>0</v>
      </c>
      <c r="E568" s="7">
        <f t="shared" si="117"/>
        <v>0</v>
      </c>
      <c r="F568" s="4">
        <f>'Marktpreise EEX NCG 2017'!B924</f>
        <v>16.73</v>
      </c>
      <c r="G568" s="4">
        <f t="shared" si="109"/>
        <v>16.920000000000002</v>
      </c>
      <c r="H568" s="4">
        <f t="shared" si="105"/>
        <v>0</v>
      </c>
      <c r="I568" s="19">
        <f t="shared" si="106"/>
        <v>0</v>
      </c>
      <c r="J568" s="19">
        <f t="shared" si="110"/>
        <v>0</v>
      </c>
      <c r="K568" s="7">
        <f t="shared" si="111"/>
        <v>0</v>
      </c>
      <c r="L568" s="18">
        <f t="shared" si="107"/>
        <v>0</v>
      </c>
      <c r="M568" s="4" t="e">
        <f t="shared" si="115"/>
        <v>#DIV/0!</v>
      </c>
      <c r="N568" s="4">
        <f t="shared" si="112"/>
        <v>18.75037336814621</v>
      </c>
      <c r="O568" s="4">
        <f t="shared" si="113"/>
        <v>7181.3929999999982</v>
      </c>
      <c r="P568">
        <f t="shared" si="108"/>
        <v>1</v>
      </c>
      <c r="Q568">
        <f t="shared" si="114"/>
        <v>383</v>
      </c>
    </row>
    <row r="569" spans="1:17" x14ac:dyDescent="0.2">
      <c r="A569">
        <v>1</v>
      </c>
      <c r="B569" s="3">
        <f>'Marktpreise EEX NCG 2017'!A925</f>
        <v>42563</v>
      </c>
      <c r="C569" s="7">
        <v>0</v>
      </c>
      <c r="D569" s="7">
        <f t="shared" si="116"/>
        <v>0</v>
      </c>
      <c r="E569" s="7">
        <f t="shared" si="117"/>
        <v>0</v>
      </c>
      <c r="F569" s="4">
        <f>'Marktpreise EEX NCG 2017'!B925</f>
        <v>16.920000000000002</v>
      </c>
      <c r="G569" s="4">
        <f t="shared" si="109"/>
        <v>17.110000000000003</v>
      </c>
      <c r="H569" s="4">
        <f t="shared" si="105"/>
        <v>0</v>
      </c>
      <c r="I569" s="19">
        <f t="shared" si="106"/>
        <v>0</v>
      </c>
      <c r="J569" s="19">
        <f t="shared" si="110"/>
        <v>0</v>
      </c>
      <c r="K569" s="7">
        <f t="shared" si="111"/>
        <v>0</v>
      </c>
      <c r="L569" s="18">
        <f t="shared" si="107"/>
        <v>0</v>
      </c>
      <c r="M569" s="4" t="e">
        <f t="shared" si="115"/>
        <v>#DIV/0!</v>
      </c>
      <c r="N569" s="4">
        <f t="shared" si="112"/>
        <v>18.746101562499994</v>
      </c>
      <c r="O569" s="4">
        <f t="shared" si="113"/>
        <v>7198.5029999999979</v>
      </c>
      <c r="P569">
        <f t="shared" si="108"/>
        <v>1</v>
      </c>
      <c r="Q569">
        <f t="shared" si="114"/>
        <v>384</v>
      </c>
    </row>
    <row r="570" spans="1:17" x14ac:dyDescent="0.2">
      <c r="A570">
        <v>1</v>
      </c>
      <c r="B570" s="3">
        <f>'Marktpreise EEX NCG 2017'!A926</f>
        <v>42564</v>
      </c>
      <c r="C570" s="7">
        <v>0</v>
      </c>
      <c r="D570" s="7">
        <f t="shared" si="116"/>
        <v>0</v>
      </c>
      <c r="E570" s="7">
        <f t="shared" si="117"/>
        <v>0</v>
      </c>
      <c r="F570" s="4">
        <f>'Marktpreise EEX NCG 2017'!B926</f>
        <v>16.739999999999998</v>
      </c>
      <c r="G570" s="4">
        <f t="shared" si="109"/>
        <v>16.93</v>
      </c>
      <c r="H570" s="4">
        <f t="shared" si="105"/>
        <v>0</v>
      </c>
      <c r="I570" s="19">
        <f t="shared" si="106"/>
        <v>0</v>
      </c>
      <c r="J570" s="19">
        <f t="shared" si="110"/>
        <v>0</v>
      </c>
      <c r="K570" s="7">
        <f t="shared" si="111"/>
        <v>0</v>
      </c>
      <c r="L570" s="18">
        <f t="shared" si="107"/>
        <v>0</v>
      </c>
      <c r="M570" s="4" t="e">
        <f t="shared" si="115"/>
        <v>#DIV/0!</v>
      </c>
      <c r="N570" s="4">
        <f t="shared" si="112"/>
        <v>18.74138441558441</v>
      </c>
      <c r="O570" s="4">
        <f t="shared" si="113"/>
        <v>7215.4329999999982</v>
      </c>
      <c r="P570">
        <f t="shared" si="108"/>
        <v>1</v>
      </c>
      <c r="Q570">
        <f t="shared" si="114"/>
        <v>385</v>
      </c>
    </row>
    <row r="571" spans="1:17" x14ac:dyDescent="0.2">
      <c r="A571">
        <v>1</v>
      </c>
      <c r="B571" s="3">
        <f>'Marktpreise EEX NCG 2017'!A927</f>
        <v>42565</v>
      </c>
      <c r="C571" s="7">
        <v>0</v>
      </c>
      <c r="D571" s="7">
        <f t="shared" si="116"/>
        <v>0</v>
      </c>
      <c r="E571" s="7">
        <f t="shared" si="117"/>
        <v>0</v>
      </c>
      <c r="F571" s="4">
        <f>'Marktpreise EEX NCG 2017'!B927</f>
        <v>16.86</v>
      </c>
      <c r="G571" s="4">
        <f t="shared" si="109"/>
        <v>17.05</v>
      </c>
      <c r="H571" s="4">
        <f t="shared" si="105"/>
        <v>0</v>
      </c>
      <c r="I571" s="19">
        <f t="shared" si="106"/>
        <v>0</v>
      </c>
      <c r="J571" s="19">
        <f t="shared" si="110"/>
        <v>0</v>
      </c>
      <c r="K571" s="7">
        <f t="shared" si="111"/>
        <v>0</v>
      </c>
      <c r="L571" s="18">
        <f t="shared" si="107"/>
        <v>0</v>
      </c>
      <c r="M571" s="4" t="e">
        <f t="shared" si="115"/>
        <v>#DIV/0!</v>
      </c>
      <c r="N571" s="4">
        <f t="shared" si="112"/>
        <v>18.737002590673569</v>
      </c>
      <c r="O571" s="4">
        <f t="shared" si="113"/>
        <v>7232.4829999999984</v>
      </c>
      <c r="P571">
        <f t="shared" si="108"/>
        <v>1</v>
      </c>
      <c r="Q571">
        <f t="shared" si="114"/>
        <v>386</v>
      </c>
    </row>
    <row r="572" spans="1:17" x14ac:dyDescent="0.2">
      <c r="A572">
        <v>1</v>
      </c>
      <c r="B572" s="3">
        <f>'Marktpreise EEX NCG 2017'!A928</f>
        <v>42566</v>
      </c>
      <c r="C572" s="7">
        <v>0</v>
      </c>
      <c r="D572" s="7">
        <f t="shared" si="116"/>
        <v>0</v>
      </c>
      <c r="E572" s="7">
        <f t="shared" si="117"/>
        <v>0</v>
      </c>
      <c r="F572" s="4">
        <f>'Marktpreise EEX NCG 2017'!B928</f>
        <v>17.48</v>
      </c>
      <c r="G572" s="4">
        <f t="shared" si="109"/>
        <v>17.670000000000002</v>
      </c>
      <c r="H572" s="4">
        <f t="shared" si="105"/>
        <v>0</v>
      </c>
      <c r="I572" s="19">
        <f t="shared" si="106"/>
        <v>0</v>
      </c>
      <c r="J572" s="19">
        <f t="shared" si="110"/>
        <v>0</v>
      </c>
      <c r="K572" s="7">
        <f t="shared" si="111"/>
        <v>0</v>
      </c>
      <c r="L572" s="18">
        <f t="shared" si="107"/>
        <v>0</v>
      </c>
      <c r="M572" s="4" t="e">
        <f t="shared" si="115"/>
        <v>#DIV/0!</v>
      </c>
      <c r="N572" s="4">
        <f t="shared" si="112"/>
        <v>18.734245478036172</v>
      </c>
      <c r="O572" s="4">
        <f t="shared" si="113"/>
        <v>7250.1529999999984</v>
      </c>
      <c r="P572">
        <f t="shared" si="108"/>
        <v>1</v>
      </c>
      <c r="Q572">
        <f t="shared" si="114"/>
        <v>387</v>
      </c>
    </row>
    <row r="573" spans="1:17" x14ac:dyDescent="0.2">
      <c r="B573" s="3">
        <f>'Marktpreise EEX NCG 2017'!A929</f>
        <v>42567</v>
      </c>
      <c r="C573" s="7">
        <v>0</v>
      </c>
      <c r="D573" s="7">
        <f t="shared" si="116"/>
        <v>0</v>
      </c>
      <c r="E573" s="7">
        <f t="shared" si="117"/>
        <v>0</v>
      </c>
      <c r="F573" s="4">
        <f>'Marktpreise EEX NCG 2017'!B929</f>
        <v>0</v>
      </c>
      <c r="G573" s="4">
        <f t="shared" si="109"/>
        <v>17.670000000000002</v>
      </c>
      <c r="H573" s="4">
        <f t="shared" si="105"/>
        <v>0</v>
      </c>
      <c r="I573" s="19">
        <f t="shared" si="106"/>
        <v>0</v>
      </c>
      <c r="J573" s="19">
        <f t="shared" si="110"/>
        <v>0</v>
      </c>
      <c r="K573" s="7">
        <f t="shared" si="111"/>
        <v>0</v>
      </c>
      <c r="L573" s="18">
        <f t="shared" si="107"/>
        <v>0</v>
      </c>
      <c r="M573" s="4" t="e">
        <f t="shared" si="115"/>
        <v>#DIV/0!</v>
      </c>
      <c r="N573" s="4">
        <f t="shared" si="112"/>
        <v>18.734245478036172</v>
      </c>
      <c r="O573" s="4">
        <f t="shared" si="113"/>
        <v>7250.1529999999984</v>
      </c>
      <c r="P573">
        <f t="shared" si="108"/>
        <v>0</v>
      </c>
      <c r="Q573">
        <f t="shared" si="114"/>
        <v>387</v>
      </c>
    </row>
    <row r="574" spans="1:17" x14ac:dyDescent="0.2">
      <c r="B574" s="3">
        <f>'Marktpreise EEX NCG 2017'!A930</f>
        <v>42568</v>
      </c>
      <c r="C574" s="7">
        <v>0</v>
      </c>
      <c r="D574" s="7">
        <f t="shared" si="116"/>
        <v>0</v>
      </c>
      <c r="E574" s="7">
        <f t="shared" si="117"/>
        <v>0</v>
      </c>
      <c r="F574" s="4">
        <f>'Marktpreise EEX NCG 2017'!B930</f>
        <v>0</v>
      </c>
      <c r="G574" s="4">
        <f t="shared" si="109"/>
        <v>17.670000000000002</v>
      </c>
      <c r="H574" s="4">
        <f t="shared" si="105"/>
        <v>0</v>
      </c>
      <c r="I574" s="19">
        <f t="shared" si="106"/>
        <v>0</v>
      </c>
      <c r="J574" s="19">
        <f t="shared" si="110"/>
        <v>0</v>
      </c>
      <c r="K574" s="7">
        <f t="shared" si="111"/>
        <v>0</v>
      </c>
      <c r="L574" s="18">
        <f t="shared" si="107"/>
        <v>0</v>
      </c>
      <c r="M574" s="4" t="e">
        <f t="shared" si="115"/>
        <v>#DIV/0!</v>
      </c>
      <c r="N574" s="4">
        <f t="shared" si="112"/>
        <v>18.734245478036172</v>
      </c>
      <c r="O574" s="4">
        <f t="shared" si="113"/>
        <v>7250.1529999999984</v>
      </c>
      <c r="P574">
        <f t="shared" si="108"/>
        <v>0</v>
      </c>
      <c r="Q574">
        <f t="shared" si="114"/>
        <v>387</v>
      </c>
    </row>
    <row r="575" spans="1:17" x14ac:dyDescent="0.2">
      <c r="A575">
        <v>1</v>
      </c>
      <c r="B575" s="3">
        <f>'Marktpreise EEX NCG 2017'!A931</f>
        <v>42569</v>
      </c>
      <c r="C575" s="7">
        <v>0</v>
      </c>
      <c r="D575" s="7">
        <f t="shared" si="116"/>
        <v>0</v>
      </c>
      <c r="E575" s="7">
        <f t="shared" si="117"/>
        <v>0</v>
      </c>
      <c r="F575" s="4">
        <f>'Marktpreise EEX NCG 2017'!B931</f>
        <v>17.11</v>
      </c>
      <c r="G575" s="4">
        <f t="shared" si="109"/>
        <v>17.3</v>
      </c>
      <c r="H575" s="4">
        <f t="shared" si="105"/>
        <v>0</v>
      </c>
      <c r="I575" s="19">
        <f t="shared" si="106"/>
        <v>0</v>
      </c>
      <c r="J575" s="19">
        <f t="shared" si="110"/>
        <v>0</v>
      </c>
      <c r="K575" s="7">
        <f t="shared" si="111"/>
        <v>0</v>
      </c>
      <c r="L575" s="18">
        <f t="shared" si="107"/>
        <v>0</v>
      </c>
      <c r="M575" s="4" t="e">
        <f t="shared" si="115"/>
        <v>#DIV/0!</v>
      </c>
      <c r="N575" s="4">
        <f t="shared" si="112"/>
        <v>18.73054896907216</v>
      </c>
      <c r="O575" s="4">
        <f t="shared" si="113"/>
        <v>7267.4529999999986</v>
      </c>
      <c r="P575">
        <f t="shared" si="108"/>
        <v>1</v>
      </c>
      <c r="Q575">
        <f t="shared" si="114"/>
        <v>388</v>
      </c>
    </row>
    <row r="576" spans="1:17" x14ac:dyDescent="0.2">
      <c r="A576">
        <v>1</v>
      </c>
      <c r="B576" s="3">
        <f>'Marktpreise EEX NCG 2017'!A932</f>
        <v>42570</v>
      </c>
      <c r="C576" s="7">
        <v>0</v>
      </c>
      <c r="D576" s="7">
        <f t="shared" si="116"/>
        <v>0</v>
      </c>
      <c r="E576" s="7">
        <f t="shared" si="117"/>
        <v>0</v>
      </c>
      <c r="F576" s="4">
        <f>'Marktpreise EEX NCG 2017'!B932</f>
        <v>17.12</v>
      </c>
      <c r="G576" s="4">
        <f t="shared" si="109"/>
        <v>17.310000000000002</v>
      </c>
      <c r="H576" s="4">
        <f t="shared" si="105"/>
        <v>0</v>
      </c>
      <c r="I576" s="19">
        <f t="shared" si="106"/>
        <v>0</v>
      </c>
      <c r="J576" s="19">
        <f t="shared" si="110"/>
        <v>0</v>
      </c>
      <c r="K576" s="7">
        <f t="shared" si="111"/>
        <v>0</v>
      </c>
      <c r="L576" s="18">
        <f t="shared" si="107"/>
        <v>0</v>
      </c>
      <c r="M576" s="4" t="e">
        <f t="shared" si="115"/>
        <v>#DIV/0!</v>
      </c>
      <c r="N576" s="4">
        <f t="shared" si="112"/>
        <v>18.726897172236502</v>
      </c>
      <c r="O576" s="4">
        <f t="shared" si="113"/>
        <v>7284.762999999999</v>
      </c>
      <c r="P576">
        <f t="shared" si="108"/>
        <v>1</v>
      </c>
      <c r="Q576">
        <f t="shared" si="114"/>
        <v>389</v>
      </c>
    </row>
    <row r="577" spans="1:17" x14ac:dyDescent="0.2">
      <c r="A577">
        <v>1</v>
      </c>
      <c r="B577" s="3">
        <f>'Marktpreise EEX NCG 2017'!A933</f>
        <v>42571</v>
      </c>
      <c r="C577" s="7">
        <v>0</v>
      </c>
      <c r="D577" s="7">
        <f t="shared" si="116"/>
        <v>0</v>
      </c>
      <c r="E577" s="7">
        <f t="shared" si="117"/>
        <v>0</v>
      </c>
      <c r="F577" s="4">
        <f>'Marktpreise EEX NCG 2017'!B933</f>
        <v>17.2</v>
      </c>
      <c r="G577" s="4">
        <f t="shared" si="109"/>
        <v>17.39</v>
      </c>
      <c r="H577" s="4">
        <f t="shared" si="105"/>
        <v>0</v>
      </c>
      <c r="I577" s="19">
        <f t="shared" si="106"/>
        <v>0</v>
      </c>
      <c r="J577" s="19">
        <f t="shared" si="110"/>
        <v>0</v>
      </c>
      <c r="K577" s="7">
        <f t="shared" si="111"/>
        <v>0</v>
      </c>
      <c r="L577" s="18">
        <f t="shared" si="107"/>
        <v>0</v>
      </c>
      <c r="M577" s="4" t="e">
        <f t="shared" si="115"/>
        <v>#DIV/0!</v>
      </c>
      <c r="N577" s="4">
        <f t="shared" si="112"/>
        <v>18.723469230769229</v>
      </c>
      <c r="O577" s="4">
        <f t="shared" si="113"/>
        <v>7302.1529999999993</v>
      </c>
      <c r="P577">
        <f t="shared" si="108"/>
        <v>1</v>
      </c>
      <c r="Q577">
        <f t="shared" si="114"/>
        <v>390</v>
      </c>
    </row>
    <row r="578" spans="1:17" x14ac:dyDescent="0.2">
      <c r="A578">
        <v>1</v>
      </c>
      <c r="B578" s="3">
        <f>'Marktpreise EEX NCG 2017'!A934</f>
        <v>42572</v>
      </c>
      <c r="C578" s="7">
        <v>0</v>
      </c>
      <c r="D578" s="7">
        <f t="shared" si="116"/>
        <v>0</v>
      </c>
      <c r="E578" s="7">
        <f t="shared" si="117"/>
        <v>0</v>
      </c>
      <c r="F578" s="4">
        <f>'Marktpreise EEX NCG 2017'!B934</f>
        <v>17.37</v>
      </c>
      <c r="G578" s="4">
        <f t="shared" si="109"/>
        <v>17.560000000000002</v>
      </c>
      <c r="H578" s="4">
        <f t="shared" si="105"/>
        <v>0</v>
      </c>
      <c r="I578" s="19">
        <f t="shared" si="106"/>
        <v>0</v>
      </c>
      <c r="J578" s="19">
        <f t="shared" si="110"/>
        <v>0</v>
      </c>
      <c r="K578" s="7">
        <f t="shared" si="111"/>
        <v>0</v>
      </c>
      <c r="L578" s="18">
        <f t="shared" si="107"/>
        <v>0</v>
      </c>
      <c r="M578" s="4" t="e">
        <f t="shared" si="115"/>
        <v>#DIV/0!</v>
      </c>
      <c r="N578" s="4">
        <f t="shared" si="112"/>
        <v>18.720493606138106</v>
      </c>
      <c r="O578" s="4">
        <f t="shared" si="113"/>
        <v>7319.7129999999997</v>
      </c>
      <c r="P578">
        <f t="shared" si="108"/>
        <v>1</v>
      </c>
      <c r="Q578">
        <f t="shared" si="114"/>
        <v>391</v>
      </c>
    </row>
    <row r="579" spans="1:17" x14ac:dyDescent="0.2">
      <c r="A579">
        <v>1</v>
      </c>
      <c r="B579" s="3">
        <f>'Marktpreise EEX NCG 2017'!A935</f>
        <v>42573</v>
      </c>
      <c r="C579" s="7">
        <v>0</v>
      </c>
      <c r="D579" s="7">
        <f t="shared" si="116"/>
        <v>0</v>
      </c>
      <c r="E579" s="7">
        <f t="shared" si="117"/>
        <v>0</v>
      </c>
      <c r="F579" s="4">
        <f>'Marktpreise EEX NCG 2017'!B935</f>
        <v>17.260000000000002</v>
      </c>
      <c r="G579" s="4">
        <f t="shared" si="109"/>
        <v>17.450000000000003</v>
      </c>
      <c r="H579" s="4">
        <f t="shared" si="105"/>
        <v>0</v>
      </c>
      <c r="I579" s="19">
        <f t="shared" si="106"/>
        <v>0</v>
      </c>
      <c r="J579" s="19">
        <f t="shared" si="110"/>
        <v>0</v>
      </c>
      <c r="K579" s="7">
        <f t="shared" si="111"/>
        <v>0</v>
      </c>
      <c r="L579" s="18">
        <f t="shared" si="107"/>
        <v>0</v>
      </c>
      <c r="M579" s="4" t="e">
        <f t="shared" si="115"/>
        <v>#DIV/0!</v>
      </c>
      <c r="N579" s="4">
        <f t="shared" si="112"/>
        <v>18.717252551020408</v>
      </c>
      <c r="O579" s="4">
        <f t="shared" si="113"/>
        <v>7337.1629999999996</v>
      </c>
      <c r="P579">
        <f t="shared" si="108"/>
        <v>1</v>
      </c>
      <c r="Q579">
        <f t="shared" si="114"/>
        <v>392</v>
      </c>
    </row>
    <row r="580" spans="1:17" x14ac:dyDescent="0.2">
      <c r="B580" s="3">
        <f>'Marktpreise EEX NCG 2017'!A936</f>
        <v>42574</v>
      </c>
      <c r="C580" s="7">
        <v>0</v>
      </c>
      <c r="D580" s="7">
        <f t="shared" si="116"/>
        <v>0</v>
      </c>
      <c r="E580" s="7">
        <f t="shared" si="117"/>
        <v>0</v>
      </c>
      <c r="F580" s="4">
        <f>'Marktpreise EEX NCG 2017'!B936</f>
        <v>0</v>
      </c>
      <c r="G580" s="4">
        <f t="shared" si="109"/>
        <v>17.450000000000003</v>
      </c>
      <c r="H580" s="4">
        <f t="shared" si="105"/>
        <v>0</v>
      </c>
      <c r="I580" s="19">
        <f t="shared" si="106"/>
        <v>0</v>
      </c>
      <c r="J580" s="19">
        <f t="shared" si="110"/>
        <v>0</v>
      </c>
      <c r="K580" s="7">
        <f t="shared" si="111"/>
        <v>0</v>
      </c>
      <c r="L580" s="18">
        <f t="shared" si="107"/>
        <v>0</v>
      </c>
      <c r="M580" s="4" t="e">
        <f t="shared" si="115"/>
        <v>#DIV/0!</v>
      </c>
      <c r="N580" s="4">
        <f t="shared" si="112"/>
        <v>18.717252551020408</v>
      </c>
      <c r="O580" s="4">
        <f t="shared" si="113"/>
        <v>7337.1629999999996</v>
      </c>
      <c r="P580">
        <f t="shared" si="108"/>
        <v>0</v>
      </c>
      <c r="Q580">
        <f t="shared" si="114"/>
        <v>392</v>
      </c>
    </row>
    <row r="581" spans="1:17" x14ac:dyDescent="0.2">
      <c r="B581" s="3">
        <f>'Marktpreise EEX NCG 2017'!A937</f>
        <v>42575</v>
      </c>
      <c r="C581" s="7">
        <v>0</v>
      </c>
      <c r="D581" s="7">
        <f t="shared" si="116"/>
        <v>0</v>
      </c>
      <c r="E581" s="7">
        <f t="shared" si="117"/>
        <v>0</v>
      </c>
      <c r="F581" s="4">
        <f>'Marktpreise EEX NCG 2017'!B937</f>
        <v>0</v>
      </c>
      <c r="G581" s="4">
        <f t="shared" si="109"/>
        <v>17.450000000000003</v>
      </c>
      <c r="H581" s="4">
        <f t="shared" si="105"/>
        <v>0</v>
      </c>
      <c r="I581" s="19">
        <f t="shared" si="106"/>
        <v>0</v>
      </c>
      <c r="J581" s="19">
        <f t="shared" si="110"/>
        <v>0</v>
      </c>
      <c r="K581" s="7">
        <f t="shared" si="111"/>
        <v>0</v>
      </c>
      <c r="L581" s="18">
        <f t="shared" si="107"/>
        <v>0</v>
      </c>
      <c r="M581" s="4" t="e">
        <f t="shared" si="115"/>
        <v>#DIV/0!</v>
      </c>
      <c r="N581" s="4">
        <f t="shared" si="112"/>
        <v>18.717252551020408</v>
      </c>
      <c r="O581" s="4">
        <f t="shared" si="113"/>
        <v>7337.1629999999996</v>
      </c>
      <c r="P581">
        <f t="shared" si="108"/>
        <v>0</v>
      </c>
      <c r="Q581">
        <f t="shared" si="114"/>
        <v>392</v>
      </c>
    </row>
    <row r="582" spans="1:17" x14ac:dyDescent="0.2">
      <c r="A582">
        <v>1</v>
      </c>
      <c r="B582" s="3">
        <f>'Marktpreise EEX NCG 2017'!A938</f>
        <v>42576</v>
      </c>
      <c r="C582" s="7">
        <v>0</v>
      </c>
      <c r="D582" s="7">
        <f t="shared" si="116"/>
        <v>0</v>
      </c>
      <c r="E582" s="7">
        <f t="shared" si="117"/>
        <v>0</v>
      </c>
      <c r="F582" s="4">
        <f>'Marktpreise EEX NCG 2017'!B938</f>
        <v>17.03</v>
      </c>
      <c r="G582" s="4">
        <f t="shared" si="109"/>
        <v>17.220000000000002</v>
      </c>
      <c r="H582" s="4">
        <f t="shared" si="105"/>
        <v>0</v>
      </c>
      <c r="I582" s="19">
        <f t="shared" si="106"/>
        <v>0</v>
      </c>
      <c r="J582" s="19">
        <f t="shared" si="110"/>
        <v>0</v>
      </c>
      <c r="K582" s="7">
        <f t="shared" si="111"/>
        <v>0</v>
      </c>
      <c r="L582" s="18">
        <f t="shared" si="107"/>
        <v>0</v>
      </c>
      <c r="M582" s="4" t="e">
        <f t="shared" si="115"/>
        <v>#DIV/0!</v>
      </c>
      <c r="N582" s="4">
        <f t="shared" si="112"/>
        <v>18.713442748091602</v>
      </c>
      <c r="O582" s="4">
        <f t="shared" si="113"/>
        <v>7354.3829999999998</v>
      </c>
      <c r="P582">
        <f t="shared" si="108"/>
        <v>1</v>
      </c>
      <c r="Q582">
        <f t="shared" si="114"/>
        <v>393</v>
      </c>
    </row>
    <row r="583" spans="1:17" x14ac:dyDescent="0.2">
      <c r="A583">
        <v>1</v>
      </c>
      <c r="B583" s="3">
        <f>'Marktpreise EEX NCG 2017'!A939</f>
        <v>42577</v>
      </c>
      <c r="C583" s="7">
        <v>0</v>
      </c>
      <c r="D583" s="7">
        <f t="shared" si="116"/>
        <v>0</v>
      </c>
      <c r="E583" s="7">
        <f t="shared" si="117"/>
        <v>0</v>
      </c>
      <c r="F583" s="4">
        <f>'Marktpreise EEX NCG 2017'!B939</f>
        <v>16.93</v>
      </c>
      <c r="G583" s="4">
        <f t="shared" si="109"/>
        <v>17.12</v>
      </c>
      <c r="H583" s="4">
        <f t="shared" si="105"/>
        <v>0</v>
      </c>
      <c r="I583" s="19">
        <f t="shared" si="106"/>
        <v>0</v>
      </c>
      <c r="J583" s="19">
        <f t="shared" si="110"/>
        <v>0</v>
      </c>
      <c r="K583" s="7">
        <f t="shared" si="111"/>
        <v>0</v>
      </c>
      <c r="L583" s="18">
        <f t="shared" si="107"/>
        <v>0</v>
      </c>
      <c r="M583" s="4" t="e">
        <f t="shared" si="115"/>
        <v>#DIV/0!</v>
      </c>
      <c r="N583" s="4">
        <f t="shared" si="112"/>
        <v>18.709398477157361</v>
      </c>
      <c r="O583" s="4">
        <f t="shared" si="113"/>
        <v>7371.5029999999997</v>
      </c>
      <c r="P583">
        <f t="shared" si="108"/>
        <v>1</v>
      </c>
      <c r="Q583">
        <f t="shared" si="114"/>
        <v>394</v>
      </c>
    </row>
    <row r="584" spans="1:17" x14ac:dyDescent="0.2">
      <c r="A584">
        <v>1</v>
      </c>
      <c r="B584" s="3">
        <f>'Marktpreise EEX NCG 2017'!A940</f>
        <v>42578</v>
      </c>
      <c r="C584" s="7">
        <v>0</v>
      </c>
      <c r="D584" s="7">
        <f t="shared" si="116"/>
        <v>0</v>
      </c>
      <c r="E584" s="7">
        <f t="shared" si="117"/>
        <v>0</v>
      </c>
      <c r="F584" s="4">
        <f>'Marktpreise EEX NCG 2017'!B940</f>
        <v>16.88</v>
      </c>
      <c r="G584" s="4">
        <f t="shared" si="109"/>
        <v>17.07</v>
      </c>
      <c r="H584" s="4">
        <f t="shared" si="105"/>
        <v>0</v>
      </c>
      <c r="I584" s="19">
        <f t="shared" si="106"/>
        <v>0</v>
      </c>
      <c r="J584" s="19">
        <f t="shared" si="110"/>
        <v>0</v>
      </c>
      <c r="K584" s="7">
        <f t="shared" si="111"/>
        <v>0</v>
      </c>
      <c r="L584" s="18">
        <f t="shared" si="107"/>
        <v>0</v>
      </c>
      <c r="M584" s="4" t="e">
        <f t="shared" si="115"/>
        <v>#DIV/0!</v>
      </c>
      <c r="N584" s="4">
        <f t="shared" si="112"/>
        <v>18.70524810126582</v>
      </c>
      <c r="O584" s="4">
        <f t="shared" si="113"/>
        <v>7388.5729999999994</v>
      </c>
      <c r="P584">
        <f t="shared" si="108"/>
        <v>1</v>
      </c>
      <c r="Q584">
        <f t="shared" si="114"/>
        <v>395</v>
      </c>
    </row>
    <row r="585" spans="1:17" x14ac:dyDescent="0.2">
      <c r="A585">
        <v>1</v>
      </c>
      <c r="B585" s="3">
        <f>'Marktpreise EEX NCG 2017'!A941</f>
        <v>42579</v>
      </c>
      <c r="C585" s="7">
        <v>0</v>
      </c>
      <c r="D585" s="7">
        <f t="shared" si="116"/>
        <v>0</v>
      </c>
      <c r="E585" s="7">
        <f t="shared" si="117"/>
        <v>0</v>
      </c>
      <c r="F585" s="4">
        <f>'Marktpreise EEX NCG 2017'!B941</f>
        <v>16.64</v>
      </c>
      <c r="G585" s="4">
        <f t="shared" si="109"/>
        <v>16.830000000000002</v>
      </c>
      <c r="H585" s="4">
        <f t="shared" si="105"/>
        <v>0</v>
      </c>
      <c r="I585" s="19">
        <f t="shared" si="106"/>
        <v>0</v>
      </c>
      <c r="J585" s="19">
        <f t="shared" si="110"/>
        <v>0</v>
      </c>
      <c r="K585" s="7">
        <f t="shared" si="111"/>
        <v>0</v>
      </c>
      <c r="L585" s="18">
        <f t="shared" si="107"/>
        <v>0</v>
      </c>
      <c r="M585" s="4" t="e">
        <f t="shared" si="115"/>
        <v>#DIV/0!</v>
      </c>
      <c r="N585" s="4">
        <f t="shared" si="112"/>
        <v>18.700512626262626</v>
      </c>
      <c r="O585" s="4">
        <f t="shared" si="113"/>
        <v>7405.4029999999993</v>
      </c>
      <c r="P585">
        <f t="shared" si="108"/>
        <v>1</v>
      </c>
      <c r="Q585">
        <f t="shared" si="114"/>
        <v>396</v>
      </c>
    </row>
    <row r="586" spans="1:17" x14ac:dyDescent="0.2">
      <c r="A586">
        <v>1</v>
      </c>
      <c r="B586" s="3">
        <f>'Marktpreise EEX NCG 2017'!A942</f>
        <v>42580</v>
      </c>
      <c r="C586" s="7">
        <v>0</v>
      </c>
      <c r="D586" s="7">
        <f t="shared" si="116"/>
        <v>0</v>
      </c>
      <c r="E586" s="7">
        <f t="shared" si="117"/>
        <v>0</v>
      </c>
      <c r="F586" s="4">
        <f>'Marktpreise EEX NCG 2017'!B942</f>
        <v>16.55</v>
      </c>
      <c r="G586" s="4">
        <f t="shared" si="109"/>
        <v>16.740000000000002</v>
      </c>
      <c r="H586" s="4">
        <f t="shared" si="105"/>
        <v>0</v>
      </c>
      <c r="I586" s="19">
        <f t="shared" si="106"/>
        <v>0</v>
      </c>
      <c r="J586" s="19">
        <f t="shared" si="110"/>
        <v>0</v>
      </c>
      <c r="K586" s="7">
        <f t="shared" si="111"/>
        <v>0</v>
      </c>
      <c r="L586" s="18">
        <f t="shared" si="107"/>
        <v>0</v>
      </c>
      <c r="M586" s="4" t="e">
        <f t="shared" si="115"/>
        <v>#DIV/0!</v>
      </c>
      <c r="N586" s="4">
        <f t="shared" si="112"/>
        <v>18.695574307304785</v>
      </c>
      <c r="O586" s="4">
        <f t="shared" si="113"/>
        <v>7422.1429999999991</v>
      </c>
      <c r="P586">
        <f t="shared" si="108"/>
        <v>1</v>
      </c>
      <c r="Q586">
        <f t="shared" si="114"/>
        <v>397</v>
      </c>
    </row>
    <row r="587" spans="1:17" x14ac:dyDescent="0.2">
      <c r="B587" s="3">
        <f>'Marktpreise EEX NCG 2017'!A943</f>
        <v>42581</v>
      </c>
      <c r="C587" s="7">
        <v>0</v>
      </c>
      <c r="D587" s="7">
        <f t="shared" si="116"/>
        <v>0</v>
      </c>
      <c r="E587" s="7">
        <f t="shared" si="117"/>
        <v>0</v>
      </c>
      <c r="F587" s="4">
        <f>'Marktpreise EEX NCG 2017'!B943</f>
        <v>0</v>
      </c>
      <c r="G587" s="4">
        <f t="shared" si="109"/>
        <v>16.740000000000002</v>
      </c>
      <c r="H587" s="4">
        <f t="shared" ref="H587:H650" si="118">IF(E587&gt;0,G587,0)</f>
        <v>0</v>
      </c>
      <c r="I587" s="19">
        <f t="shared" ref="I587:I650" si="119">E587*G587</f>
        <v>0</v>
      </c>
      <c r="J587" s="19">
        <f t="shared" si="110"/>
        <v>0</v>
      </c>
      <c r="K587" s="7">
        <f t="shared" si="111"/>
        <v>0</v>
      </c>
      <c r="L587" s="18">
        <f t="shared" ref="L587:L650" si="120">K587*100/$C$6</f>
        <v>0</v>
      </c>
      <c r="M587" s="4" t="e">
        <f t="shared" si="115"/>
        <v>#DIV/0!</v>
      </c>
      <c r="N587" s="4">
        <f t="shared" si="112"/>
        <v>18.695574307304785</v>
      </c>
      <c r="O587" s="4">
        <f t="shared" si="113"/>
        <v>7422.1429999999991</v>
      </c>
      <c r="P587">
        <f t="shared" ref="P587:P650" si="121">IF(F587&gt;0,1,0)</f>
        <v>0</v>
      </c>
      <c r="Q587">
        <f t="shared" si="114"/>
        <v>397</v>
      </c>
    </row>
    <row r="588" spans="1:17" x14ac:dyDescent="0.2">
      <c r="B588" s="3">
        <f>'Marktpreise EEX NCG 2017'!A944</f>
        <v>42582</v>
      </c>
      <c r="C588" s="7">
        <v>0</v>
      </c>
      <c r="D588" s="7">
        <f t="shared" si="116"/>
        <v>0</v>
      </c>
      <c r="E588" s="7">
        <f t="shared" si="117"/>
        <v>0</v>
      </c>
      <c r="F588" s="4">
        <f>'Marktpreise EEX NCG 2017'!B944</f>
        <v>0</v>
      </c>
      <c r="G588" s="4">
        <f t="shared" ref="G588:G651" si="122">IF(F588&gt;0,F588+$E$7,G587)</f>
        <v>16.740000000000002</v>
      </c>
      <c r="H588" s="4">
        <f t="shared" si="118"/>
        <v>0</v>
      </c>
      <c r="I588" s="19">
        <f t="shared" si="119"/>
        <v>0</v>
      </c>
      <c r="J588" s="19">
        <f t="shared" ref="J588:J651" si="123">I588+J587</f>
        <v>0</v>
      </c>
      <c r="K588" s="7">
        <f t="shared" ref="K588:K651" si="124">E588+K587</f>
        <v>0</v>
      </c>
      <c r="L588" s="18">
        <f t="shared" si="120"/>
        <v>0</v>
      </c>
      <c r="M588" s="4" t="e">
        <f t="shared" si="115"/>
        <v>#DIV/0!</v>
      </c>
      <c r="N588" s="4">
        <f t="shared" ref="N588:N651" si="125">O588/Q588</f>
        <v>18.695574307304785</v>
      </c>
      <c r="O588" s="4">
        <f t="shared" ref="O588:O651" si="126">IF(F588&gt;0,G588+O587,O587)</f>
        <v>7422.1429999999991</v>
      </c>
      <c r="P588">
        <f t="shared" si="121"/>
        <v>0</v>
      </c>
      <c r="Q588">
        <f t="shared" ref="Q588:Q651" si="127">P588+Q587</f>
        <v>397</v>
      </c>
    </row>
    <row r="589" spans="1:17" x14ac:dyDescent="0.2">
      <c r="A589">
        <v>1</v>
      </c>
      <c r="B589" s="3">
        <f>'Marktpreise EEX NCG 2017'!A945</f>
        <v>42583</v>
      </c>
      <c r="C589" s="7"/>
      <c r="D589" s="7">
        <f t="shared" ref="D589:D652" si="128">IF(F589&gt;=F588,IF(F589=0,C589+D588,0),C589+D588)</f>
        <v>0</v>
      </c>
      <c r="E589" s="7">
        <f t="shared" ref="E589:E652" si="129">IF(F589&gt;=F588,IF(F589=0,0,C589+D588),0)</f>
        <v>0</v>
      </c>
      <c r="F589" s="4">
        <f>'Marktpreise EEX NCG 2017'!B945</f>
        <v>16.25</v>
      </c>
      <c r="G589" s="4">
        <f t="shared" si="122"/>
        <v>16.440000000000001</v>
      </c>
      <c r="H589" s="4">
        <f t="shared" si="118"/>
        <v>0</v>
      </c>
      <c r="I589" s="19">
        <f t="shared" si="119"/>
        <v>0</v>
      </c>
      <c r="J589" s="19">
        <f t="shared" si="123"/>
        <v>0</v>
      </c>
      <c r="K589" s="7">
        <f t="shared" si="124"/>
        <v>0</v>
      </c>
      <c r="L589" s="18">
        <f t="shared" si="120"/>
        <v>0</v>
      </c>
      <c r="M589" s="4" t="e">
        <f t="shared" si="115"/>
        <v>#DIV/0!</v>
      </c>
      <c r="N589" s="4">
        <f t="shared" si="125"/>
        <v>18.689907035175874</v>
      </c>
      <c r="O589" s="4">
        <f t="shared" si="126"/>
        <v>7438.5829999999987</v>
      </c>
      <c r="P589">
        <f t="shared" si="121"/>
        <v>1</v>
      </c>
      <c r="Q589">
        <f t="shared" si="127"/>
        <v>398</v>
      </c>
    </row>
    <row r="590" spans="1:17" x14ac:dyDescent="0.2">
      <c r="A590">
        <v>1</v>
      </c>
      <c r="B590" s="3">
        <f>'Marktpreise EEX NCG 2017'!A946</f>
        <v>42584</v>
      </c>
      <c r="C590" s="7"/>
      <c r="D590" s="7">
        <f t="shared" si="128"/>
        <v>0</v>
      </c>
      <c r="E590" s="7">
        <f t="shared" si="129"/>
        <v>0</v>
      </c>
      <c r="F590" s="4">
        <f>'Marktpreise EEX NCG 2017'!B946</f>
        <v>16.09</v>
      </c>
      <c r="G590" s="4">
        <f t="shared" si="122"/>
        <v>16.28</v>
      </c>
      <c r="H590" s="4">
        <f t="shared" si="118"/>
        <v>0</v>
      </c>
      <c r="I590" s="19">
        <f t="shared" si="119"/>
        <v>0</v>
      </c>
      <c r="J590" s="19">
        <f t="shared" si="123"/>
        <v>0</v>
      </c>
      <c r="K590" s="7">
        <f t="shared" si="124"/>
        <v>0</v>
      </c>
      <c r="L590" s="18">
        <f t="shared" si="120"/>
        <v>0</v>
      </c>
      <c r="M590" s="4" t="e">
        <f t="shared" si="115"/>
        <v>#DIV/0!</v>
      </c>
      <c r="N590" s="4">
        <f t="shared" si="125"/>
        <v>18.683867167919797</v>
      </c>
      <c r="O590" s="4">
        <f t="shared" si="126"/>
        <v>7454.8629999999985</v>
      </c>
      <c r="P590">
        <f t="shared" si="121"/>
        <v>1</v>
      </c>
      <c r="Q590">
        <f t="shared" si="127"/>
        <v>399</v>
      </c>
    </row>
    <row r="591" spans="1:17" x14ac:dyDescent="0.2">
      <c r="A591">
        <v>1</v>
      </c>
      <c r="B591" s="3">
        <f>'Marktpreise EEX NCG 2017'!A947</f>
        <v>42585</v>
      </c>
      <c r="C591" s="7"/>
      <c r="D591" s="7">
        <f t="shared" si="128"/>
        <v>0</v>
      </c>
      <c r="E591" s="7">
        <f t="shared" si="129"/>
        <v>0</v>
      </c>
      <c r="F591" s="4">
        <f>'Marktpreise EEX NCG 2017'!B947</f>
        <v>16.010000000000002</v>
      </c>
      <c r="G591" s="4">
        <f t="shared" si="122"/>
        <v>16.200000000000003</v>
      </c>
      <c r="H591" s="4">
        <f t="shared" si="118"/>
        <v>0</v>
      </c>
      <c r="I591" s="19">
        <f t="shared" si="119"/>
        <v>0</v>
      </c>
      <c r="J591" s="19">
        <f t="shared" si="123"/>
        <v>0</v>
      </c>
      <c r="K591" s="7">
        <f t="shared" si="124"/>
        <v>0</v>
      </c>
      <c r="L591" s="18">
        <f t="shared" si="120"/>
        <v>0</v>
      </c>
      <c r="M591" s="4" t="e">
        <f t="shared" si="115"/>
        <v>#DIV/0!</v>
      </c>
      <c r="N591" s="4">
        <f t="shared" si="125"/>
        <v>18.677657499999995</v>
      </c>
      <c r="O591" s="4">
        <f t="shared" si="126"/>
        <v>7471.0629999999983</v>
      </c>
      <c r="P591">
        <f t="shared" si="121"/>
        <v>1</v>
      </c>
      <c r="Q591">
        <f t="shared" si="127"/>
        <v>400</v>
      </c>
    </row>
    <row r="592" spans="1:17" x14ac:dyDescent="0.2">
      <c r="A592">
        <v>1</v>
      </c>
      <c r="B592" s="3">
        <f>'Marktpreise EEX NCG 2017'!A948</f>
        <v>42586</v>
      </c>
      <c r="C592" s="7"/>
      <c r="D592" s="7">
        <f t="shared" si="128"/>
        <v>0</v>
      </c>
      <c r="E592" s="7">
        <f t="shared" si="129"/>
        <v>0</v>
      </c>
      <c r="F592" s="4">
        <f>'Marktpreise EEX NCG 2017'!B948</f>
        <v>15.97</v>
      </c>
      <c r="G592" s="4">
        <f t="shared" si="122"/>
        <v>16.16</v>
      </c>
      <c r="H592" s="4">
        <f t="shared" si="118"/>
        <v>0</v>
      </c>
      <c r="I592" s="19">
        <f t="shared" si="119"/>
        <v>0</v>
      </c>
      <c r="J592" s="19">
        <f t="shared" si="123"/>
        <v>0</v>
      </c>
      <c r="K592" s="7">
        <f t="shared" si="124"/>
        <v>0</v>
      </c>
      <c r="L592" s="18">
        <f t="shared" si="120"/>
        <v>0</v>
      </c>
      <c r="M592" s="4" t="e">
        <f t="shared" si="115"/>
        <v>#DIV/0!</v>
      </c>
      <c r="N592" s="4">
        <f t="shared" si="125"/>
        <v>18.671379052369073</v>
      </c>
      <c r="O592" s="4">
        <f t="shared" si="126"/>
        <v>7487.2229999999981</v>
      </c>
      <c r="P592">
        <f t="shared" si="121"/>
        <v>1</v>
      </c>
      <c r="Q592">
        <f t="shared" si="127"/>
        <v>401</v>
      </c>
    </row>
    <row r="593" spans="1:17" x14ac:dyDescent="0.2">
      <c r="A593">
        <v>1</v>
      </c>
      <c r="B593" s="3">
        <f>'Marktpreise EEX NCG 2017'!A949</f>
        <v>42587</v>
      </c>
      <c r="C593" s="7"/>
      <c r="D593" s="7">
        <f t="shared" si="128"/>
        <v>0</v>
      </c>
      <c r="E593" s="7">
        <f t="shared" si="129"/>
        <v>0</v>
      </c>
      <c r="F593" s="4">
        <f>'Marktpreise EEX NCG 2017'!B949</f>
        <v>15.76</v>
      </c>
      <c r="G593" s="4">
        <f t="shared" si="122"/>
        <v>15.95</v>
      </c>
      <c r="H593" s="4">
        <f t="shared" si="118"/>
        <v>0</v>
      </c>
      <c r="I593" s="19">
        <f t="shared" si="119"/>
        <v>0</v>
      </c>
      <c r="J593" s="19">
        <f t="shared" si="123"/>
        <v>0</v>
      </c>
      <c r="K593" s="7">
        <f t="shared" si="124"/>
        <v>0</v>
      </c>
      <c r="L593" s="18">
        <f t="shared" si="120"/>
        <v>0</v>
      </c>
      <c r="M593" s="4" t="e">
        <f t="shared" si="115"/>
        <v>#DIV/0!</v>
      </c>
      <c r="N593" s="4">
        <f t="shared" si="125"/>
        <v>18.664609452736315</v>
      </c>
      <c r="O593" s="4">
        <f t="shared" si="126"/>
        <v>7503.172999999998</v>
      </c>
      <c r="P593">
        <f t="shared" si="121"/>
        <v>1</v>
      </c>
      <c r="Q593">
        <f t="shared" si="127"/>
        <v>402</v>
      </c>
    </row>
    <row r="594" spans="1:17" x14ac:dyDescent="0.2">
      <c r="B594" s="3">
        <f>'Marktpreise EEX NCG 2017'!A950</f>
        <v>42588</v>
      </c>
      <c r="C594" s="7"/>
      <c r="D594" s="7">
        <f t="shared" si="128"/>
        <v>0</v>
      </c>
      <c r="E594" s="7">
        <f t="shared" si="129"/>
        <v>0</v>
      </c>
      <c r="F594" s="4">
        <f>'Marktpreise EEX NCG 2017'!B950</f>
        <v>0</v>
      </c>
      <c r="G594" s="4">
        <f t="shared" si="122"/>
        <v>15.95</v>
      </c>
      <c r="H594" s="4">
        <f t="shared" si="118"/>
        <v>0</v>
      </c>
      <c r="I594" s="19">
        <f t="shared" si="119"/>
        <v>0</v>
      </c>
      <c r="J594" s="19">
        <f t="shared" si="123"/>
        <v>0</v>
      </c>
      <c r="K594" s="7">
        <f t="shared" si="124"/>
        <v>0</v>
      </c>
      <c r="L594" s="18">
        <f t="shared" si="120"/>
        <v>0</v>
      </c>
      <c r="M594" s="4" t="e">
        <f t="shared" si="115"/>
        <v>#DIV/0!</v>
      </c>
      <c r="N594" s="4">
        <f t="shared" si="125"/>
        <v>18.664609452736315</v>
      </c>
      <c r="O594" s="4">
        <f t="shared" si="126"/>
        <v>7503.172999999998</v>
      </c>
      <c r="P594">
        <f t="shared" si="121"/>
        <v>0</v>
      </c>
      <c r="Q594">
        <f t="shared" si="127"/>
        <v>402</v>
      </c>
    </row>
    <row r="595" spans="1:17" x14ac:dyDescent="0.2">
      <c r="B595" s="3">
        <f>'Marktpreise EEX NCG 2017'!A951</f>
        <v>42589</v>
      </c>
      <c r="C595" s="7"/>
      <c r="D595" s="7">
        <f t="shared" si="128"/>
        <v>0</v>
      </c>
      <c r="E595" s="7">
        <f t="shared" si="129"/>
        <v>0</v>
      </c>
      <c r="F595" s="4">
        <f>'Marktpreise EEX NCG 2017'!B951</f>
        <v>0</v>
      </c>
      <c r="G595" s="4">
        <f t="shared" si="122"/>
        <v>15.95</v>
      </c>
      <c r="H595" s="4">
        <f t="shared" si="118"/>
        <v>0</v>
      </c>
      <c r="I595" s="19">
        <f t="shared" si="119"/>
        <v>0</v>
      </c>
      <c r="J595" s="19">
        <f t="shared" si="123"/>
        <v>0</v>
      </c>
      <c r="K595" s="7">
        <f t="shared" si="124"/>
        <v>0</v>
      </c>
      <c r="L595" s="18">
        <f t="shared" si="120"/>
        <v>0</v>
      </c>
      <c r="M595" s="4" t="e">
        <f t="shared" si="115"/>
        <v>#DIV/0!</v>
      </c>
      <c r="N595" s="4">
        <f t="shared" si="125"/>
        <v>18.664609452736315</v>
      </c>
      <c r="O595" s="4">
        <f t="shared" si="126"/>
        <v>7503.172999999998</v>
      </c>
      <c r="P595">
        <f t="shared" si="121"/>
        <v>0</v>
      </c>
      <c r="Q595">
        <f t="shared" si="127"/>
        <v>402</v>
      </c>
    </row>
    <row r="596" spans="1:17" x14ac:dyDescent="0.2">
      <c r="A596">
        <v>1</v>
      </c>
      <c r="B596" s="3">
        <f>'Marktpreise EEX NCG 2017'!A952</f>
        <v>42590</v>
      </c>
      <c r="C596" s="7"/>
      <c r="D596" s="7">
        <f t="shared" si="128"/>
        <v>0</v>
      </c>
      <c r="E596" s="7">
        <f t="shared" si="129"/>
        <v>0</v>
      </c>
      <c r="F596" s="4">
        <f>'Marktpreise EEX NCG 2017'!B952</f>
        <v>15.82</v>
      </c>
      <c r="G596" s="4">
        <f t="shared" si="122"/>
        <v>16.010000000000002</v>
      </c>
      <c r="H596" s="4">
        <f t="shared" si="118"/>
        <v>0</v>
      </c>
      <c r="I596" s="19">
        <f t="shared" si="119"/>
        <v>0</v>
      </c>
      <c r="J596" s="19">
        <f t="shared" si="123"/>
        <v>0</v>
      </c>
      <c r="K596" s="7">
        <f t="shared" si="124"/>
        <v>0</v>
      </c>
      <c r="L596" s="18">
        <f t="shared" si="120"/>
        <v>0</v>
      </c>
      <c r="M596" s="4" t="e">
        <f t="shared" si="115"/>
        <v>#DIV/0!</v>
      </c>
      <c r="N596" s="4">
        <f t="shared" si="125"/>
        <v>18.658022332506199</v>
      </c>
      <c r="O596" s="4">
        <f t="shared" si="126"/>
        <v>7519.1829999999982</v>
      </c>
      <c r="P596">
        <f t="shared" si="121"/>
        <v>1</v>
      </c>
      <c r="Q596">
        <f t="shared" si="127"/>
        <v>403</v>
      </c>
    </row>
    <row r="597" spans="1:17" x14ac:dyDescent="0.2">
      <c r="A597">
        <v>1</v>
      </c>
      <c r="B597" s="3">
        <f>'Marktpreise EEX NCG 2017'!A953</f>
        <v>42591</v>
      </c>
      <c r="C597" s="7"/>
      <c r="D597" s="7">
        <f t="shared" si="128"/>
        <v>0</v>
      </c>
      <c r="E597" s="7">
        <f t="shared" si="129"/>
        <v>0</v>
      </c>
      <c r="F597" s="4">
        <f>'Marktpreise EEX NCG 2017'!B953</f>
        <v>15.85</v>
      </c>
      <c r="G597" s="4">
        <f t="shared" si="122"/>
        <v>16.04</v>
      </c>
      <c r="H597" s="4">
        <f t="shared" si="118"/>
        <v>0</v>
      </c>
      <c r="I597" s="19">
        <f t="shared" si="119"/>
        <v>0</v>
      </c>
      <c r="J597" s="19">
        <f t="shared" si="123"/>
        <v>0</v>
      </c>
      <c r="K597" s="7">
        <f t="shared" si="124"/>
        <v>0</v>
      </c>
      <c r="L597" s="18">
        <f t="shared" si="120"/>
        <v>0</v>
      </c>
      <c r="M597" s="4" t="e">
        <f t="shared" si="115"/>
        <v>#DIV/0!</v>
      </c>
      <c r="N597" s="4">
        <f t="shared" si="125"/>
        <v>18.651542079207918</v>
      </c>
      <c r="O597" s="4">
        <f t="shared" si="126"/>
        <v>7535.2229999999981</v>
      </c>
      <c r="P597">
        <f t="shared" si="121"/>
        <v>1</v>
      </c>
      <c r="Q597">
        <f t="shared" si="127"/>
        <v>404</v>
      </c>
    </row>
    <row r="598" spans="1:17" x14ac:dyDescent="0.2">
      <c r="A598">
        <v>1</v>
      </c>
      <c r="B598" s="3">
        <f>'Marktpreise EEX NCG 2017'!A954</f>
        <v>42592</v>
      </c>
      <c r="C598" s="7"/>
      <c r="D598" s="7">
        <f t="shared" si="128"/>
        <v>0</v>
      </c>
      <c r="E598" s="7">
        <f t="shared" si="129"/>
        <v>0</v>
      </c>
      <c r="F598" s="4">
        <f>'Marktpreise EEX NCG 2017'!B954</f>
        <v>15.8</v>
      </c>
      <c r="G598" s="4">
        <f t="shared" si="122"/>
        <v>15.99</v>
      </c>
      <c r="H598" s="4">
        <f t="shared" si="118"/>
        <v>0</v>
      </c>
      <c r="I598" s="19">
        <f t="shared" si="119"/>
        <v>0</v>
      </c>
      <c r="J598" s="19">
        <f t="shared" si="123"/>
        <v>0</v>
      </c>
      <c r="K598" s="7">
        <f t="shared" si="124"/>
        <v>0</v>
      </c>
      <c r="L598" s="18">
        <f t="shared" si="120"/>
        <v>0</v>
      </c>
      <c r="M598" s="4" t="e">
        <f t="shared" si="115"/>
        <v>#DIV/0!</v>
      </c>
      <c r="N598" s="4">
        <f t="shared" si="125"/>
        <v>18.644970370370366</v>
      </c>
      <c r="O598" s="4">
        <f t="shared" si="126"/>
        <v>7551.2129999999979</v>
      </c>
      <c r="P598">
        <f t="shared" si="121"/>
        <v>1</v>
      </c>
      <c r="Q598">
        <f t="shared" si="127"/>
        <v>405</v>
      </c>
    </row>
    <row r="599" spans="1:17" x14ac:dyDescent="0.2">
      <c r="A599">
        <v>1</v>
      </c>
      <c r="B599" s="3">
        <f>'Marktpreise EEX NCG 2017'!A955</f>
        <v>42593</v>
      </c>
      <c r="C599" s="7"/>
      <c r="D599" s="7">
        <f t="shared" si="128"/>
        <v>0</v>
      </c>
      <c r="E599" s="7">
        <f t="shared" si="129"/>
        <v>0</v>
      </c>
      <c r="F599" s="4">
        <f>'Marktpreise EEX NCG 2017'!B955</f>
        <v>15.78</v>
      </c>
      <c r="G599" s="4">
        <f t="shared" si="122"/>
        <v>15.969999999999999</v>
      </c>
      <c r="H599" s="4">
        <f t="shared" si="118"/>
        <v>0</v>
      </c>
      <c r="I599" s="19">
        <f t="shared" si="119"/>
        <v>0</v>
      </c>
      <c r="J599" s="19">
        <f t="shared" si="123"/>
        <v>0</v>
      </c>
      <c r="K599" s="7">
        <f t="shared" si="124"/>
        <v>0</v>
      </c>
      <c r="L599" s="18">
        <f t="shared" si="120"/>
        <v>0</v>
      </c>
      <c r="M599" s="4" t="e">
        <f t="shared" si="115"/>
        <v>#DIV/0!</v>
      </c>
      <c r="N599" s="4">
        <f t="shared" si="125"/>
        <v>18.638381773399011</v>
      </c>
      <c r="O599" s="4">
        <f t="shared" si="126"/>
        <v>7567.1829999999982</v>
      </c>
      <c r="P599">
        <f t="shared" si="121"/>
        <v>1</v>
      </c>
      <c r="Q599">
        <f t="shared" si="127"/>
        <v>406</v>
      </c>
    </row>
    <row r="600" spans="1:17" x14ac:dyDescent="0.2">
      <c r="A600">
        <v>1</v>
      </c>
      <c r="B600" s="3">
        <f>'Marktpreise EEX NCG 2017'!A956</f>
        <v>42594</v>
      </c>
      <c r="C600" s="7"/>
      <c r="D600" s="7">
        <f t="shared" si="128"/>
        <v>0</v>
      </c>
      <c r="E600" s="7">
        <f t="shared" si="129"/>
        <v>0</v>
      </c>
      <c r="F600" s="4">
        <f>'Marktpreise EEX NCG 2017'!B956</f>
        <v>15.73</v>
      </c>
      <c r="G600" s="4">
        <f t="shared" si="122"/>
        <v>15.92</v>
      </c>
      <c r="H600" s="4">
        <f t="shared" si="118"/>
        <v>0</v>
      </c>
      <c r="I600" s="19">
        <f t="shared" si="119"/>
        <v>0</v>
      </c>
      <c r="J600" s="19">
        <f t="shared" si="123"/>
        <v>0</v>
      </c>
      <c r="K600" s="7">
        <f t="shared" si="124"/>
        <v>0</v>
      </c>
      <c r="L600" s="18">
        <f t="shared" si="120"/>
        <v>0</v>
      </c>
      <c r="M600" s="4" t="e">
        <f t="shared" si="115"/>
        <v>#DIV/0!</v>
      </c>
      <c r="N600" s="4">
        <f t="shared" si="125"/>
        <v>18.631702702702697</v>
      </c>
      <c r="O600" s="4">
        <f t="shared" si="126"/>
        <v>7583.1029999999982</v>
      </c>
      <c r="P600">
        <f t="shared" si="121"/>
        <v>1</v>
      </c>
      <c r="Q600">
        <f t="shared" si="127"/>
        <v>407</v>
      </c>
    </row>
    <row r="601" spans="1:17" x14ac:dyDescent="0.2">
      <c r="B601" s="3">
        <f>'Marktpreise EEX NCG 2017'!A957</f>
        <v>42595</v>
      </c>
      <c r="C601" s="7"/>
      <c r="D601" s="7">
        <f t="shared" si="128"/>
        <v>0</v>
      </c>
      <c r="E601" s="7">
        <f t="shared" si="129"/>
        <v>0</v>
      </c>
      <c r="F601" s="4">
        <f>'Marktpreise EEX NCG 2017'!B957</f>
        <v>0</v>
      </c>
      <c r="G601" s="4">
        <f t="shared" si="122"/>
        <v>15.92</v>
      </c>
      <c r="H601" s="4">
        <f t="shared" si="118"/>
        <v>0</v>
      </c>
      <c r="I601" s="19">
        <f t="shared" si="119"/>
        <v>0</v>
      </c>
      <c r="J601" s="19">
        <f t="shared" si="123"/>
        <v>0</v>
      </c>
      <c r="K601" s="7">
        <f t="shared" si="124"/>
        <v>0</v>
      </c>
      <c r="L601" s="18">
        <f t="shared" si="120"/>
        <v>0</v>
      </c>
      <c r="M601" s="4" t="e">
        <f t="shared" si="115"/>
        <v>#DIV/0!</v>
      </c>
      <c r="N601" s="4">
        <f t="shared" si="125"/>
        <v>18.631702702702697</v>
      </c>
      <c r="O601" s="4">
        <f t="shared" si="126"/>
        <v>7583.1029999999982</v>
      </c>
      <c r="P601">
        <f t="shared" si="121"/>
        <v>0</v>
      </c>
      <c r="Q601">
        <f t="shared" si="127"/>
        <v>407</v>
      </c>
    </row>
    <row r="602" spans="1:17" x14ac:dyDescent="0.2">
      <c r="B602" s="3">
        <f>'Marktpreise EEX NCG 2017'!A958</f>
        <v>42596</v>
      </c>
      <c r="C602" s="7"/>
      <c r="D602" s="7">
        <f t="shared" si="128"/>
        <v>0</v>
      </c>
      <c r="E602" s="7">
        <f t="shared" si="129"/>
        <v>0</v>
      </c>
      <c r="F602" s="4">
        <f>'Marktpreise EEX NCG 2017'!B958</f>
        <v>0</v>
      </c>
      <c r="G602" s="4">
        <f t="shared" si="122"/>
        <v>15.92</v>
      </c>
      <c r="H602" s="4">
        <f t="shared" si="118"/>
        <v>0</v>
      </c>
      <c r="I602" s="19">
        <f t="shared" si="119"/>
        <v>0</v>
      </c>
      <c r="J602" s="19">
        <f t="shared" si="123"/>
        <v>0</v>
      </c>
      <c r="K602" s="7">
        <f t="shared" si="124"/>
        <v>0</v>
      </c>
      <c r="L602" s="18">
        <f t="shared" si="120"/>
        <v>0</v>
      </c>
      <c r="M602" s="4" t="e">
        <f t="shared" si="115"/>
        <v>#DIV/0!</v>
      </c>
      <c r="N602" s="4">
        <f t="shared" si="125"/>
        <v>18.631702702702697</v>
      </c>
      <c r="O602" s="4">
        <f t="shared" si="126"/>
        <v>7583.1029999999982</v>
      </c>
      <c r="P602">
        <f t="shared" si="121"/>
        <v>0</v>
      </c>
      <c r="Q602">
        <f t="shared" si="127"/>
        <v>407</v>
      </c>
    </row>
    <row r="603" spans="1:17" x14ac:dyDescent="0.2">
      <c r="A603">
        <v>1</v>
      </c>
      <c r="B603" s="3">
        <f>'Marktpreise EEX NCG 2017'!A959</f>
        <v>42597</v>
      </c>
      <c r="C603" s="7"/>
      <c r="D603" s="7">
        <f t="shared" si="128"/>
        <v>0</v>
      </c>
      <c r="E603" s="7">
        <f t="shared" si="129"/>
        <v>0</v>
      </c>
      <c r="F603" s="4">
        <f>'Marktpreise EEX NCG 2017'!B959</f>
        <v>15.67</v>
      </c>
      <c r="G603" s="4">
        <f t="shared" si="122"/>
        <v>15.86</v>
      </c>
      <c r="H603" s="4">
        <f t="shared" si="118"/>
        <v>0</v>
      </c>
      <c r="I603" s="19">
        <f t="shared" si="119"/>
        <v>0</v>
      </c>
      <c r="J603" s="19">
        <f t="shared" si="123"/>
        <v>0</v>
      </c>
      <c r="K603" s="7">
        <f t="shared" si="124"/>
        <v>0</v>
      </c>
      <c r="L603" s="18">
        <f t="shared" si="120"/>
        <v>0</v>
      </c>
      <c r="M603" s="4" t="e">
        <f t="shared" si="115"/>
        <v>#DIV/0!</v>
      </c>
      <c r="N603" s="4">
        <f t="shared" si="125"/>
        <v>18.624909313725485</v>
      </c>
      <c r="O603" s="4">
        <f t="shared" si="126"/>
        <v>7598.9629999999979</v>
      </c>
      <c r="P603">
        <f t="shared" si="121"/>
        <v>1</v>
      </c>
      <c r="Q603">
        <f t="shared" si="127"/>
        <v>408</v>
      </c>
    </row>
    <row r="604" spans="1:17" x14ac:dyDescent="0.2">
      <c r="A604">
        <v>1</v>
      </c>
      <c r="B604" s="3">
        <f>'Marktpreise EEX NCG 2017'!A960</f>
        <v>42598</v>
      </c>
      <c r="C604" s="7"/>
      <c r="D604" s="7">
        <f t="shared" si="128"/>
        <v>0</v>
      </c>
      <c r="E604" s="7">
        <f t="shared" si="129"/>
        <v>0</v>
      </c>
      <c r="F604" s="4">
        <f>'Marktpreise EEX NCG 2017'!B960</f>
        <v>15.9</v>
      </c>
      <c r="G604" s="4">
        <f t="shared" si="122"/>
        <v>16.09</v>
      </c>
      <c r="H604" s="4">
        <f t="shared" si="118"/>
        <v>0</v>
      </c>
      <c r="I604" s="19">
        <f t="shared" si="119"/>
        <v>0</v>
      </c>
      <c r="J604" s="19">
        <f t="shared" si="123"/>
        <v>0</v>
      </c>
      <c r="K604" s="7">
        <f t="shared" si="124"/>
        <v>0</v>
      </c>
      <c r="L604" s="18">
        <f t="shared" si="120"/>
        <v>0</v>
      </c>
      <c r="M604" s="4" t="e">
        <f t="shared" si="115"/>
        <v>#DIV/0!</v>
      </c>
      <c r="N604" s="4">
        <f t="shared" si="125"/>
        <v>18.618711491442539</v>
      </c>
      <c r="O604" s="4">
        <f t="shared" si="126"/>
        <v>7615.0529999999981</v>
      </c>
      <c r="P604">
        <f t="shared" si="121"/>
        <v>1</v>
      </c>
      <c r="Q604">
        <f t="shared" si="127"/>
        <v>409</v>
      </c>
    </row>
    <row r="605" spans="1:17" x14ac:dyDescent="0.2">
      <c r="A605">
        <v>1</v>
      </c>
      <c r="B605" s="3">
        <f>'Marktpreise EEX NCG 2017'!A961</f>
        <v>42599</v>
      </c>
      <c r="C605" s="7"/>
      <c r="D605" s="7">
        <f t="shared" si="128"/>
        <v>0</v>
      </c>
      <c r="E605" s="7">
        <f t="shared" si="129"/>
        <v>0</v>
      </c>
      <c r="F605" s="4">
        <f>'Marktpreise EEX NCG 2017'!B961</f>
        <v>16.03</v>
      </c>
      <c r="G605" s="4">
        <f t="shared" si="122"/>
        <v>16.220000000000002</v>
      </c>
      <c r="H605" s="4">
        <f t="shared" si="118"/>
        <v>0</v>
      </c>
      <c r="I605" s="19">
        <f t="shared" si="119"/>
        <v>0</v>
      </c>
      <c r="J605" s="19">
        <f t="shared" si="123"/>
        <v>0</v>
      </c>
      <c r="K605" s="7">
        <f t="shared" si="124"/>
        <v>0</v>
      </c>
      <c r="L605" s="18">
        <f t="shared" si="120"/>
        <v>0</v>
      </c>
      <c r="M605" s="4" t="e">
        <f t="shared" si="115"/>
        <v>#DIV/0!</v>
      </c>
      <c r="N605" s="4">
        <f t="shared" si="125"/>
        <v>18.612860975609753</v>
      </c>
      <c r="O605" s="4">
        <f t="shared" si="126"/>
        <v>7631.2729999999983</v>
      </c>
      <c r="P605">
        <f t="shared" si="121"/>
        <v>1</v>
      </c>
      <c r="Q605">
        <f t="shared" si="127"/>
        <v>410</v>
      </c>
    </row>
    <row r="606" spans="1:17" x14ac:dyDescent="0.2">
      <c r="A606">
        <v>1</v>
      </c>
      <c r="B606" s="3">
        <f>'Marktpreise EEX NCG 2017'!A962</f>
        <v>42600</v>
      </c>
      <c r="C606" s="7"/>
      <c r="D606" s="7">
        <f t="shared" si="128"/>
        <v>0</v>
      </c>
      <c r="E606" s="7">
        <f t="shared" si="129"/>
        <v>0</v>
      </c>
      <c r="F606" s="4">
        <f>'Marktpreise EEX NCG 2017'!B962</f>
        <v>15.95</v>
      </c>
      <c r="G606" s="4">
        <f t="shared" si="122"/>
        <v>16.14</v>
      </c>
      <c r="H606" s="4">
        <f t="shared" si="118"/>
        <v>0</v>
      </c>
      <c r="I606" s="19">
        <f t="shared" si="119"/>
        <v>0</v>
      </c>
      <c r="J606" s="19">
        <f t="shared" si="123"/>
        <v>0</v>
      </c>
      <c r="K606" s="7">
        <f t="shared" si="124"/>
        <v>0</v>
      </c>
      <c r="L606" s="18">
        <f t="shared" si="120"/>
        <v>0</v>
      </c>
      <c r="M606" s="4" t="e">
        <f t="shared" si="115"/>
        <v>#DIV/0!</v>
      </c>
      <c r="N606" s="4">
        <f t="shared" si="125"/>
        <v>18.606844282238441</v>
      </c>
      <c r="O606" s="4">
        <f t="shared" si="126"/>
        <v>7647.4129999999986</v>
      </c>
      <c r="P606">
        <f t="shared" si="121"/>
        <v>1</v>
      </c>
      <c r="Q606">
        <f t="shared" si="127"/>
        <v>411</v>
      </c>
    </row>
    <row r="607" spans="1:17" x14ac:dyDescent="0.2">
      <c r="A607">
        <v>1</v>
      </c>
      <c r="B607" s="3">
        <f>'Marktpreise EEX NCG 2017'!A963</f>
        <v>42601</v>
      </c>
      <c r="C607" s="7"/>
      <c r="D607" s="7">
        <f t="shared" si="128"/>
        <v>0</v>
      </c>
      <c r="E607" s="7">
        <f t="shared" si="129"/>
        <v>0</v>
      </c>
      <c r="F607" s="4">
        <f>'Marktpreise EEX NCG 2017'!B963</f>
        <v>15.74</v>
      </c>
      <c r="G607" s="4">
        <f t="shared" si="122"/>
        <v>15.93</v>
      </c>
      <c r="H607" s="4">
        <f t="shared" si="118"/>
        <v>0</v>
      </c>
      <c r="I607" s="19">
        <f t="shared" si="119"/>
        <v>0</v>
      </c>
      <c r="J607" s="19">
        <f t="shared" si="123"/>
        <v>0</v>
      </c>
      <c r="K607" s="7">
        <f t="shared" si="124"/>
        <v>0</v>
      </c>
      <c r="L607" s="18">
        <f t="shared" si="120"/>
        <v>0</v>
      </c>
      <c r="M607" s="4" t="e">
        <f t="shared" si="115"/>
        <v>#DIV/0!</v>
      </c>
      <c r="N607" s="4">
        <f t="shared" si="125"/>
        <v>18.600347087378637</v>
      </c>
      <c r="O607" s="4">
        <f t="shared" si="126"/>
        <v>7663.3429999999989</v>
      </c>
      <c r="P607">
        <f t="shared" si="121"/>
        <v>1</v>
      </c>
      <c r="Q607">
        <f t="shared" si="127"/>
        <v>412</v>
      </c>
    </row>
    <row r="608" spans="1:17" x14ac:dyDescent="0.2">
      <c r="B608" s="3">
        <f>'Marktpreise EEX NCG 2017'!A964</f>
        <v>42602</v>
      </c>
      <c r="C608" s="7"/>
      <c r="D608" s="7">
        <f t="shared" si="128"/>
        <v>0</v>
      </c>
      <c r="E608" s="7">
        <f t="shared" si="129"/>
        <v>0</v>
      </c>
      <c r="F608" s="4">
        <f>'Marktpreise EEX NCG 2017'!B964</f>
        <v>0</v>
      </c>
      <c r="G608" s="4">
        <f t="shared" si="122"/>
        <v>15.93</v>
      </c>
      <c r="H608" s="4">
        <f t="shared" si="118"/>
        <v>0</v>
      </c>
      <c r="I608" s="19">
        <f t="shared" si="119"/>
        <v>0</v>
      </c>
      <c r="J608" s="19">
        <f t="shared" si="123"/>
        <v>0</v>
      </c>
      <c r="K608" s="7">
        <f t="shared" si="124"/>
        <v>0</v>
      </c>
      <c r="L608" s="18">
        <f t="shared" si="120"/>
        <v>0</v>
      </c>
      <c r="M608" s="4" t="e">
        <f t="shared" si="115"/>
        <v>#DIV/0!</v>
      </c>
      <c r="N608" s="4">
        <f t="shared" si="125"/>
        <v>18.600347087378637</v>
      </c>
      <c r="O608" s="4">
        <f t="shared" si="126"/>
        <v>7663.3429999999989</v>
      </c>
      <c r="P608">
        <f t="shared" si="121"/>
        <v>0</v>
      </c>
      <c r="Q608">
        <f t="shared" si="127"/>
        <v>412</v>
      </c>
    </row>
    <row r="609" spans="1:17" x14ac:dyDescent="0.2">
      <c r="B609" s="3">
        <f>'Marktpreise EEX NCG 2017'!A965</f>
        <v>42603</v>
      </c>
      <c r="C609" s="7"/>
      <c r="D609" s="7">
        <f t="shared" si="128"/>
        <v>0</v>
      </c>
      <c r="E609" s="7">
        <f t="shared" si="129"/>
        <v>0</v>
      </c>
      <c r="F609" s="4">
        <f>'Marktpreise EEX NCG 2017'!B965</f>
        <v>0</v>
      </c>
      <c r="G609" s="4">
        <f t="shared" si="122"/>
        <v>15.93</v>
      </c>
      <c r="H609" s="4">
        <f t="shared" si="118"/>
        <v>0</v>
      </c>
      <c r="I609" s="19">
        <f t="shared" si="119"/>
        <v>0</v>
      </c>
      <c r="J609" s="19">
        <f t="shared" si="123"/>
        <v>0</v>
      </c>
      <c r="K609" s="7">
        <f t="shared" si="124"/>
        <v>0</v>
      </c>
      <c r="L609" s="18">
        <f t="shared" si="120"/>
        <v>0</v>
      </c>
      <c r="M609" s="4" t="e">
        <f t="shared" si="115"/>
        <v>#DIV/0!</v>
      </c>
      <c r="N609" s="4">
        <f t="shared" si="125"/>
        <v>18.600347087378637</v>
      </c>
      <c r="O609" s="4">
        <f t="shared" si="126"/>
        <v>7663.3429999999989</v>
      </c>
      <c r="P609">
        <f t="shared" si="121"/>
        <v>0</v>
      </c>
      <c r="Q609">
        <f t="shared" si="127"/>
        <v>412</v>
      </c>
    </row>
    <row r="610" spans="1:17" x14ac:dyDescent="0.2">
      <c r="A610">
        <v>1</v>
      </c>
      <c r="B610" s="3">
        <f>'Marktpreise EEX NCG 2017'!A966</f>
        <v>42604</v>
      </c>
      <c r="C610" s="7"/>
      <c r="D610" s="7">
        <f t="shared" si="128"/>
        <v>0</v>
      </c>
      <c r="E610" s="7">
        <f t="shared" si="129"/>
        <v>0</v>
      </c>
      <c r="F610" s="4">
        <f>'Marktpreise EEX NCG 2017'!B966</f>
        <v>15.42</v>
      </c>
      <c r="G610" s="4">
        <f t="shared" si="122"/>
        <v>15.61</v>
      </c>
      <c r="H610" s="4">
        <f t="shared" si="118"/>
        <v>0</v>
      </c>
      <c r="I610" s="19">
        <f t="shared" si="119"/>
        <v>0</v>
      </c>
      <c r="J610" s="19">
        <f t="shared" si="123"/>
        <v>0</v>
      </c>
      <c r="K610" s="7">
        <f t="shared" si="124"/>
        <v>0</v>
      </c>
      <c r="L610" s="18">
        <f t="shared" si="120"/>
        <v>0</v>
      </c>
      <c r="M610" s="4" t="e">
        <f t="shared" si="115"/>
        <v>#DIV/0!</v>
      </c>
      <c r="N610" s="4">
        <f t="shared" si="125"/>
        <v>18.593106537530264</v>
      </c>
      <c r="O610" s="4">
        <f t="shared" si="126"/>
        <v>7678.9529999999986</v>
      </c>
      <c r="P610">
        <f t="shared" si="121"/>
        <v>1</v>
      </c>
      <c r="Q610">
        <f t="shared" si="127"/>
        <v>413</v>
      </c>
    </row>
    <row r="611" spans="1:17" x14ac:dyDescent="0.2">
      <c r="A611">
        <v>1</v>
      </c>
      <c r="B611" s="3">
        <f>'Marktpreise EEX NCG 2017'!A967</f>
        <v>42605</v>
      </c>
      <c r="C611" s="7"/>
      <c r="D611" s="7">
        <f t="shared" si="128"/>
        <v>0</v>
      </c>
      <c r="E611" s="7">
        <f t="shared" si="129"/>
        <v>0</v>
      </c>
      <c r="F611" s="4">
        <f>'Marktpreise EEX NCG 2017'!B967</f>
        <v>15.54</v>
      </c>
      <c r="G611" s="4">
        <f t="shared" si="122"/>
        <v>15.729999999999999</v>
      </c>
      <c r="H611" s="4">
        <f t="shared" si="118"/>
        <v>0</v>
      </c>
      <c r="I611" s="19">
        <f t="shared" si="119"/>
        <v>0</v>
      </c>
      <c r="J611" s="19">
        <f t="shared" si="123"/>
        <v>0</v>
      </c>
      <c r="K611" s="7">
        <f t="shared" si="124"/>
        <v>0</v>
      </c>
      <c r="L611" s="18">
        <f t="shared" si="120"/>
        <v>0</v>
      </c>
      <c r="M611" s="4" t="e">
        <f t="shared" si="115"/>
        <v>#DIV/0!</v>
      </c>
      <c r="N611" s="4">
        <f t="shared" si="125"/>
        <v>18.586190821256036</v>
      </c>
      <c r="O611" s="4">
        <f t="shared" si="126"/>
        <v>7694.6829999999982</v>
      </c>
      <c r="P611">
        <f t="shared" si="121"/>
        <v>1</v>
      </c>
      <c r="Q611">
        <f t="shared" si="127"/>
        <v>414</v>
      </c>
    </row>
    <row r="612" spans="1:17" x14ac:dyDescent="0.2">
      <c r="A612">
        <v>1</v>
      </c>
      <c r="B612" s="3">
        <f>'Marktpreise EEX NCG 2017'!A968</f>
        <v>42606</v>
      </c>
      <c r="C612" s="7"/>
      <c r="D612" s="7">
        <f t="shared" si="128"/>
        <v>0</v>
      </c>
      <c r="E612" s="7">
        <f t="shared" si="129"/>
        <v>0</v>
      </c>
      <c r="F612" s="4">
        <f>'Marktpreise EEX NCG 2017'!B968</f>
        <v>15.34</v>
      </c>
      <c r="G612" s="4">
        <f t="shared" si="122"/>
        <v>15.53</v>
      </c>
      <c r="H612" s="4">
        <f t="shared" si="118"/>
        <v>0</v>
      </c>
      <c r="I612" s="19">
        <f t="shared" si="119"/>
        <v>0</v>
      </c>
      <c r="J612" s="19">
        <f t="shared" si="123"/>
        <v>0</v>
      </c>
      <c r="K612" s="7">
        <f t="shared" si="124"/>
        <v>0</v>
      </c>
      <c r="L612" s="18">
        <f t="shared" si="120"/>
        <v>0</v>
      </c>
      <c r="M612" s="4" t="e">
        <f t="shared" si="115"/>
        <v>#DIV/0!</v>
      </c>
      <c r="N612" s="4">
        <f t="shared" si="125"/>
        <v>18.578826506024093</v>
      </c>
      <c r="O612" s="4">
        <f t="shared" si="126"/>
        <v>7710.2129999999979</v>
      </c>
      <c r="P612">
        <f t="shared" si="121"/>
        <v>1</v>
      </c>
      <c r="Q612">
        <f t="shared" si="127"/>
        <v>415</v>
      </c>
    </row>
    <row r="613" spans="1:17" x14ac:dyDescent="0.2">
      <c r="A613">
        <v>1</v>
      </c>
      <c r="B613" s="3">
        <f>'Marktpreise EEX NCG 2017'!A969</f>
        <v>42607</v>
      </c>
      <c r="C613" s="7"/>
      <c r="D613" s="7">
        <f t="shared" si="128"/>
        <v>0</v>
      </c>
      <c r="E613" s="7">
        <f t="shared" si="129"/>
        <v>0</v>
      </c>
      <c r="F613" s="4">
        <f>'Marktpreise EEX NCG 2017'!B969</f>
        <v>15.33</v>
      </c>
      <c r="G613" s="4">
        <f t="shared" si="122"/>
        <v>15.52</v>
      </c>
      <c r="H613" s="4">
        <f t="shared" si="118"/>
        <v>0</v>
      </c>
      <c r="I613" s="19">
        <f t="shared" si="119"/>
        <v>0</v>
      </c>
      <c r="J613" s="19">
        <f t="shared" si="123"/>
        <v>0</v>
      </c>
      <c r="K613" s="7">
        <f t="shared" si="124"/>
        <v>0</v>
      </c>
      <c r="L613" s="18">
        <f t="shared" si="120"/>
        <v>0</v>
      </c>
      <c r="M613" s="4" t="e">
        <f t="shared" si="115"/>
        <v>#DIV/0!</v>
      </c>
      <c r="N613" s="4">
        <f t="shared" si="125"/>
        <v>18.571473557692304</v>
      </c>
      <c r="O613" s="4">
        <f t="shared" si="126"/>
        <v>7725.7329999999984</v>
      </c>
      <c r="P613">
        <f t="shared" si="121"/>
        <v>1</v>
      </c>
      <c r="Q613">
        <f t="shared" si="127"/>
        <v>416</v>
      </c>
    </row>
    <row r="614" spans="1:17" x14ac:dyDescent="0.2">
      <c r="A614">
        <v>1</v>
      </c>
      <c r="B614" s="3">
        <f>'Marktpreise EEX NCG 2017'!A970</f>
        <v>42608</v>
      </c>
      <c r="C614" s="7"/>
      <c r="D614" s="7">
        <f t="shared" si="128"/>
        <v>0</v>
      </c>
      <c r="E614" s="7">
        <f t="shared" si="129"/>
        <v>0</v>
      </c>
      <c r="F614" s="4">
        <f>'Marktpreise EEX NCG 2017'!B970</f>
        <v>15.67</v>
      </c>
      <c r="G614" s="4">
        <f t="shared" si="122"/>
        <v>15.86</v>
      </c>
      <c r="H614" s="4">
        <f t="shared" si="118"/>
        <v>0</v>
      </c>
      <c r="I614" s="19">
        <f t="shared" si="119"/>
        <v>0</v>
      </c>
      <c r="J614" s="19">
        <f t="shared" si="123"/>
        <v>0</v>
      </c>
      <c r="K614" s="7">
        <f t="shared" si="124"/>
        <v>0</v>
      </c>
      <c r="L614" s="18">
        <f t="shared" si="120"/>
        <v>0</v>
      </c>
      <c r="M614" s="4" t="e">
        <f t="shared" si="115"/>
        <v>#DIV/0!</v>
      </c>
      <c r="N614" s="4">
        <f t="shared" si="125"/>
        <v>18.56497122302158</v>
      </c>
      <c r="O614" s="4">
        <f t="shared" si="126"/>
        <v>7741.592999999998</v>
      </c>
      <c r="P614">
        <f t="shared" si="121"/>
        <v>1</v>
      </c>
      <c r="Q614">
        <f t="shared" si="127"/>
        <v>417</v>
      </c>
    </row>
    <row r="615" spans="1:17" x14ac:dyDescent="0.2">
      <c r="B615" s="3">
        <f>'Marktpreise EEX NCG 2017'!A971</f>
        <v>42609</v>
      </c>
      <c r="C615" s="7"/>
      <c r="D615" s="7">
        <f t="shared" si="128"/>
        <v>0</v>
      </c>
      <c r="E615" s="7">
        <f t="shared" si="129"/>
        <v>0</v>
      </c>
      <c r="F615" s="4">
        <f>'Marktpreise EEX NCG 2017'!B971</f>
        <v>0</v>
      </c>
      <c r="G615" s="4">
        <f t="shared" si="122"/>
        <v>15.86</v>
      </c>
      <c r="H615" s="4">
        <f t="shared" si="118"/>
        <v>0</v>
      </c>
      <c r="I615" s="19">
        <f t="shared" si="119"/>
        <v>0</v>
      </c>
      <c r="J615" s="19">
        <f t="shared" si="123"/>
        <v>0</v>
      </c>
      <c r="K615" s="7">
        <f t="shared" si="124"/>
        <v>0</v>
      </c>
      <c r="L615" s="18">
        <f t="shared" si="120"/>
        <v>0</v>
      </c>
      <c r="M615" s="4" t="e">
        <f t="shared" si="115"/>
        <v>#DIV/0!</v>
      </c>
      <c r="N615" s="4">
        <f t="shared" si="125"/>
        <v>18.56497122302158</v>
      </c>
      <c r="O615" s="4">
        <f t="shared" si="126"/>
        <v>7741.592999999998</v>
      </c>
      <c r="P615">
        <f t="shared" si="121"/>
        <v>0</v>
      </c>
      <c r="Q615">
        <f t="shared" si="127"/>
        <v>417</v>
      </c>
    </row>
    <row r="616" spans="1:17" x14ac:dyDescent="0.2">
      <c r="B616" s="3">
        <f>'Marktpreise EEX NCG 2017'!A972</f>
        <v>42610</v>
      </c>
      <c r="C616" s="7"/>
      <c r="D616" s="7">
        <f t="shared" si="128"/>
        <v>0</v>
      </c>
      <c r="E616" s="7">
        <f t="shared" si="129"/>
        <v>0</v>
      </c>
      <c r="F616" s="4">
        <f>'Marktpreise EEX NCG 2017'!B972</f>
        <v>0</v>
      </c>
      <c r="G616" s="4">
        <f t="shared" si="122"/>
        <v>15.86</v>
      </c>
      <c r="H616" s="4">
        <f t="shared" si="118"/>
        <v>0</v>
      </c>
      <c r="I616" s="19">
        <f t="shared" si="119"/>
        <v>0</v>
      </c>
      <c r="J616" s="19">
        <f t="shared" si="123"/>
        <v>0</v>
      </c>
      <c r="K616" s="7">
        <f t="shared" si="124"/>
        <v>0</v>
      </c>
      <c r="L616" s="18">
        <f t="shared" si="120"/>
        <v>0</v>
      </c>
      <c r="M616" s="4" t="e">
        <f t="shared" si="115"/>
        <v>#DIV/0!</v>
      </c>
      <c r="N616" s="4">
        <f t="shared" si="125"/>
        <v>18.56497122302158</v>
      </c>
      <c r="O616" s="4">
        <f t="shared" si="126"/>
        <v>7741.592999999998</v>
      </c>
      <c r="P616">
        <f t="shared" si="121"/>
        <v>0</v>
      </c>
      <c r="Q616">
        <f t="shared" si="127"/>
        <v>417</v>
      </c>
    </row>
    <row r="617" spans="1:17" x14ac:dyDescent="0.2">
      <c r="A617">
        <v>1</v>
      </c>
      <c r="B617" s="3">
        <f>'Marktpreise EEX NCG 2017'!A973</f>
        <v>42611</v>
      </c>
      <c r="C617" s="7"/>
      <c r="D617" s="7">
        <f t="shared" si="128"/>
        <v>0</v>
      </c>
      <c r="E617" s="7">
        <f t="shared" si="129"/>
        <v>0</v>
      </c>
      <c r="F617" s="4">
        <f>'Marktpreise EEX NCG 2017'!B973</f>
        <v>0</v>
      </c>
      <c r="G617" s="4">
        <f t="shared" si="122"/>
        <v>15.86</v>
      </c>
      <c r="H617" s="4">
        <f t="shared" si="118"/>
        <v>0</v>
      </c>
      <c r="I617" s="19">
        <f t="shared" si="119"/>
        <v>0</v>
      </c>
      <c r="J617" s="19">
        <f t="shared" si="123"/>
        <v>0</v>
      </c>
      <c r="K617" s="7">
        <f t="shared" si="124"/>
        <v>0</v>
      </c>
      <c r="L617" s="18">
        <f t="shared" si="120"/>
        <v>0</v>
      </c>
      <c r="M617" s="4" t="e">
        <f t="shared" si="115"/>
        <v>#DIV/0!</v>
      </c>
      <c r="N617" s="4">
        <f t="shared" si="125"/>
        <v>18.56497122302158</v>
      </c>
      <c r="O617" s="4">
        <f t="shared" si="126"/>
        <v>7741.592999999998</v>
      </c>
      <c r="P617">
        <f t="shared" si="121"/>
        <v>0</v>
      </c>
      <c r="Q617">
        <f t="shared" si="127"/>
        <v>417</v>
      </c>
    </row>
    <row r="618" spans="1:17" x14ac:dyDescent="0.2">
      <c r="A618">
        <v>1</v>
      </c>
      <c r="B618" s="3">
        <f>'Marktpreise EEX NCG 2017'!A974</f>
        <v>42612</v>
      </c>
      <c r="C618" s="7"/>
      <c r="D618" s="7">
        <f t="shared" si="128"/>
        <v>0</v>
      </c>
      <c r="E618" s="7">
        <f t="shared" si="129"/>
        <v>0</v>
      </c>
      <c r="F618" s="4">
        <f>'Marktpreise EEX NCG 2017'!B974</f>
        <v>15.59</v>
      </c>
      <c r="G618" s="4">
        <f t="shared" si="122"/>
        <v>15.78</v>
      </c>
      <c r="H618" s="4">
        <f t="shared" si="118"/>
        <v>0</v>
      </c>
      <c r="I618" s="19">
        <f t="shared" si="119"/>
        <v>0</v>
      </c>
      <c r="J618" s="19">
        <f t="shared" si="123"/>
        <v>0</v>
      </c>
      <c r="K618" s="7">
        <f t="shared" si="124"/>
        <v>0</v>
      </c>
      <c r="L618" s="18">
        <f t="shared" si="120"/>
        <v>0</v>
      </c>
      <c r="M618" s="4" t="e">
        <f t="shared" si="115"/>
        <v>#DIV/0!</v>
      </c>
      <c r="N618" s="4">
        <f t="shared" si="125"/>
        <v>18.558308612440186</v>
      </c>
      <c r="O618" s="4">
        <f t="shared" si="126"/>
        <v>7757.3729999999978</v>
      </c>
      <c r="P618">
        <f t="shared" si="121"/>
        <v>1</v>
      </c>
      <c r="Q618">
        <f t="shared" si="127"/>
        <v>418</v>
      </c>
    </row>
    <row r="619" spans="1:17" x14ac:dyDescent="0.2">
      <c r="A619">
        <v>1</v>
      </c>
      <c r="B619" s="3">
        <f>'Marktpreise EEX NCG 2017'!A975</f>
        <v>42613</v>
      </c>
      <c r="C619" s="7"/>
      <c r="D619" s="7">
        <f t="shared" si="128"/>
        <v>0</v>
      </c>
      <c r="E619" s="7">
        <f t="shared" si="129"/>
        <v>0</v>
      </c>
      <c r="F619" s="4">
        <f>'Marktpreise EEX NCG 2017'!B975</f>
        <v>15.35</v>
      </c>
      <c r="G619" s="4">
        <f t="shared" si="122"/>
        <v>15.54</v>
      </c>
      <c r="H619" s="4">
        <f t="shared" si="118"/>
        <v>0</v>
      </c>
      <c r="I619" s="19">
        <f t="shared" si="119"/>
        <v>0</v>
      </c>
      <c r="J619" s="19">
        <f t="shared" si="123"/>
        <v>0</v>
      </c>
      <c r="K619" s="7">
        <f t="shared" si="124"/>
        <v>0</v>
      </c>
      <c r="L619" s="18">
        <f t="shared" si="120"/>
        <v>0</v>
      </c>
      <c r="M619" s="4" t="e">
        <f t="shared" ref="M619:M682" si="130">J619/K619</f>
        <v>#DIV/0!</v>
      </c>
      <c r="N619" s="4">
        <f t="shared" si="125"/>
        <v>18.551105011933167</v>
      </c>
      <c r="O619" s="4">
        <f t="shared" si="126"/>
        <v>7772.9129999999977</v>
      </c>
      <c r="P619">
        <f t="shared" si="121"/>
        <v>1</v>
      </c>
      <c r="Q619">
        <f t="shared" si="127"/>
        <v>419</v>
      </c>
    </row>
    <row r="620" spans="1:17" x14ac:dyDescent="0.2">
      <c r="A620">
        <v>1</v>
      </c>
      <c r="B620" s="3">
        <f>'Marktpreise EEX NCG 2017'!A976</f>
        <v>42614</v>
      </c>
      <c r="C620" s="7"/>
      <c r="D620" s="7">
        <f t="shared" si="128"/>
        <v>0</v>
      </c>
      <c r="E620" s="7">
        <f t="shared" si="129"/>
        <v>0</v>
      </c>
      <c r="F620" s="4">
        <f>'Marktpreise EEX NCG 2017'!B976</f>
        <v>15.15</v>
      </c>
      <c r="G620" s="4">
        <f t="shared" si="122"/>
        <v>15.34</v>
      </c>
      <c r="H620" s="4">
        <f t="shared" si="118"/>
        <v>0</v>
      </c>
      <c r="I620" s="19">
        <f t="shared" si="119"/>
        <v>0</v>
      </c>
      <c r="J620" s="19">
        <f t="shared" si="123"/>
        <v>0</v>
      </c>
      <c r="K620" s="7">
        <f t="shared" si="124"/>
        <v>0</v>
      </c>
      <c r="L620" s="18">
        <f t="shared" si="120"/>
        <v>0</v>
      </c>
      <c r="M620" s="4" t="e">
        <f t="shared" si="130"/>
        <v>#DIV/0!</v>
      </c>
      <c r="N620" s="4">
        <f t="shared" si="125"/>
        <v>18.543459523809517</v>
      </c>
      <c r="O620" s="4">
        <f t="shared" si="126"/>
        <v>7788.2529999999979</v>
      </c>
      <c r="P620">
        <f t="shared" si="121"/>
        <v>1</v>
      </c>
      <c r="Q620">
        <f t="shared" si="127"/>
        <v>420</v>
      </c>
    </row>
    <row r="621" spans="1:17" x14ac:dyDescent="0.2">
      <c r="A621">
        <v>1</v>
      </c>
      <c r="B621" s="3">
        <f>'Marktpreise EEX NCG 2017'!A977</f>
        <v>42615</v>
      </c>
      <c r="C621" s="7"/>
      <c r="D621" s="7">
        <f t="shared" si="128"/>
        <v>0</v>
      </c>
      <c r="E621" s="7">
        <f t="shared" si="129"/>
        <v>0</v>
      </c>
      <c r="F621" s="4">
        <f>'Marktpreise EEX NCG 2017'!B977</f>
        <v>15.23</v>
      </c>
      <c r="G621" s="4">
        <f t="shared" si="122"/>
        <v>15.42</v>
      </c>
      <c r="H621" s="4">
        <f t="shared" si="118"/>
        <v>0</v>
      </c>
      <c r="I621" s="19">
        <f t="shared" si="119"/>
        <v>0</v>
      </c>
      <c r="J621" s="19">
        <f t="shared" si="123"/>
        <v>0</v>
      </c>
      <c r="K621" s="7">
        <f t="shared" si="124"/>
        <v>0</v>
      </c>
      <c r="L621" s="18">
        <f t="shared" si="120"/>
        <v>0</v>
      </c>
      <c r="M621" s="4" t="e">
        <f t="shared" si="130"/>
        <v>#DIV/0!</v>
      </c>
      <c r="N621" s="4">
        <f t="shared" si="125"/>
        <v>18.536040380047503</v>
      </c>
      <c r="O621" s="4">
        <f t="shared" si="126"/>
        <v>7803.672999999998</v>
      </c>
      <c r="P621">
        <f t="shared" si="121"/>
        <v>1</v>
      </c>
      <c r="Q621">
        <f t="shared" si="127"/>
        <v>421</v>
      </c>
    </row>
    <row r="622" spans="1:17" x14ac:dyDescent="0.2">
      <c r="B622" s="3">
        <f>'Marktpreise EEX NCG 2017'!A978</f>
        <v>42616</v>
      </c>
      <c r="C622" s="7"/>
      <c r="D622" s="7">
        <f t="shared" si="128"/>
        <v>0</v>
      </c>
      <c r="E622" s="7">
        <f t="shared" si="129"/>
        <v>0</v>
      </c>
      <c r="F622" s="4">
        <f>'Marktpreise EEX NCG 2017'!B978</f>
        <v>0</v>
      </c>
      <c r="G622" s="4">
        <f t="shared" si="122"/>
        <v>15.42</v>
      </c>
      <c r="H622" s="4">
        <f t="shared" si="118"/>
        <v>0</v>
      </c>
      <c r="I622" s="19">
        <f t="shared" si="119"/>
        <v>0</v>
      </c>
      <c r="J622" s="19">
        <f t="shared" si="123"/>
        <v>0</v>
      </c>
      <c r="K622" s="7">
        <f t="shared" si="124"/>
        <v>0</v>
      </c>
      <c r="L622" s="18">
        <f t="shared" si="120"/>
        <v>0</v>
      </c>
      <c r="M622" s="4" t="e">
        <f t="shared" si="130"/>
        <v>#DIV/0!</v>
      </c>
      <c r="N622" s="4">
        <f t="shared" si="125"/>
        <v>18.536040380047503</v>
      </c>
      <c r="O622" s="4">
        <f t="shared" si="126"/>
        <v>7803.672999999998</v>
      </c>
      <c r="P622">
        <f t="shared" si="121"/>
        <v>0</v>
      </c>
      <c r="Q622">
        <f t="shared" si="127"/>
        <v>421</v>
      </c>
    </row>
    <row r="623" spans="1:17" x14ac:dyDescent="0.2">
      <c r="B623" s="3">
        <f>'Marktpreise EEX NCG 2017'!A979</f>
        <v>42617</v>
      </c>
      <c r="C623" s="7"/>
      <c r="D623" s="7">
        <f t="shared" si="128"/>
        <v>0</v>
      </c>
      <c r="E623" s="7">
        <f t="shared" si="129"/>
        <v>0</v>
      </c>
      <c r="F623" s="4">
        <f>'Marktpreise EEX NCG 2017'!B979</f>
        <v>0</v>
      </c>
      <c r="G623" s="4">
        <f t="shared" si="122"/>
        <v>15.42</v>
      </c>
      <c r="H623" s="4">
        <f t="shared" si="118"/>
        <v>0</v>
      </c>
      <c r="I623" s="19">
        <f t="shared" si="119"/>
        <v>0</v>
      </c>
      <c r="J623" s="19">
        <f t="shared" si="123"/>
        <v>0</v>
      </c>
      <c r="K623" s="7">
        <f t="shared" si="124"/>
        <v>0</v>
      </c>
      <c r="L623" s="18">
        <f t="shared" si="120"/>
        <v>0</v>
      </c>
      <c r="M623" s="4" t="e">
        <f t="shared" si="130"/>
        <v>#DIV/0!</v>
      </c>
      <c r="N623" s="4">
        <f t="shared" si="125"/>
        <v>18.536040380047503</v>
      </c>
      <c r="O623" s="4">
        <f t="shared" si="126"/>
        <v>7803.672999999998</v>
      </c>
      <c r="P623">
        <f t="shared" si="121"/>
        <v>0</v>
      </c>
      <c r="Q623">
        <f t="shared" si="127"/>
        <v>421</v>
      </c>
    </row>
    <row r="624" spans="1:17" x14ac:dyDescent="0.2">
      <c r="A624">
        <v>1</v>
      </c>
      <c r="B624" s="3">
        <f>'Marktpreise EEX NCG 2017'!A980</f>
        <v>42618</v>
      </c>
      <c r="C624" s="7"/>
      <c r="D624" s="7">
        <f t="shared" si="128"/>
        <v>0</v>
      </c>
      <c r="E624" s="7">
        <f t="shared" si="129"/>
        <v>0</v>
      </c>
      <c r="F624" s="4">
        <f>'Marktpreise EEX NCG 2017'!B980</f>
        <v>15.2</v>
      </c>
      <c r="G624" s="4">
        <f t="shared" si="122"/>
        <v>15.389999999999999</v>
      </c>
      <c r="H624" s="4">
        <f t="shared" si="118"/>
        <v>0</v>
      </c>
      <c r="I624" s="19">
        <f t="shared" si="119"/>
        <v>0</v>
      </c>
      <c r="J624" s="19">
        <f t="shared" si="123"/>
        <v>0</v>
      </c>
      <c r="K624" s="7">
        <f t="shared" si="124"/>
        <v>0</v>
      </c>
      <c r="L624" s="18">
        <f t="shared" si="120"/>
        <v>0</v>
      </c>
      <c r="M624" s="4" t="e">
        <f t="shared" si="130"/>
        <v>#DIV/0!</v>
      </c>
      <c r="N624" s="4">
        <f t="shared" si="125"/>
        <v>18.528585308056869</v>
      </c>
      <c r="O624" s="4">
        <f t="shared" si="126"/>
        <v>7819.0629999999983</v>
      </c>
      <c r="P624">
        <f t="shared" si="121"/>
        <v>1</v>
      </c>
      <c r="Q624">
        <f t="shared" si="127"/>
        <v>422</v>
      </c>
    </row>
    <row r="625" spans="1:17" x14ac:dyDescent="0.2">
      <c r="A625">
        <v>1</v>
      </c>
      <c r="B625" s="3">
        <f>'Marktpreise EEX NCG 2017'!A981</f>
        <v>42619</v>
      </c>
      <c r="C625" s="7"/>
      <c r="D625" s="7">
        <f t="shared" si="128"/>
        <v>0</v>
      </c>
      <c r="E625" s="7">
        <f t="shared" si="129"/>
        <v>0</v>
      </c>
      <c r="F625" s="4">
        <f>'Marktpreise EEX NCG 2017'!B981</f>
        <v>15.16</v>
      </c>
      <c r="G625" s="4">
        <f t="shared" si="122"/>
        <v>15.35</v>
      </c>
      <c r="H625" s="4">
        <f t="shared" si="118"/>
        <v>0</v>
      </c>
      <c r="I625" s="19">
        <f t="shared" si="119"/>
        <v>0</v>
      </c>
      <c r="J625" s="19">
        <f t="shared" si="123"/>
        <v>0</v>
      </c>
      <c r="K625" s="7">
        <f t="shared" si="124"/>
        <v>0</v>
      </c>
      <c r="L625" s="18">
        <f t="shared" si="120"/>
        <v>0</v>
      </c>
      <c r="M625" s="4" t="e">
        <f t="shared" si="130"/>
        <v>#DIV/0!</v>
      </c>
      <c r="N625" s="4">
        <f t="shared" si="125"/>
        <v>18.521070921985814</v>
      </c>
      <c r="O625" s="4">
        <f t="shared" si="126"/>
        <v>7834.4129999999986</v>
      </c>
      <c r="P625">
        <f t="shared" si="121"/>
        <v>1</v>
      </c>
      <c r="Q625">
        <f t="shared" si="127"/>
        <v>423</v>
      </c>
    </row>
    <row r="626" spans="1:17" x14ac:dyDescent="0.2">
      <c r="A626">
        <v>1</v>
      </c>
      <c r="B626" s="3">
        <f>'Marktpreise EEX NCG 2017'!A982</f>
        <v>42620</v>
      </c>
      <c r="C626" s="7"/>
      <c r="D626" s="7">
        <f t="shared" si="128"/>
        <v>0</v>
      </c>
      <c r="E626" s="7">
        <f t="shared" si="129"/>
        <v>0</v>
      </c>
      <c r="F626" s="4">
        <f>'Marktpreise EEX NCG 2017'!B982</f>
        <v>15.01</v>
      </c>
      <c r="G626" s="4">
        <f t="shared" si="122"/>
        <v>15.2</v>
      </c>
      <c r="H626" s="4">
        <f t="shared" si="118"/>
        <v>0</v>
      </c>
      <c r="I626" s="19">
        <f t="shared" si="119"/>
        <v>0</v>
      </c>
      <c r="J626" s="19">
        <f t="shared" si="123"/>
        <v>0</v>
      </c>
      <c r="K626" s="7">
        <f t="shared" si="124"/>
        <v>0</v>
      </c>
      <c r="L626" s="18">
        <f t="shared" si="120"/>
        <v>0</v>
      </c>
      <c r="M626" s="4" t="e">
        <f t="shared" si="130"/>
        <v>#DIV/0!</v>
      </c>
      <c r="N626" s="4">
        <f t="shared" si="125"/>
        <v>18.513238207547165</v>
      </c>
      <c r="O626" s="4">
        <f t="shared" si="126"/>
        <v>7849.6129999999985</v>
      </c>
      <c r="P626">
        <f t="shared" si="121"/>
        <v>1</v>
      </c>
      <c r="Q626">
        <f t="shared" si="127"/>
        <v>424</v>
      </c>
    </row>
    <row r="627" spans="1:17" x14ac:dyDescent="0.2">
      <c r="A627">
        <v>1</v>
      </c>
      <c r="B627" s="3">
        <f>'Marktpreise EEX NCG 2017'!A983</f>
        <v>42621</v>
      </c>
      <c r="C627" s="7"/>
      <c r="D627" s="7">
        <f t="shared" si="128"/>
        <v>0</v>
      </c>
      <c r="E627" s="7">
        <f t="shared" si="129"/>
        <v>0</v>
      </c>
      <c r="F627" s="4">
        <f>'Marktpreise EEX NCG 2017'!B983</f>
        <v>14.98</v>
      </c>
      <c r="G627" s="4">
        <f t="shared" si="122"/>
        <v>15.17</v>
      </c>
      <c r="H627" s="4">
        <f t="shared" si="118"/>
        <v>0</v>
      </c>
      <c r="I627" s="19">
        <f t="shared" si="119"/>
        <v>0</v>
      </c>
      <c r="J627" s="19">
        <f t="shared" si="123"/>
        <v>0</v>
      </c>
      <c r="K627" s="7">
        <f t="shared" si="124"/>
        <v>0</v>
      </c>
      <c r="L627" s="18">
        <f t="shared" si="120"/>
        <v>0</v>
      </c>
      <c r="M627" s="4" t="e">
        <f t="shared" si="130"/>
        <v>#DIV/0!</v>
      </c>
      <c r="N627" s="4">
        <f t="shared" si="125"/>
        <v>18.505371764705878</v>
      </c>
      <c r="O627" s="4">
        <f t="shared" si="126"/>
        <v>7864.7829999999985</v>
      </c>
      <c r="P627">
        <f t="shared" si="121"/>
        <v>1</v>
      </c>
      <c r="Q627">
        <f t="shared" si="127"/>
        <v>425</v>
      </c>
    </row>
    <row r="628" spans="1:17" x14ac:dyDescent="0.2">
      <c r="A628">
        <v>1</v>
      </c>
      <c r="B628" s="3">
        <f>'Marktpreise EEX NCG 2017'!A984</f>
        <v>42622</v>
      </c>
      <c r="C628" s="7"/>
      <c r="D628" s="7">
        <f t="shared" si="128"/>
        <v>0</v>
      </c>
      <c r="E628" s="7">
        <f t="shared" si="129"/>
        <v>0</v>
      </c>
      <c r="F628" s="4">
        <f>'Marktpreise EEX NCG 2017'!B984</f>
        <v>14.94</v>
      </c>
      <c r="G628" s="4">
        <f t="shared" si="122"/>
        <v>15.129999999999999</v>
      </c>
      <c r="H628" s="4">
        <f t="shared" si="118"/>
        <v>0</v>
      </c>
      <c r="I628" s="19">
        <f t="shared" si="119"/>
        <v>0</v>
      </c>
      <c r="J628" s="19">
        <f t="shared" si="123"/>
        <v>0</v>
      </c>
      <c r="K628" s="7">
        <f t="shared" si="124"/>
        <v>0</v>
      </c>
      <c r="L628" s="18">
        <f t="shared" si="120"/>
        <v>0</v>
      </c>
      <c r="M628" s="4" t="e">
        <f t="shared" si="130"/>
        <v>#DIV/0!</v>
      </c>
      <c r="N628" s="4">
        <f t="shared" si="125"/>
        <v>18.49744835680751</v>
      </c>
      <c r="O628" s="4">
        <f t="shared" si="126"/>
        <v>7879.9129999999986</v>
      </c>
      <c r="P628">
        <f t="shared" si="121"/>
        <v>1</v>
      </c>
      <c r="Q628">
        <f t="shared" si="127"/>
        <v>426</v>
      </c>
    </row>
    <row r="629" spans="1:17" x14ac:dyDescent="0.2">
      <c r="B629" s="3">
        <f>'Marktpreise EEX NCG 2017'!A985</f>
        <v>42623</v>
      </c>
      <c r="C629" s="7"/>
      <c r="D629" s="7">
        <f t="shared" si="128"/>
        <v>0</v>
      </c>
      <c r="E629" s="7">
        <f t="shared" si="129"/>
        <v>0</v>
      </c>
      <c r="F629" s="4">
        <f>'Marktpreise EEX NCG 2017'!B985</f>
        <v>0</v>
      </c>
      <c r="G629" s="4">
        <f t="shared" si="122"/>
        <v>15.129999999999999</v>
      </c>
      <c r="H629" s="4">
        <f t="shared" si="118"/>
        <v>0</v>
      </c>
      <c r="I629" s="19">
        <f t="shared" si="119"/>
        <v>0</v>
      </c>
      <c r="J629" s="19">
        <f t="shared" si="123"/>
        <v>0</v>
      </c>
      <c r="K629" s="7">
        <f t="shared" si="124"/>
        <v>0</v>
      </c>
      <c r="L629" s="18">
        <f t="shared" si="120"/>
        <v>0</v>
      </c>
      <c r="M629" s="4" t="e">
        <f t="shared" si="130"/>
        <v>#DIV/0!</v>
      </c>
      <c r="N629" s="4">
        <f t="shared" si="125"/>
        <v>18.49744835680751</v>
      </c>
      <c r="O629" s="4">
        <f t="shared" si="126"/>
        <v>7879.9129999999986</v>
      </c>
      <c r="P629">
        <f t="shared" si="121"/>
        <v>0</v>
      </c>
      <c r="Q629">
        <f t="shared" si="127"/>
        <v>426</v>
      </c>
    </row>
    <row r="630" spans="1:17" x14ac:dyDescent="0.2">
      <c r="B630" s="3">
        <f>'Marktpreise EEX NCG 2017'!A986</f>
        <v>42624</v>
      </c>
      <c r="C630" s="7"/>
      <c r="D630" s="7">
        <f t="shared" si="128"/>
        <v>0</v>
      </c>
      <c r="E630" s="7">
        <f t="shared" si="129"/>
        <v>0</v>
      </c>
      <c r="F630" s="4">
        <f>'Marktpreise EEX NCG 2017'!B986</f>
        <v>0</v>
      </c>
      <c r="G630" s="4">
        <f t="shared" si="122"/>
        <v>15.129999999999999</v>
      </c>
      <c r="H630" s="4">
        <f t="shared" si="118"/>
        <v>0</v>
      </c>
      <c r="I630" s="19">
        <f t="shared" si="119"/>
        <v>0</v>
      </c>
      <c r="J630" s="19">
        <f t="shared" si="123"/>
        <v>0</v>
      </c>
      <c r="K630" s="7">
        <f t="shared" si="124"/>
        <v>0</v>
      </c>
      <c r="L630" s="18">
        <f t="shared" si="120"/>
        <v>0</v>
      </c>
      <c r="M630" s="4" t="e">
        <f t="shared" si="130"/>
        <v>#DIV/0!</v>
      </c>
      <c r="N630" s="4">
        <f t="shared" si="125"/>
        <v>18.49744835680751</v>
      </c>
      <c r="O630" s="4">
        <f t="shared" si="126"/>
        <v>7879.9129999999986</v>
      </c>
      <c r="P630">
        <f t="shared" si="121"/>
        <v>0</v>
      </c>
      <c r="Q630">
        <f t="shared" si="127"/>
        <v>426</v>
      </c>
    </row>
    <row r="631" spans="1:17" x14ac:dyDescent="0.2">
      <c r="A631">
        <v>1</v>
      </c>
      <c r="B631" s="3">
        <f>'Marktpreise EEX NCG 2017'!A987</f>
        <v>42625</v>
      </c>
      <c r="C631" s="7"/>
      <c r="D631" s="7">
        <f t="shared" si="128"/>
        <v>0</v>
      </c>
      <c r="E631" s="7">
        <f t="shared" si="129"/>
        <v>0</v>
      </c>
      <c r="F631" s="4">
        <f>'Marktpreise EEX NCG 2017'!B987</f>
        <v>14.85</v>
      </c>
      <c r="G631" s="4">
        <f t="shared" si="122"/>
        <v>15.04</v>
      </c>
      <c r="H631" s="4">
        <f t="shared" si="118"/>
        <v>0</v>
      </c>
      <c r="I631" s="19">
        <f t="shared" si="119"/>
        <v>0</v>
      </c>
      <c r="J631" s="19">
        <f t="shared" si="123"/>
        <v>0</v>
      </c>
      <c r="K631" s="7">
        <f t="shared" si="124"/>
        <v>0</v>
      </c>
      <c r="L631" s="18">
        <f t="shared" si="120"/>
        <v>0</v>
      </c>
      <c r="M631" s="4" t="e">
        <f t="shared" si="130"/>
        <v>#DIV/0!</v>
      </c>
      <c r="N631" s="4">
        <f t="shared" si="125"/>
        <v>18.489351288056202</v>
      </c>
      <c r="O631" s="4">
        <f t="shared" si="126"/>
        <v>7894.9529999999986</v>
      </c>
      <c r="P631">
        <f t="shared" si="121"/>
        <v>1</v>
      </c>
      <c r="Q631">
        <f t="shared" si="127"/>
        <v>427</v>
      </c>
    </row>
    <row r="632" spans="1:17" x14ac:dyDescent="0.2">
      <c r="A632">
        <v>1</v>
      </c>
      <c r="B632" s="3">
        <f>'Marktpreise EEX NCG 2017'!A988</f>
        <v>42626</v>
      </c>
      <c r="C632" s="7"/>
      <c r="D632" s="7">
        <f t="shared" si="128"/>
        <v>0</v>
      </c>
      <c r="E632" s="7">
        <f t="shared" si="129"/>
        <v>0</v>
      </c>
      <c r="F632" s="4">
        <f>'Marktpreise EEX NCG 2017'!B988</f>
        <v>14.9</v>
      </c>
      <c r="G632" s="4">
        <f t="shared" si="122"/>
        <v>15.09</v>
      </c>
      <c r="H632" s="4">
        <f t="shared" si="118"/>
        <v>0</v>
      </c>
      <c r="I632" s="19">
        <f t="shared" si="119"/>
        <v>0</v>
      </c>
      <c r="J632" s="19">
        <f t="shared" si="123"/>
        <v>0</v>
      </c>
      <c r="K632" s="7">
        <f t="shared" si="124"/>
        <v>0</v>
      </c>
      <c r="L632" s="18">
        <f t="shared" si="120"/>
        <v>0</v>
      </c>
      <c r="M632" s="4" t="e">
        <f t="shared" si="130"/>
        <v>#DIV/0!</v>
      </c>
      <c r="N632" s="4">
        <f t="shared" si="125"/>
        <v>18.48140887850467</v>
      </c>
      <c r="O632" s="4">
        <f t="shared" si="126"/>
        <v>7910.0429999999988</v>
      </c>
      <c r="P632">
        <f t="shared" si="121"/>
        <v>1</v>
      </c>
      <c r="Q632">
        <f t="shared" si="127"/>
        <v>428</v>
      </c>
    </row>
    <row r="633" spans="1:17" x14ac:dyDescent="0.2">
      <c r="A633">
        <v>1</v>
      </c>
      <c r="B633" s="3">
        <f>'Marktpreise EEX NCG 2017'!A989</f>
        <v>42627</v>
      </c>
      <c r="C633" s="7"/>
      <c r="D633" s="7">
        <f t="shared" si="128"/>
        <v>0</v>
      </c>
      <c r="E633" s="7">
        <f t="shared" si="129"/>
        <v>0</v>
      </c>
      <c r="F633" s="4">
        <f>'Marktpreise EEX NCG 2017'!B989</f>
        <v>14.71</v>
      </c>
      <c r="G633" s="4">
        <f t="shared" si="122"/>
        <v>14.9</v>
      </c>
      <c r="H633" s="4">
        <f t="shared" si="118"/>
        <v>0</v>
      </c>
      <c r="I633" s="19">
        <f t="shared" si="119"/>
        <v>0</v>
      </c>
      <c r="J633" s="19">
        <f t="shared" si="123"/>
        <v>0</v>
      </c>
      <c r="K633" s="7">
        <f t="shared" si="124"/>
        <v>0</v>
      </c>
      <c r="L633" s="18">
        <f t="shared" si="120"/>
        <v>0</v>
      </c>
      <c r="M633" s="4" t="e">
        <f t="shared" si="130"/>
        <v>#DIV/0!</v>
      </c>
      <c r="N633" s="4">
        <f t="shared" si="125"/>
        <v>18.473060606060603</v>
      </c>
      <c r="O633" s="4">
        <f t="shared" si="126"/>
        <v>7924.9429999999984</v>
      </c>
      <c r="P633">
        <f t="shared" si="121"/>
        <v>1</v>
      </c>
      <c r="Q633">
        <f t="shared" si="127"/>
        <v>429</v>
      </c>
    </row>
    <row r="634" spans="1:17" x14ac:dyDescent="0.2">
      <c r="A634">
        <v>1</v>
      </c>
      <c r="B634" s="3">
        <f>'Marktpreise EEX NCG 2017'!A990</f>
        <v>42628</v>
      </c>
      <c r="C634" s="7"/>
      <c r="D634" s="7">
        <f t="shared" si="128"/>
        <v>0</v>
      </c>
      <c r="E634" s="7">
        <f t="shared" si="129"/>
        <v>0</v>
      </c>
      <c r="F634" s="4">
        <f>'Marktpreise EEX NCG 2017'!B990</f>
        <v>15.05</v>
      </c>
      <c r="G634" s="4">
        <f t="shared" si="122"/>
        <v>15.24</v>
      </c>
      <c r="H634" s="4">
        <f t="shared" si="118"/>
        <v>0</v>
      </c>
      <c r="I634" s="19">
        <f t="shared" si="119"/>
        <v>0</v>
      </c>
      <c r="J634" s="19">
        <f t="shared" si="123"/>
        <v>0</v>
      </c>
      <c r="K634" s="7">
        <f t="shared" si="124"/>
        <v>0</v>
      </c>
      <c r="L634" s="18">
        <f t="shared" si="120"/>
        <v>0</v>
      </c>
      <c r="M634" s="4" t="e">
        <f t="shared" si="130"/>
        <v>#DIV/0!</v>
      </c>
      <c r="N634" s="4">
        <f t="shared" si="125"/>
        <v>18.465541860465112</v>
      </c>
      <c r="O634" s="4">
        <f t="shared" si="126"/>
        <v>7940.1829999999982</v>
      </c>
      <c r="P634">
        <f t="shared" si="121"/>
        <v>1</v>
      </c>
      <c r="Q634">
        <f t="shared" si="127"/>
        <v>430</v>
      </c>
    </row>
    <row r="635" spans="1:17" x14ac:dyDescent="0.2">
      <c r="A635">
        <v>1</v>
      </c>
      <c r="B635" s="3">
        <f>'Marktpreise EEX NCG 2017'!A991</f>
        <v>42629</v>
      </c>
      <c r="C635" s="7"/>
      <c r="D635" s="7">
        <f t="shared" si="128"/>
        <v>0</v>
      </c>
      <c r="E635" s="7">
        <f t="shared" si="129"/>
        <v>0</v>
      </c>
      <c r="F635" s="4">
        <f>'Marktpreise EEX NCG 2017'!B991</f>
        <v>15.07</v>
      </c>
      <c r="G635" s="4">
        <f t="shared" si="122"/>
        <v>15.26</v>
      </c>
      <c r="H635" s="4">
        <f t="shared" si="118"/>
        <v>0</v>
      </c>
      <c r="I635" s="19">
        <f t="shared" si="119"/>
        <v>0</v>
      </c>
      <c r="J635" s="19">
        <f t="shared" si="123"/>
        <v>0</v>
      </c>
      <c r="K635" s="7">
        <f t="shared" si="124"/>
        <v>0</v>
      </c>
      <c r="L635" s="18">
        <f t="shared" si="120"/>
        <v>0</v>
      </c>
      <c r="M635" s="4" t="e">
        <f t="shared" si="130"/>
        <v>#DIV/0!</v>
      </c>
      <c r="N635" s="4">
        <f t="shared" si="125"/>
        <v>18.458104408352664</v>
      </c>
      <c r="O635" s="4">
        <f t="shared" si="126"/>
        <v>7955.4429999999984</v>
      </c>
      <c r="P635">
        <f t="shared" si="121"/>
        <v>1</v>
      </c>
      <c r="Q635">
        <f t="shared" si="127"/>
        <v>431</v>
      </c>
    </row>
    <row r="636" spans="1:17" x14ac:dyDescent="0.2">
      <c r="B636" s="3">
        <f>'Marktpreise EEX NCG 2017'!A992</f>
        <v>42630</v>
      </c>
      <c r="C636" s="7"/>
      <c r="D636" s="7">
        <f t="shared" si="128"/>
        <v>0</v>
      </c>
      <c r="E636" s="7">
        <f t="shared" si="129"/>
        <v>0</v>
      </c>
      <c r="F636" s="4">
        <f>'Marktpreise EEX NCG 2017'!B992</f>
        <v>0</v>
      </c>
      <c r="G636" s="4">
        <f t="shared" si="122"/>
        <v>15.26</v>
      </c>
      <c r="H636" s="4">
        <f t="shared" si="118"/>
        <v>0</v>
      </c>
      <c r="I636" s="19">
        <f t="shared" si="119"/>
        <v>0</v>
      </c>
      <c r="J636" s="19">
        <f t="shared" si="123"/>
        <v>0</v>
      </c>
      <c r="K636" s="7">
        <f t="shared" si="124"/>
        <v>0</v>
      </c>
      <c r="L636" s="18">
        <f t="shared" si="120"/>
        <v>0</v>
      </c>
      <c r="M636" s="4" t="e">
        <f t="shared" si="130"/>
        <v>#DIV/0!</v>
      </c>
      <c r="N636" s="4">
        <f t="shared" si="125"/>
        <v>18.458104408352664</v>
      </c>
      <c r="O636" s="4">
        <f t="shared" si="126"/>
        <v>7955.4429999999984</v>
      </c>
      <c r="P636">
        <f t="shared" si="121"/>
        <v>0</v>
      </c>
      <c r="Q636">
        <f t="shared" si="127"/>
        <v>431</v>
      </c>
    </row>
    <row r="637" spans="1:17" x14ac:dyDescent="0.2">
      <c r="B637" s="3">
        <f>'Marktpreise EEX NCG 2017'!A993</f>
        <v>42631</v>
      </c>
      <c r="C637" s="7"/>
      <c r="D637" s="7">
        <f t="shared" si="128"/>
        <v>0</v>
      </c>
      <c r="E637" s="7">
        <f t="shared" si="129"/>
        <v>0</v>
      </c>
      <c r="F637" s="4">
        <f>'Marktpreise EEX NCG 2017'!B993</f>
        <v>0</v>
      </c>
      <c r="G637" s="4">
        <f t="shared" si="122"/>
        <v>15.26</v>
      </c>
      <c r="H637" s="4">
        <f t="shared" si="118"/>
        <v>0</v>
      </c>
      <c r="I637" s="19">
        <f t="shared" si="119"/>
        <v>0</v>
      </c>
      <c r="J637" s="19">
        <f t="shared" si="123"/>
        <v>0</v>
      </c>
      <c r="K637" s="7">
        <f t="shared" si="124"/>
        <v>0</v>
      </c>
      <c r="L637" s="18">
        <f t="shared" si="120"/>
        <v>0</v>
      </c>
      <c r="M637" s="4" t="e">
        <f t="shared" si="130"/>
        <v>#DIV/0!</v>
      </c>
      <c r="N637" s="4">
        <f t="shared" si="125"/>
        <v>18.458104408352664</v>
      </c>
      <c r="O637" s="4">
        <f t="shared" si="126"/>
        <v>7955.4429999999984</v>
      </c>
      <c r="P637">
        <f t="shared" si="121"/>
        <v>0</v>
      </c>
      <c r="Q637">
        <f t="shared" si="127"/>
        <v>431</v>
      </c>
    </row>
    <row r="638" spans="1:17" x14ac:dyDescent="0.2">
      <c r="A638">
        <v>1</v>
      </c>
      <c r="B638" s="3">
        <f>'Marktpreise EEX NCG 2017'!A994</f>
        <v>42632</v>
      </c>
      <c r="C638" s="7"/>
      <c r="D638" s="7">
        <f t="shared" si="128"/>
        <v>0</v>
      </c>
      <c r="E638" s="7">
        <f t="shared" si="129"/>
        <v>0</v>
      </c>
      <c r="F638" s="4">
        <f>'Marktpreise EEX NCG 2017'!B994</f>
        <v>15.44</v>
      </c>
      <c r="G638" s="4">
        <f t="shared" si="122"/>
        <v>15.629999999999999</v>
      </c>
      <c r="H638" s="4">
        <f t="shared" si="118"/>
        <v>0</v>
      </c>
      <c r="I638" s="19">
        <f t="shared" si="119"/>
        <v>0</v>
      </c>
      <c r="J638" s="19">
        <f t="shared" si="123"/>
        <v>0</v>
      </c>
      <c r="K638" s="7">
        <f t="shared" si="124"/>
        <v>0</v>
      </c>
      <c r="L638" s="18">
        <f t="shared" si="120"/>
        <v>0</v>
      </c>
      <c r="M638" s="4" t="e">
        <f t="shared" si="130"/>
        <v>#DIV/0!</v>
      </c>
      <c r="N638" s="4">
        <f t="shared" si="125"/>
        <v>18.451557870370365</v>
      </c>
      <c r="O638" s="4">
        <f t="shared" si="126"/>
        <v>7971.0729999999985</v>
      </c>
      <c r="P638">
        <f t="shared" si="121"/>
        <v>1</v>
      </c>
      <c r="Q638">
        <f t="shared" si="127"/>
        <v>432</v>
      </c>
    </row>
    <row r="639" spans="1:17" x14ac:dyDescent="0.2">
      <c r="A639">
        <v>1</v>
      </c>
      <c r="B639" s="3">
        <f>'Marktpreise EEX NCG 2017'!A995</f>
        <v>42633</v>
      </c>
      <c r="C639" s="7"/>
      <c r="D639" s="7">
        <f t="shared" si="128"/>
        <v>0</v>
      </c>
      <c r="E639" s="7">
        <f t="shared" si="129"/>
        <v>0</v>
      </c>
      <c r="F639" s="4">
        <f>'Marktpreise EEX NCG 2017'!B995</f>
        <v>15.18</v>
      </c>
      <c r="G639" s="4">
        <f t="shared" si="122"/>
        <v>15.37</v>
      </c>
      <c r="H639" s="4">
        <f t="shared" si="118"/>
        <v>0</v>
      </c>
      <c r="I639" s="19">
        <f t="shared" si="119"/>
        <v>0</v>
      </c>
      <c r="J639" s="19">
        <f t="shared" si="123"/>
        <v>0</v>
      </c>
      <c r="K639" s="7">
        <f t="shared" si="124"/>
        <v>0</v>
      </c>
      <c r="L639" s="18">
        <f t="shared" si="120"/>
        <v>0</v>
      </c>
      <c r="M639" s="4" t="e">
        <f t="shared" si="130"/>
        <v>#DIV/0!</v>
      </c>
      <c r="N639" s="4">
        <f t="shared" si="125"/>
        <v>18.444441108545032</v>
      </c>
      <c r="O639" s="4">
        <f t="shared" si="126"/>
        <v>7986.4429999999984</v>
      </c>
      <c r="P639">
        <f t="shared" si="121"/>
        <v>1</v>
      </c>
      <c r="Q639">
        <f t="shared" si="127"/>
        <v>433</v>
      </c>
    </row>
    <row r="640" spans="1:17" x14ac:dyDescent="0.2">
      <c r="A640">
        <v>1</v>
      </c>
      <c r="B640" s="3">
        <f>'Marktpreise EEX NCG 2017'!A996</f>
        <v>42634</v>
      </c>
      <c r="C640" s="7"/>
      <c r="D640" s="7">
        <f t="shared" si="128"/>
        <v>0</v>
      </c>
      <c r="E640" s="7">
        <f t="shared" si="129"/>
        <v>0</v>
      </c>
      <c r="F640" s="4">
        <f>'Marktpreise EEX NCG 2017'!B996</f>
        <v>15.43</v>
      </c>
      <c r="G640" s="4">
        <f t="shared" si="122"/>
        <v>15.62</v>
      </c>
      <c r="H640" s="4">
        <f t="shared" si="118"/>
        <v>0</v>
      </c>
      <c r="I640" s="19">
        <f t="shared" si="119"/>
        <v>0</v>
      </c>
      <c r="J640" s="19">
        <f t="shared" si="123"/>
        <v>0</v>
      </c>
      <c r="K640" s="7">
        <f t="shared" si="124"/>
        <v>0</v>
      </c>
      <c r="L640" s="18">
        <f t="shared" si="120"/>
        <v>0</v>
      </c>
      <c r="M640" s="4" t="e">
        <f t="shared" si="130"/>
        <v>#DIV/0!</v>
      </c>
      <c r="N640" s="4">
        <f t="shared" si="125"/>
        <v>18.437933179723498</v>
      </c>
      <c r="O640" s="4">
        <f t="shared" si="126"/>
        <v>8002.0629999999983</v>
      </c>
      <c r="P640">
        <f t="shared" si="121"/>
        <v>1</v>
      </c>
      <c r="Q640">
        <f t="shared" si="127"/>
        <v>434</v>
      </c>
    </row>
    <row r="641" spans="1:17" x14ac:dyDescent="0.2">
      <c r="A641">
        <v>1</v>
      </c>
      <c r="B641" s="3">
        <f>'Marktpreise EEX NCG 2017'!A997</f>
        <v>42635</v>
      </c>
      <c r="C641" s="7"/>
      <c r="D641" s="7">
        <f t="shared" si="128"/>
        <v>0</v>
      </c>
      <c r="E641" s="7">
        <f t="shared" si="129"/>
        <v>0</v>
      </c>
      <c r="F641" s="4">
        <f>'Marktpreise EEX NCG 2017'!B997</f>
        <v>15.62</v>
      </c>
      <c r="G641" s="4">
        <f t="shared" si="122"/>
        <v>15.809999999999999</v>
      </c>
      <c r="H641" s="4">
        <f t="shared" si="118"/>
        <v>0</v>
      </c>
      <c r="I641" s="19">
        <f t="shared" si="119"/>
        <v>0</v>
      </c>
      <c r="J641" s="19">
        <f t="shared" si="123"/>
        <v>0</v>
      </c>
      <c r="K641" s="7">
        <f t="shared" si="124"/>
        <v>0</v>
      </c>
      <c r="L641" s="18">
        <f t="shared" si="120"/>
        <v>0</v>
      </c>
      <c r="M641" s="4" t="e">
        <f t="shared" si="130"/>
        <v>#DIV/0!</v>
      </c>
      <c r="N641" s="4">
        <f t="shared" si="125"/>
        <v>18.431891954022987</v>
      </c>
      <c r="O641" s="4">
        <f t="shared" si="126"/>
        <v>8017.8729999999987</v>
      </c>
      <c r="P641">
        <f t="shared" si="121"/>
        <v>1</v>
      </c>
      <c r="Q641">
        <f t="shared" si="127"/>
        <v>435</v>
      </c>
    </row>
    <row r="642" spans="1:17" x14ac:dyDescent="0.2">
      <c r="A642">
        <v>1</v>
      </c>
      <c r="B642" s="3">
        <f>'Marktpreise EEX NCG 2017'!A998</f>
        <v>42636</v>
      </c>
      <c r="C642" s="7"/>
      <c r="D642" s="7">
        <f t="shared" si="128"/>
        <v>0</v>
      </c>
      <c r="E642" s="7">
        <f t="shared" si="129"/>
        <v>0</v>
      </c>
      <c r="F642" s="4">
        <f>'Marktpreise EEX NCG 2017'!B998</f>
        <v>15.95</v>
      </c>
      <c r="G642" s="4">
        <f t="shared" si="122"/>
        <v>16.14</v>
      </c>
      <c r="H642" s="4">
        <f t="shared" si="118"/>
        <v>0</v>
      </c>
      <c r="I642" s="19">
        <f t="shared" si="119"/>
        <v>0</v>
      </c>
      <c r="J642" s="19">
        <f t="shared" si="123"/>
        <v>0</v>
      </c>
      <c r="K642" s="7">
        <f t="shared" si="124"/>
        <v>0</v>
      </c>
      <c r="L642" s="18">
        <f t="shared" si="120"/>
        <v>0</v>
      </c>
      <c r="M642" s="4" t="e">
        <f t="shared" si="130"/>
        <v>#DIV/0!</v>
      </c>
      <c r="N642" s="4">
        <f t="shared" si="125"/>
        <v>18.426635321100914</v>
      </c>
      <c r="O642" s="4">
        <f t="shared" si="126"/>
        <v>8034.012999999999</v>
      </c>
      <c r="P642">
        <f t="shared" si="121"/>
        <v>1</v>
      </c>
      <c r="Q642">
        <f t="shared" si="127"/>
        <v>436</v>
      </c>
    </row>
    <row r="643" spans="1:17" x14ac:dyDescent="0.2">
      <c r="B643" s="3">
        <f>'Marktpreise EEX NCG 2017'!A999</f>
        <v>42637</v>
      </c>
      <c r="C643" s="7"/>
      <c r="D643" s="7">
        <f t="shared" si="128"/>
        <v>0</v>
      </c>
      <c r="E643" s="7">
        <f t="shared" si="129"/>
        <v>0</v>
      </c>
      <c r="F643" s="4">
        <f>'Marktpreise EEX NCG 2017'!B999</f>
        <v>0</v>
      </c>
      <c r="G643" s="4">
        <f t="shared" si="122"/>
        <v>16.14</v>
      </c>
      <c r="H643" s="4">
        <f t="shared" si="118"/>
        <v>0</v>
      </c>
      <c r="I643" s="19">
        <f t="shared" si="119"/>
        <v>0</v>
      </c>
      <c r="J643" s="19">
        <f t="shared" si="123"/>
        <v>0</v>
      </c>
      <c r="K643" s="7">
        <f t="shared" si="124"/>
        <v>0</v>
      </c>
      <c r="L643" s="18">
        <f t="shared" si="120"/>
        <v>0</v>
      </c>
      <c r="M643" s="4" t="e">
        <f t="shared" si="130"/>
        <v>#DIV/0!</v>
      </c>
      <c r="N643" s="4">
        <f t="shared" si="125"/>
        <v>18.426635321100914</v>
      </c>
      <c r="O643" s="4">
        <f t="shared" si="126"/>
        <v>8034.012999999999</v>
      </c>
      <c r="P643">
        <f t="shared" si="121"/>
        <v>0</v>
      </c>
      <c r="Q643">
        <f t="shared" si="127"/>
        <v>436</v>
      </c>
    </row>
    <row r="644" spans="1:17" x14ac:dyDescent="0.2">
      <c r="B644" s="3">
        <f>'Marktpreise EEX NCG 2017'!A1000</f>
        <v>42638</v>
      </c>
      <c r="C644" s="7"/>
      <c r="D644" s="7">
        <f t="shared" si="128"/>
        <v>0</v>
      </c>
      <c r="E644" s="7">
        <f t="shared" si="129"/>
        <v>0</v>
      </c>
      <c r="F644" s="4">
        <f>'Marktpreise EEX NCG 2017'!B1000</f>
        <v>0</v>
      </c>
      <c r="G644" s="4">
        <f t="shared" si="122"/>
        <v>16.14</v>
      </c>
      <c r="H644" s="4">
        <f t="shared" si="118"/>
        <v>0</v>
      </c>
      <c r="I644" s="19">
        <f t="shared" si="119"/>
        <v>0</v>
      </c>
      <c r="J644" s="19">
        <f t="shared" si="123"/>
        <v>0</v>
      </c>
      <c r="K644" s="7">
        <f t="shared" si="124"/>
        <v>0</v>
      </c>
      <c r="L644" s="18">
        <f t="shared" si="120"/>
        <v>0</v>
      </c>
      <c r="M644" s="4" t="e">
        <f t="shared" si="130"/>
        <v>#DIV/0!</v>
      </c>
      <c r="N644" s="4">
        <f t="shared" si="125"/>
        <v>18.426635321100914</v>
      </c>
      <c r="O644" s="4">
        <f t="shared" si="126"/>
        <v>8034.012999999999</v>
      </c>
      <c r="P644">
        <f t="shared" si="121"/>
        <v>0</v>
      </c>
      <c r="Q644">
        <f t="shared" si="127"/>
        <v>436</v>
      </c>
    </row>
    <row r="645" spans="1:17" x14ac:dyDescent="0.2">
      <c r="A645">
        <v>1</v>
      </c>
      <c r="B645" s="3">
        <f>'Marktpreise EEX NCG 2017'!A1001</f>
        <v>42639</v>
      </c>
      <c r="C645" s="7"/>
      <c r="D645" s="7">
        <f t="shared" si="128"/>
        <v>0</v>
      </c>
      <c r="E645" s="7">
        <f t="shared" si="129"/>
        <v>0</v>
      </c>
      <c r="F645" s="4">
        <f>'Marktpreise EEX NCG 2017'!B1001</f>
        <v>15.8</v>
      </c>
      <c r="G645" s="4">
        <f t="shared" si="122"/>
        <v>15.99</v>
      </c>
      <c r="H645" s="4">
        <f t="shared" si="118"/>
        <v>0</v>
      </c>
      <c r="I645" s="19">
        <f t="shared" si="119"/>
        <v>0</v>
      </c>
      <c r="J645" s="19">
        <f t="shared" si="123"/>
        <v>0</v>
      </c>
      <c r="K645" s="7">
        <f t="shared" si="124"/>
        <v>0</v>
      </c>
      <c r="L645" s="18">
        <f t="shared" si="120"/>
        <v>0</v>
      </c>
      <c r="M645" s="4" t="e">
        <f t="shared" si="130"/>
        <v>#DIV/0!</v>
      </c>
      <c r="N645" s="4">
        <f t="shared" si="125"/>
        <v>18.421059496567501</v>
      </c>
      <c r="O645" s="4">
        <f t="shared" si="126"/>
        <v>8050.0029999999988</v>
      </c>
      <c r="P645">
        <f t="shared" si="121"/>
        <v>1</v>
      </c>
      <c r="Q645">
        <f t="shared" si="127"/>
        <v>437</v>
      </c>
    </row>
    <row r="646" spans="1:17" x14ac:dyDescent="0.2">
      <c r="A646">
        <v>1</v>
      </c>
      <c r="B646" s="3">
        <f>'Marktpreise EEX NCG 2017'!A1002</f>
        <v>42640</v>
      </c>
      <c r="C646" s="7"/>
      <c r="D646" s="7">
        <f t="shared" si="128"/>
        <v>0</v>
      </c>
      <c r="E646" s="7">
        <f t="shared" si="129"/>
        <v>0</v>
      </c>
      <c r="F646" s="4">
        <f>'Marktpreise EEX NCG 2017'!B1002</f>
        <v>15.32</v>
      </c>
      <c r="G646" s="4">
        <f t="shared" si="122"/>
        <v>15.51</v>
      </c>
      <c r="H646" s="4">
        <f t="shared" si="118"/>
        <v>0</v>
      </c>
      <c r="I646" s="19">
        <f t="shared" si="119"/>
        <v>0</v>
      </c>
      <c r="J646" s="19">
        <f t="shared" si="123"/>
        <v>0</v>
      </c>
      <c r="K646" s="7">
        <f t="shared" si="124"/>
        <v>0</v>
      </c>
      <c r="L646" s="18">
        <f t="shared" si="120"/>
        <v>0</v>
      </c>
      <c r="M646" s="4" t="e">
        <f t="shared" si="130"/>
        <v>#DIV/0!</v>
      </c>
      <c r="N646" s="4">
        <f t="shared" si="125"/>
        <v>18.414413242009129</v>
      </c>
      <c r="O646" s="4">
        <f t="shared" si="126"/>
        <v>8065.512999999999</v>
      </c>
      <c r="P646">
        <f t="shared" si="121"/>
        <v>1</v>
      </c>
      <c r="Q646">
        <f t="shared" si="127"/>
        <v>438</v>
      </c>
    </row>
    <row r="647" spans="1:17" x14ac:dyDescent="0.2">
      <c r="A647">
        <v>1</v>
      </c>
      <c r="B647" s="3">
        <f>'Marktpreise EEX NCG 2017'!A1003</f>
        <v>42641</v>
      </c>
      <c r="C647" s="7"/>
      <c r="D647" s="7">
        <f t="shared" si="128"/>
        <v>0</v>
      </c>
      <c r="E647" s="7">
        <f t="shared" si="129"/>
        <v>0</v>
      </c>
      <c r="F647" s="4">
        <f>'Marktpreise EEX NCG 2017'!B1003</f>
        <v>15.83</v>
      </c>
      <c r="G647" s="4">
        <f t="shared" si="122"/>
        <v>16.02</v>
      </c>
      <c r="H647" s="4">
        <f t="shared" si="118"/>
        <v>0</v>
      </c>
      <c r="I647" s="19">
        <f t="shared" si="119"/>
        <v>0</v>
      </c>
      <c r="J647" s="19">
        <f t="shared" si="123"/>
        <v>0</v>
      </c>
      <c r="K647" s="7">
        <f t="shared" si="124"/>
        <v>0</v>
      </c>
      <c r="L647" s="18">
        <f t="shared" si="120"/>
        <v>0</v>
      </c>
      <c r="M647" s="4" t="e">
        <f t="shared" si="130"/>
        <v>#DIV/0!</v>
      </c>
      <c r="N647" s="4">
        <f t="shared" si="125"/>
        <v>18.408958997722095</v>
      </c>
      <c r="O647" s="4">
        <f t="shared" si="126"/>
        <v>8081.5329999999994</v>
      </c>
      <c r="P647">
        <f t="shared" si="121"/>
        <v>1</v>
      </c>
      <c r="Q647">
        <f t="shared" si="127"/>
        <v>439</v>
      </c>
    </row>
    <row r="648" spans="1:17" x14ac:dyDescent="0.2">
      <c r="A648">
        <v>1</v>
      </c>
      <c r="B648" s="3">
        <f>'Marktpreise EEX NCG 2017'!A1004</f>
        <v>42642</v>
      </c>
      <c r="C648" s="7"/>
      <c r="D648" s="7">
        <f t="shared" si="128"/>
        <v>0</v>
      </c>
      <c r="E648" s="7">
        <f t="shared" si="129"/>
        <v>0</v>
      </c>
      <c r="F648" s="4">
        <f>'Marktpreise EEX NCG 2017'!B1004</f>
        <v>15.93</v>
      </c>
      <c r="G648" s="4">
        <f t="shared" si="122"/>
        <v>16.12</v>
      </c>
      <c r="H648" s="4">
        <f t="shared" si="118"/>
        <v>0</v>
      </c>
      <c r="I648" s="19">
        <f t="shared" si="119"/>
        <v>0</v>
      </c>
      <c r="J648" s="19">
        <f t="shared" si="123"/>
        <v>0</v>
      </c>
      <c r="K648" s="7">
        <f t="shared" si="124"/>
        <v>0</v>
      </c>
      <c r="L648" s="18">
        <f t="shared" si="120"/>
        <v>0</v>
      </c>
      <c r="M648" s="4" t="e">
        <f t="shared" si="130"/>
        <v>#DIV/0!</v>
      </c>
      <c r="N648" s="4">
        <f t="shared" si="125"/>
        <v>18.403756818181815</v>
      </c>
      <c r="O648" s="4">
        <f t="shared" si="126"/>
        <v>8097.6529999999993</v>
      </c>
      <c r="P648">
        <f t="shared" si="121"/>
        <v>1</v>
      </c>
      <c r="Q648">
        <f t="shared" si="127"/>
        <v>440</v>
      </c>
    </row>
    <row r="649" spans="1:17" x14ac:dyDescent="0.2">
      <c r="A649">
        <v>1</v>
      </c>
      <c r="B649" s="3">
        <f>'Marktpreise EEX NCG 2017'!A1005</f>
        <v>42643</v>
      </c>
      <c r="C649" s="7"/>
      <c r="D649" s="7">
        <f t="shared" si="128"/>
        <v>0</v>
      </c>
      <c r="E649" s="7">
        <f t="shared" si="129"/>
        <v>0</v>
      </c>
      <c r="F649" s="4">
        <f>'Marktpreise EEX NCG 2017'!B1005</f>
        <v>15.67</v>
      </c>
      <c r="G649" s="4">
        <f t="shared" si="122"/>
        <v>15.86</v>
      </c>
      <c r="H649" s="4">
        <f t="shared" si="118"/>
        <v>0</v>
      </c>
      <c r="I649" s="19">
        <f t="shared" si="119"/>
        <v>0</v>
      </c>
      <c r="J649" s="19">
        <f t="shared" si="123"/>
        <v>0</v>
      </c>
      <c r="K649" s="7">
        <f t="shared" si="124"/>
        <v>0</v>
      </c>
      <c r="L649" s="18">
        <f t="shared" si="120"/>
        <v>0</v>
      </c>
      <c r="M649" s="4" t="e">
        <f t="shared" si="130"/>
        <v>#DIV/0!</v>
      </c>
      <c r="N649" s="4">
        <f t="shared" si="125"/>
        <v>18.397988662131517</v>
      </c>
      <c r="O649" s="4">
        <f t="shared" si="126"/>
        <v>8113.512999999999</v>
      </c>
      <c r="P649">
        <f t="shared" si="121"/>
        <v>1</v>
      </c>
      <c r="Q649">
        <f t="shared" si="127"/>
        <v>441</v>
      </c>
    </row>
    <row r="650" spans="1:17" x14ac:dyDescent="0.2">
      <c r="B650" s="3">
        <f>'Marktpreise EEX NCG 2017'!A1006</f>
        <v>42644</v>
      </c>
      <c r="C650" s="7"/>
      <c r="D650" s="7">
        <f t="shared" si="128"/>
        <v>0</v>
      </c>
      <c r="E650" s="7">
        <f t="shared" si="129"/>
        <v>0</v>
      </c>
      <c r="F650" s="4">
        <f>'Marktpreise EEX NCG 2017'!B1006</f>
        <v>0</v>
      </c>
      <c r="G650" s="4">
        <f t="shared" si="122"/>
        <v>15.86</v>
      </c>
      <c r="H650" s="4">
        <f t="shared" si="118"/>
        <v>0</v>
      </c>
      <c r="I650" s="19">
        <f t="shared" si="119"/>
        <v>0</v>
      </c>
      <c r="J650" s="19">
        <f t="shared" si="123"/>
        <v>0</v>
      </c>
      <c r="K650" s="7">
        <f t="shared" si="124"/>
        <v>0</v>
      </c>
      <c r="L650" s="18">
        <f t="shared" si="120"/>
        <v>0</v>
      </c>
      <c r="M650" s="4" t="e">
        <f t="shared" si="130"/>
        <v>#DIV/0!</v>
      </c>
      <c r="N650" s="4">
        <f t="shared" si="125"/>
        <v>18.397988662131517</v>
      </c>
      <c r="O650" s="4">
        <f t="shared" si="126"/>
        <v>8113.512999999999</v>
      </c>
      <c r="P650">
        <f t="shared" si="121"/>
        <v>0</v>
      </c>
      <c r="Q650">
        <f t="shared" si="127"/>
        <v>441</v>
      </c>
    </row>
    <row r="651" spans="1:17" x14ac:dyDescent="0.2">
      <c r="B651" s="3">
        <f>'Marktpreise EEX NCG 2017'!A1007</f>
        <v>42645</v>
      </c>
      <c r="C651" s="7"/>
      <c r="D651" s="7">
        <f t="shared" si="128"/>
        <v>0</v>
      </c>
      <c r="E651" s="7">
        <f t="shared" si="129"/>
        <v>0</v>
      </c>
      <c r="F651" s="4">
        <f>'Marktpreise EEX NCG 2017'!B1007</f>
        <v>0</v>
      </c>
      <c r="G651" s="4">
        <f t="shared" si="122"/>
        <v>15.86</v>
      </c>
      <c r="H651" s="4">
        <f t="shared" ref="H651:H714" si="131">IF(E651&gt;0,G651,0)</f>
        <v>0</v>
      </c>
      <c r="I651" s="19">
        <f t="shared" ref="I651:I714" si="132">E651*G651</f>
        <v>0</v>
      </c>
      <c r="J651" s="19">
        <f t="shared" si="123"/>
        <v>0</v>
      </c>
      <c r="K651" s="7">
        <f t="shared" si="124"/>
        <v>0</v>
      </c>
      <c r="L651" s="18">
        <f t="shared" ref="L651:L714" si="133">K651*100/$C$6</f>
        <v>0</v>
      </c>
      <c r="M651" s="4" t="e">
        <f t="shared" si="130"/>
        <v>#DIV/0!</v>
      </c>
      <c r="N651" s="4">
        <f t="shared" si="125"/>
        <v>18.397988662131517</v>
      </c>
      <c r="O651" s="4">
        <f t="shared" si="126"/>
        <v>8113.512999999999</v>
      </c>
      <c r="P651">
        <f t="shared" ref="P651:P714" si="134">IF(F651&gt;0,1,0)</f>
        <v>0</v>
      </c>
      <c r="Q651">
        <f t="shared" si="127"/>
        <v>441</v>
      </c>
    </row>
    <row r="652" spans="1:17" x14ac:dyDescent="0.2">
      <c r="A652">
        <v>1</v>
      </c>
      <c r="B652" s="3">
        <f>'Marktpreise EEX NCG 2017'!A1008</f>
        <v>42646</v>
      </c>
      <c r="C652" s="7"/>
      <c r="D652" s="7">
        <f t="shared" si="128"/>
        <v>0</v>
      </c>
      <c r="E652" s="7">
        <f t="shared" si="129"/>
        <v>0</v>
      </c>
      <c r="F652" s="4">
        <f>'Marktpreise EEX NCG 2017'!B1008</f>
        <v>15.89</v>
      </c>
      <c r="G652" s="4">
        <f t="shared" ref="G652:G715" si="135">IF(F652&gt;0,F652+$E$7,G651)</f>
        <v>16.080000000000002</v>
      </c>
      <c r="H652" s="4">
        <f t="shared" si="131"/>
        <v>0</v>
      </c>
      <c r="I652" s="19">
        <f t="shared" si="132"/>
        <v>0</v>
      </c>
      <c r="J652" s="19">
        <f t="shared" ref="J652:J715" si="136">I652+J651</f>
        <v>0</v>
      </c>
      <c r="K652" s="7">
        <f t="shared" ref="K652:K715" si="137">E652+K651</f>
        <v>0</v>
      </c>
      <c r="L652" s="18">
        <f t="shared" si="133"/>
        <v>0</v>
      </c>
      <c r="M652" s="4" t="e">
        <f t="shared" si="130"/>
        <v>#DIV/0!</v>
      </c>
      <c r="N652" s="4">
        <f t="shared" ref="N652:N715" si="138">O652/Q652</f>
        <v>18.392744343891401</v>
      </c>
      <c r="O652" s="4">
        <f t="shared" ref="O652:O715" si="139">IF(F652&gt;0,G652+O651,O651)</f>
        <v>8129.5929999999989</v>
      </c>
      <c r="P652">
        <f t="shared" si="134"/>
        <v>1</v>
      </c>
      <c r="Q652">
        <f t="shared" ref="Q652:Q715" si="140">P652+Q651</f>
        <v>442</v>
      </c>
    </row>
    <row r="653" spans="1:17" x14ac:dyDescent="0.2">
      <c r="A653">
        <v>1</v>
      </c>
      <c r="B653" s="3">
        <f>'Marktpreise EEX NCG 2017'!A1009</f>
        <v>42647</v>
      </c>
      <c r="C653" s="7"/>
      <c r="D653" s="7">
        <f t="shared" ref="D653:D716" si="141">IF(F653&gt;=F652,IF(F653=0,C653+D652,0),C653+D652)</f>
        <v>0</v>
      </c>
      <c r="E653" s="7">
        <f t="shared" ref="E653:E716" si="142">IF(F653&gt;=F652,IF(F653=0,0,C653+D652),0)</f>
        <v>0</v>
      </c>
      <c r="F653" s="4">
        <f>'Marktpreise EEX NCG 2017'!B1009</f>
        <v>16.2</v>
      </c>
      <c r="G653" s="4">
        <f t="shared" si="135"/>
        <v>16.39</v>
      </c>
      <c r="H653" s="4">
        <f t="shared" si="131"/>
        <v>0</v>
      </c>
      <c r="I653" s="19">
        <f t="shared" si="132"/>
        <v>0</v>
      </c>
      <c r="J653" s="19">
        <f t="shared" si="136"/>
        <v>0</v>
      </c>
      <c r="K653" s="7">
        <f t="shared" si="137"/>
        <v>0</v>
      </c>
      <c r="L653" s="18">
        <f t="shared" si="133"/>
        <v>0</v>
      </c>
      <c r="M653" s="4" t="e">
        <f t="shared" si="130"/>
        <v>#DIV/0!</v>
      </c>
      <c r="N653" s="4">
        <f t="shared" si="138"/>
        <v>18.388223476297966</v>
      </c>
      <c r="O653" s="4">
        <f t="shared" si="139"/>
        <v>8145.9829999999993</v>
      </c>
      <c r="P653">
        <f t="shared" si="134"/>
        <v>1</v>
      </c>
      <c r="Q653">
        <f t="shared" si="140"/>
        <v>443</v>
      </c>
    </row>
    <row r="654" spans="1:17" x14ac:dyDescent="0.2">
      <c r="A654">
        <v>1</v>
      </c>
      <c r="B654" s="3">
        <f>'Marktpreise EEX NCG 2017'!A1010</f>
        <v>42648</v>
      </c>
      <c r="C654" s="7"/>
      <c r="D654" s="7">
        <f t="shared" si="141"/>
        <v>0</v>
      </c>
      <c r="E654" s="7">
        <f t="shared" si="142"/>
        <v>0</v>
      </c>
      <c r="F654" s="4">
        <f>'Marktpreise EEX NCG 2017'!B1010</f>
        <v>16.38</v>
      </c>
      <c r="G654" s="4">
        <f t="shared" si="135"/>
        <v>16.57</v>
      </c>
      <c r="H654" s="4">
        <f t="shared" si="131"/>
        <v>0</v>
      </c>
      <c r="I654" s="19">
        <f t="shared" si="132"/>
        <v>0</v>
      </c>
      <c r="J654" s="19">
        <f t="shared" si="136"/>
        <v>0</v>
      </c>
      <c r="K654" s="7">
        <f t="shared" si="137"/>
        <v>0</v>
      </c>
      <c r="L654" s="18">
        <f t="shared" si="133"/>
        <v>0</v>
      </c>
      <c r="M654" s="4" t="e">
        <f t="shared" si="130"/>
        <v>#DIV/0!</v>
      </c>
      <c r="N654" s="4">
        <f t="shared" si="138"/>
        <v>18.384128378378374</v>
      </c>
      <c r="O654" s="4">
        <f t="shared" si="139"/>
        <v>8162.552999999999</v>
      </c>
      <c r="P654">
        <f t="shared" si="134"/>
        <v>1</v>
      </c>
      <c r="Q654">
        <f t="shared" si="140"/>
        <v>444</v>
      </c>
    </row>
    <row r="655" spans="1:17" x14ac:dyDescent="0.2">
      <c r="A655">
        <v>1</v>
      </c>
      <c r="B655" s="3">
        <f>'Marktpreise EEX NCG 2017'!A1011</f>
        <v>42649</v>
      </c>
      <c r="C655" s="7"/>
      <c r="D655" s="7">
        <f t="shared" si="141"/>
        <v>0</v>
      </c>
      <c r="E655" s="7">
        <f t="shared" si="142"/>
        <v>0</v>
      </c>
      <c r="F655" s="4">
        <f>'Marktpreise EEX NCG 2017'!B1011</f>
        <v>16.68</v>
      </c>
      <c r="G655" s="4">
        <f t="shared" si="135"/>
        <v>16.87</v>
      </c>
      <c r="H655" s="4">
        <f t="shared" si="131"/>
        <v>0</v>
      </c>
      <c r="I655" s="19">
        <f t="shared" si="132"/>
        <v>0</v>
      </c>
      <c r="J655" s="19">
        <f t="shared" si="136"/>
        <v>0</v>
      </c>
      <c r="K655" s="7">
        <f t="shared" si="137"/>
        <v>0</v>
      </c>
      <c r="L655" s="18">
        <f t="shared" si="133"/>
        <v>0</v>
      </c>
      <c r="M655" s="4" t="e">
        <f t="shared" si="130"/>
        <v>#DIV/0!</v>
      </c>
      <c r="N655" s="4">
        <f t="shared" si="138"/>
        <v>18.380725842696627</v>
      </c>
      <c r="O655" s="4">
        <f t="shared" si="139"/>
        <v>8179.4229999999989</v>
      </c>
      <c r="P655">
        <f t="shared" si="134"/>
        <v>1</v>
      </c>
      <c r="Q655">
        <f t="shared" si="140"/>
        <v>445</v>
      </c>
    </row>
    <row r="656" spans="1:17" x14ac:dyDescent="0.2">
      <c r="A656">
        <v>1</v>
      </c>
      <c r="B656" s="3">
        <f>'Marktpreise EEX NCG 2017'!A1012</f>
        <v>42650</v>
      </c>
      <c r="C656" s="7"/>
      <c r="D656" s="7">
        <f t="shared" si="141"/>
        <v>0</v>
      </c>
      <c r="E656" s="7">
        <f t="shared" si="142"/>
        <v>0</v>
      </c>
      <c r="F656" s="4">
        <f>'Marktpreise EEX NCG 2017'!B1012</f>
        <v>16.260000000000002</v>
      </c>
      <c r="G656" s="4">
        <f t="shared" si="135"/>
        <v>16.450000000000003</v>
      </c>
      <c r="H656" s="4">
        <f t="shared" si="131"/>
        <v>0</v>
      </c>
      <c r="I656" s="19">
        <f t="shared" si="132"/>
        <v>0</v>
      </c>
      <c r="J656" s="19">
        <f t="shared" si="136"/>
        <v>0</v>
      </c>
      <c r="K656" s="7">
        <f t="shared" si="137"/>
        <v>0</v>
      </c>
      <c r="L656" s="18">
        <f t="shared" si="133"/>
        <v>0</v>
      </c>
      <c r="M656" s="4" t="e">
        <f t="shared" si="130"/>
        <v>#DIV/0!</v>
      </c>
      <c r="N656" s="4">
        <f t="shared" si="138"/>
        <v>18.376396860986546</v>
      </c>
      <c r="O656" s="4">
        <f t="shared" si="139"/>
        <v>8195.8729999999996</v>
      </c>
      <c r="P656">
        <f t="shared" si="134"/>
        <v>1</v>
      </c>
      <c r="Q656">
        <f t="shared" si="140"/>
        <v>446</v>
      </c>
    </row>
    <row r="657" spans="1:17" x14ac:dyDescent="0.2">
      <c r="B657" s="3">
        <f>'Marktpreise EEX NCG 2017'!A1013</f>
        <v>42651</v>
      </c>
      <c r="C657" s="7"/>
      <c r="D657" s="7">
        <f t="shared" si="141"/>
        <v>0</v>
      </c>
      <c r="E657" s="7">
        <f t="shared" si="142"/>
        <v>0</v>
      </c>
      <c r="F657" s="4">
        <f>'Marktpreise EEX NCG 2017'!B1013</f>
        <v>0</v>
      </c>
      <c r="G657" s="4">
        <f t="shared" si="135"/>
        <v>16.450000000000003</v>
      </c>
      <c r="H657" s="4">
        <f t="shared" si="131"/>
        <v>0</v>
      </c>
      <c r="I657" s="19">
        <f t="shared" si="132"/>
        <v>0</v>
      </c>
      <c r="J657" s="19">
        <f t="shared" si="136"/>
        <v>0</v>
      </c>
      <c r="K657" s="7">
        <f t="shared" si="137"/>
        <v>0</v>
      </c>
      <c r="L657" s="18">
        <f t="shared" si="133"/>
        <v>0</v>
      </c>
      <c r="M657" s="4" t="e">
        <f t="shared" si="130"/>
        <v>#DIV/0!</v>
      </c>
      <c r="N657" s="4">
        <f t="shared" si="138"/>
        <v>18.376396860986546</v>
      </c>
      <c r="O657" s="4">
        <f t="shared" si="139"/>
        <v>8195.8729999999996</v>
      </c>
      <c r="P657">
        <f t="shared" si="134"/>
        <v>0</v>
      </c>
      <c r="Q657">
        <f t="shared" si="140"/>
        <v>446</v>
      </c>
    </row>
    <row r="658" spans="1:17" x14ac:dyDescent="0.2">
      <c r="B658" s="3">
        <f>'Marktpreise EEX NCG 2017'!A1014</f>
        <v>42652</v>
      </c>
      <c r="C658" s="7"/>
      <c r="D658" s="7">
        <f t="shared" si="141"/>
        <v>0</v>
      </c>
      <c r="E658" s="7">
        <f t="shared" si="142"/>
        <v>0</v>
      </c>
      <c r="F658" s="4">
        <f>'Marktpreise EEX NCG 2017'!B1014</f>
        <v>0</v>
      </c>
      <c r="G658" s="4">
        <f t="shared" si="135"/>
        <v>16.450000000000003</v>
      </c>
      <c r="H658" s="4">
        <f t="shared" si="131"/>
        <v>0</v>
      </c>
      <c r="I658" s="19">
        <f t="shared" si="132"/>
        <v>0</v>
      </c>
      <c r="J658" s="19">
        <f t="shared" si="136"/>
        <v>0</v>
      </c>
      <c r="K658" s="7">
        <f t="shared" si="137"/>
        <v>0</v>
      </c>
      <c r="L658" s="18">
        <f t="shared" si="133"/>
        <v>0</v>
      </c>
      <c r="M658" s="4" t="e">
        <f t="shared" si="130"/>
        <v>#DIV/0!</v>
      </c>
      <c r="N658" s="4">
        <f t="shared" si="138"/>
        <v>18.376396860986546</v>
      </c>
      <c r="O658" s="4">
        <f t="shared" si="139"/>
        <v>8195.8729999999996</v>
      </c>
      <c r="P658">
        <f t="shared" si="134"/>
        <v>0</v>
      </c>
      <c r="Q658">
        <f t="shared" si="140"/>
        <v>446</v>
      </c>
    </row>
    <row r="659" spans="1:17" x14ac:dyDescent="0.2">
      <c r="A659">
        <v>1</v>
      </c>
      <c r="B659" s="3">
        <f>'Marktpreise EEX NCG 2017'!A1015</f>
        <v>42653</v>
      </c>
      <c r="C659" s="7"/>
      <c r="D659" s="7">
        <f t="shared" si="141"/>
        <v>0</v>
      </c>
      <c r="E659" s="7">
        <f t="shared" si="142"/>
        <v>0</v>
      </c>
      <c r="F659" s="4">
        <f>'Marktpreise EEX NCG 2017'!B1015</f>
        <v>16.18</v>
      </c>
      <c r="G659" s="4">
        <f t="shared" si="135"/>
        <v>16.37</v>
      </c>
      <c r="H659" s="4">
        <f t="shared" si="131"/>
        <v>0</v>
      </c>
      <c r="I659" s="19">
        <f t="shared" si="132"/>
        <v>0</v>
      </c>
      <c r="J659" s="19">
        <f t="shared" si="136"/>
        <v>0</v>
      </c>
      <c r="K659" s="7">
        <f t="shared" si="137"/>
        <v>0</v>
      </c>
      <c r="L659" s="18">
        <f t="shared" si="133"/>
        <v>0</v>
      </c>
      <c r="M659" s="4" t="e">
        <f t="shared" si="130"/>
        <v>#DIV/0!</v>
      </c>
      <c r="N659" s="4">
        <f t="shared" si="138"/>
        <v>18.371908277404923</v>
      </c>
      <c r="O659" s="4">
        <f t="shared" si="139"/>
        <v>8212.2430000000004</v>
      </c>
      <c r="P659">
        <f t="shared" si="134"/>
        <v>1</v>
      </c>
      <c r="Q659">
        <f t="shared" si="140"/>
        <v>447</v>
      </c>
    </row>
    <row r="660" spans="1:17" x14ac:dyDescent="0.2">
      <c r="A660">
        <v>1</v>
      </c>
      <c r="B660" s="3">
        <f>'Marktpreise EEX NCG 2017'!A1016</f>
        <v>42654</v>
      </c>
      <c r="C660" s="7"/>
      <c r="D660" s="7">
        <f t="shared" si="141"/>
        <v>0</v>
      </c>
      <c r="E660" s="7">
        <f t="shared" si="142"/>
        <v>0</v>
      </c>
      <c r="F660" s="4">
        <f>'Marktpreise EEX NCG 2017'!B1016</f>
        <v>15.86</v>
      </c>
      <c r="G660" s="4">
        <f t="shared" si="135"/>
        <v>16.05</v>
      </c>
      <c r="H660" s="4">
        <f t="shared" si="131"/>
        <v>0</v>
      </c>
      <c r="I660" s="19">
        <f t="shared" si="132"/>
        <v>0</v>
      </c>
      <c r="J660" s="19">
        <f t="shared" si="136"/>
        <v>0</v>
      </c>
      <c r="K660" s="7">
        <f t="shared" si="137"/>
        <v>0</v>
      </c>
      <c r="L660" s="18">
        <f t="shared" si="133"/>
        <v>0</v>
      </c>
      <c r="M660" s="4" t="e">
        <f t="shared" si="130"/>
        <v>#DIV/0!</v>
      </c>
      <c r="N660" s="4">
        <f t="shared" si="138"/>
        <v>18.366725446428571</v>
      </c>
      <c r="O660" s="4">
        <f t="shared" si="139"/>
        <v>8228.2929999999997</v>
      </c>
      <c r="P660">
        <f t="shared" si="134"/>
        <v>1</v>
      </c>
      <c r="Q660">
        <f t="shared" si="140"/>
        <v>448</v>
      </c>
    </row>
    <row r="661" spans="1:17" x14ac:dyDescent="0.2">
      <c r="A661">
        <v>1</v>
      </c>
      <c r="B661" s="3">
        <f>'Marktpreise EEX NCG 2017'!A1017</f>
        <v>42655</v>
      </c>
      <c r="C661" s="7"/>
      <c r="D661" s="7">
        <f t="shared" si="141"/>
        <v>0</v>
      </c>
      <c r="E661" s="7">
        <f t="shared" si="142"/>
        <v>0</v>
      </c>
      <c r="F661" s="4">
        <f>'Marktpreise EEX NCG 2017'!B1017</f>
        <v>15.92</v>
      </c>
      <c r="G661" s="4">
        <f t="shared" si="135"/>
        <v>16.11</v>
      </c>
      <c r="H661" s="4">
        <f t="shared" si="131"/>
        <v>0</v>
      </c>
      <c r="I661" s="19">
        <f t="shared" si="132"/>
        <v>0</v>
      </c>
      <c r="J661" s="19">
        <f t="shared" si="136"/>
        <v>0</v>
      </c>
      <c r="K661" s="7">
        <f t="shared" si="137"/>
        <v>0</v>
      </c>
      <c r="L661" s="18">
        <f t="shared" si="133"/>
        <v>0</v>
      </c>
      <c r="M661" s="4" t="e">
        <f t="shared" si="130"/>
        <v>#DIV/0!</v>
      </c>
      <c r="N661" s="4">
        <f t="shared" si="138"/>
        <v>18.361699331848552</v>
      </c>
      <c r="O661" s="4">
        <f t="shared" si="139"/>
        <v>8244.4030000000002</v>
      </c>
      <c r="P661">
        <f t="shared" si="134"/>
        <v>1</v>
      </c>
      <c r="Q661">
        <f t="shared" si="140"/>
        <v>449</v>
      </c>
    </row>
    <row r="662" spans="1:17" x14ac:dyDescent="0.2">
      <c r="A662">
        <v>1</v>
      </c>
      <c r="B662" s="3">
        <f>'Marktpreise EEX NCG 2017'!A1018</f>
        <v>42656</v>
      </c>
      <c r="C662" s="7"/>
      <c r="D662" s="7">
        <f t="shared" si="141"/>
        <v>0</v>
      </c>
      <c r="E662" s="7">
        <f t="shared" si="142"/>
        <v>0</v>
      </c>
      <c r="F662" s="4">
        <f>'Marktpreise EEX NCG 2017'!B1018</f>
        <v>16.12</v>
      </c>
      <c r="G662" s="4">
        <f t="shared" si="135"/>
        <v>16.310000000000002</v>
      </c>
      <c r="H662" s="4">
        <f t="shared" si="131"/>
        <v>0</v>
      </c>
      <c r="I662" s="19">
        <f t="shared" si="132"/>
        <v>0</v>
      </c>
      <c r="J662" s="19">
        <f t="shared" si="136"/>
        <v>0</v>
      </c>
      <c r="K662" s="7">
        <f t="shared" si="137"/>
        <v>0</v>
      </c>
      <c r="L662" s="18">
        <f t="shared" si="133"/>
        <v>0</v>
      </c>
      <c r="M662" s="4" t="e">
        <f t="shared" si="130"/>
        <v>#DIV/0!</v>
      </c>
      <c r="N662" s="4">
        <f t="shared" si="138"/>
        <v>18.357140000000001</v>
      </c>
      <c r="O662" s="4">
        <f t="shared" si="139"/>
        <v>8260.7129999999997</v>
      </c>
      <c r="P662">
        <f t="shared" si="134"/>
        <v>1</v>
      </c>
      <c r="Q662">
        <f t="shared" si="140"/>
        <v>450</v>
      </c>
    </row>
    <row r="663" spans="1:17" x14ac:dyDescent="0.2">
      <c r="A663">
        <v>1</v>
      </c>
      <c r="B663" s="3">
        <f>'Marktpreise EEX NCG 2017'!A1019</f>
        <v>42657</v>
      </c>
      <c r="C663" s="7"/>
      <c r="D663" s="7">
        <f t="shared" si="141"/>
        <v>0</v>
      </c>
      <c r="E663" s="7">
        <f t="shared" si="142"/>
        <v>0</v>
      </c>
      <c r="F663" s="4">
        <f>'Marktpreise EEX NCG 2017'!B1019</f>
        <v>16.38</v>
      </c>
      <c r="G663" s="4">
        <f t="shared" si="135"/>
        <v>16.57</v>
      </c>
      <c r="H663" s="4">
        <f t="shared" si="131"/>
        <v>0</v>
      </c>
      <c r="I663" s="19">
        <f t="shared" si="132"/>
        <v>0</v>
      </c>
      <c r="J663" s="19">
        <f t="shared" si="136"/>
        <v>0</v>
      </c>
      <c r="K663" s="7">
        <f t="shared" si="137"/>
        <v>0</v>
      </c>
      <c r="L663" s="18">
        <f t="shared" si="133"/>
        <v>0</v>
      </c>
      <c r="M663" s="4" t="e">
        <f t="shared" si="130"/>
        <v>#DIV/0!</v>
      </c>
      <c r="N663" s="4">
        <f t="shared" si="138"/>
        <v>18.353177383592016</v>
      </c>
      <c r="O663" s="4">
        <f t="shared" si="139"/>
        <v>8277.2829999999994</v>
      </c>
      <c r="P663">
        <f t="shared" si="134"/>
        <v>1</v>
      </c>
      <c r="Q663">
        <f t="shared" si="140"/>
        <v>451</v>
      </c>
    </row>
    <row r="664" spans="1:17" x14ac:dyDescent="0.2">
      <c r="B664" s="3">
        <f>'Marktpreise EEX NCG 2017'!A1020</f>
        <v>42658</v>
      </c>
      <c r="C664" s="7"/>
      <c r="D664" s="7">
        <f t="shared" si="141"/>
        <v>0</v>
      </c>
      <c r="E664" s="7">
        <f t="shared" si="142"/>
        <v>0</v>
      </c>
      <c r="F664" s="4">
        <f>'Marktpreise EEX NCG 2017'!B1020</f>
        <v>0</v>
      </c>
      <c r="G664" s="4">
        <f t="shared" si="135"/>
        <v>16.57</v>
      </c>
      <c r="H664" s="4">
        <f t="shared" si="131"/>
        <v>0</v>
      </c>
      <c r="I664" s="19">
        <f t="shared" si="132"/>
        <v>0</v>
      </c>
      <c r="J664" s="19">
        <f t="shared" si="136"/>
        <v>0</v>
      </c>
      <c r="K664" s="7">
        <f t="shared" si="137"/>
        <v>0</v>
      </c>
      <c r="L664" s="18">
        <f t="shared" si="133"/>
        <v>0</v>
      </c>
      <c r="M664" s="4" t="e">
        <f t="shared" si="130"/>
        <v>#DIV/0!</v>
      </c>
      <c r="N664" s="4">
        <f t="shared" si="138"/>
        <v>18.353177383592016</v>
      </c>
      <c r="O664" s="4">
        <f t="shared" si="139"/>
        <v>8277.2829999999994</v>
      </c>
      <c r="P664">
        <f t="shared" si="134"/>
        <v>0</v>
      </c>
      <c r="Q664">
        <f t="shared" si="140"/>
        <v>451</v>
      </c>
    </row>
    <row r="665" spans="1:17" x14ac:dyDescent="0.2">
      <c r="B665" s="3">
        <f>'Marktpreise EEX NCG 2017'!A1021</f>
        <v>42659</v>
      </c>
      <c r="C665" s="7"/>
      <c r="D665" s="7">
        <f t="shared" si="141"/>
        <v>0</v>
      </c>
      <c r="E665" s="7">
        <f t="shared" si="142"/>
        <v>0</v>
      </c>
      <c r="F665" s="4">
        <f>'Marktpreise EEX NCG 2017'!B1021</f>
        <v>0</v>
      </c>
      <c r="G665" s="4">
        <f t="shared" si="135"/>
        <v>16.57</v>
      </c>
      <c r="H665" s="4">
        <f t="shared" si="131"/>
        <v>0</v>
      </c>
      <c r="I665" s="19">
        <f t="shared" si="132"/>
        <v>0</v>
      </c>
      <c r="J665" s="19">
        <f t="shared" si="136"/>
        <v>0</v>
      </c>
      <c r="K665" s="7">
        <f t="shared" si="137"/>
        <v>0</v>
      </c>
      <c r="L665" s="18">
        <f t="shared" si="133"/>
        <v>0</v>
      </c>
      <c r="M665" s="4" t="e">
        <f t="shared" si="130"/>
        <v>#DIV/0!</v>
      </c>
      <c r="N665" s="4">
        <f t="shared" si="138"/>
        <v>18.353177383592016</v>
      </c>
      <c r="O665" s="4">
        <f t="shared" si="139"/>
        <v>8277.2829999999994</v>
      </c>
      <c r="P665">
        <f t="shared" si="134"/>
        <v>0</v>
      </c>
      <c r="Q665">
        <f t="shared" si="140"/>
        <v>451</v>
      </c>
    </row>
    <row r="666" spans="1:17" x14ac:dyDescent="0.2">
      <c r="A666">
        <v>1</v>
      </c>
      <c r="B666" s="3">
        <f>'Marktpreise EEX NCG 2017'!A1022</f>
        <v>42660</v>
      </c>
      <c r="C666" s="7"/>
      <c r="D666" s="7">
        <f t="shared" si="141"/>
        <v>0</v>
      </c>
      <c r="E666" s="7">
        <f t="shared" si="142"/>
        <v>0</v>
      </c>
      <c r="F666" s="4">
        <f>'Marktpreise EEX NCG 2017'!B1022</f>
        <v>16.52</v>
      </c>
      <c r="G666" s="4">
        <f t="shared" si="135"/>
        <v>16.71</v>
      </c>
      <c r="H666" s="4">
        <f t="shared" si="131"/>
        <v>0</v>
      </c>
      <c r="I666" s="19">
        <f t="shared" si="132"/>
        <v>0</v>
      </c>
      <c r="J666" s="19">
        <f t="shared" si="136"/>
        <v>0</v>
      </c>
      <c r="K666" s="7">
        <f t="shared" si="137"/>
        <v>0</v>
      </c>
      <c r="L666" s="18">
        <f t="shared" si="133"/>
        <v>0</v>
      </c>
      <c r="M666" s="4" t="e">
        <f t="shared" si="130"/>
        <v>#DIV/0!</v>
      </c>
      <c r="N666" s="4">
        <f t="shared" si="138"/>
        <v>18.349542035398226</v>
      </c>
      <c r="O666" s="4">
        <f t="shared" si="139"/>
        <v>8293.9929999999986</v>
      </c>
      <c r="P666">
        <f t="shared" si="134"/>
        <v>1</v>
      </c>
      <c r="Q666">
        <f t="shared" si="140"/>
        <v>452</v>
      </c>
    </row>
    <row r="667" spans="1:17" x14ac:dyDescent="0.2">
      <c r="A667">
        <v>1</v>
      </c>
      <c r="B667" s="3">
        <f>'Marktpreise EEX NCG 2017'!A1023</f>
        <v>42661</v>
      </c>
      <c r="C667" s="7"/>
      <c r="D667" s="7">
        <f t="shared" si="141"/>
        <v>0</v>
      </c>
      <c r="E667" s="7">
        <f t="shared" si="142"/>
        <v>0</v>
      </c>
      <c r="F667" s="4">
        <f>'Marktpreise EEX NCG 2017'!B1023</f>
        <v>16.77</v>
      </c>
      <c r="G667" s="4">
        <f t="shared" si="135"/>
        <v>16.96</v>
      </c>
      <c r="H667" s="4">
        <f t="shared" si="131"/>
        <v>0</v>
      </c>
      <c r="I667" s="19">
        <f t="shared" si="132"/>
        <v>0</v>
      </c>
      <c r="J667" s="19">
        <f t="shared" si="136"/>
        <v>0</v>
      </c>
      <c r="K667" s="7">
        <f t="shared" si="137"/>
        <v>0</v>
      </c>
      <c r="L667" s="18">
        <f t="shared" si="133"/>
        <v>0</v>
      </c>
      <c r="M667" s="4" t="e">
        <f t="shared" si="130"/>
        <v>#DIV/0!</v>
      </c>
      <c r="N667" s="4">
        <f t="shared" si="138"/>
        <v>18.346474613686528</v>
      </c>
      <c r="O667" s="4">
        <f t="shared" si="139"/>
        <v>8310.9529999999977</v>
      </c>
      <c r="P667">
        <f t="shared" si="134"/>
        <v>1</v>
      </c>
      <c r="Q667">
        <f t="shared" si="140"/>
        <v>453</v>
      </c>
    </row>
    <row r="668" spans="1:17" x14ac:dyDescent="0.2">
      <c r="A668">
        <v>1</v>
      </c>
      <c r="B668" s="3">
        <f>'Marktpreise EEX NCG 2017'!A1024</f>
        <v>42662</v>
      </c>
      <c r="C668" s="7"/>
      <c r="D668" s="7">
        <f t="shared" si="141"/>
        <v>0</v>
      </c>
      <c r="E668" s="7">
        <f t="shared" si="142"/>
        <v>0</v>
      </c>
      <c r="F668" s="4">
        <f>'Marktpreise EEX NCG 2017'!B1024</f>
        <v>16.8</v>
      </c>
      <c r="G668" s="4">
        <f t="shared" si="135"/>
        <v>16.990000000000002</v>
      </c>
      <c r="H668" s="4">
        <f t="shared" si="131"/>
        <v>0</v>
      </c>
      <c r="I668" s="19">
        <f t="shared" si="132"/>
        <v>0</v>
      </c>
      <c r="J668" s="19">
        <f t="shared" si="136"/>
        <v>0</v>
      </c>
      <c r="K668" s="7">
        <f t="shared" si="137"/>
        <v>0</v>
      </c>
      <c r="L668" s="18">
        <f t="shared" si="133"/>
        <v>0</v>
      </c>
      <c r="M668" s="4" t="e">
        <f t="shared" si="130"/>
        <v>#DIV/0!</v>
      </c>
      <c r="N668" s="4">
        <f t="shared" si="138"/>
        <v>18.343486784140964</v>
      </c>
      <c r="O668" s="4">
        <f t="shared" si="139"/>
        <v>8327.9429999999975</v>
      </c>
      <c r="P668">
        <f t="shared" si="134"/>
        <v>1</v>
      </c>
      <c r="Q668">
        <f t="shared" si="140"/>
        <v>454</v>
      </c>
    </row>
    <row r="669" spans="1:17" x14ac:dyDescent="0.2">
      <c r="A669">
        <v>1</v>
      </c>
      <c r="B669" s="3">
        <f>'Marktpreise EEX NCG 2017'!A1025</f>
        <v>42663</v>
      </c>
      <c r="C669" s="7"/>
      <c r="D669" s="7">
        <f t="shared" si="141"/>
        <v>0</v>
      </c>
      <c r="E669" s="7">
        <f t="shared" si="142"/>
        <v>0</v>
      </c>
      <c r="F669" s="4">
        <f>'Marktpreise EEX NCG 2017'!B1025</f>
        <v>16.829999999999998</v>
      </c>
      <c r="G669" s="4">
        <f t="shared" si="135"/>
        <v>17.02</v>
      </c>
      <c r="H669" s="4">
        <f t="shared" si="131"/>
        <v>0</v>
      </c>
      <c r="I669" s="19">
        <f t="shared" si="132"/>
        <v>0</v>
      </c>
      <c r="J669" s="19">
        <f t="shared" si="136"/>
        <v>0</v>
      </c>
      <c r="K669" s="7">
        <f t="shared" si="137"/>
        <v>0</v>
      </c>
      <c r="L669" s="18">
        <f t="shared" si="133"/>
        <v>0</v>
      </c>
      <c r="M669" s="4" t="e">
        <f t="shared" si="130"/>
        <v>#DIV/0!</v>
      </c>
      <c r="N669" s="4">
        <f t="shared" si="138"/>
        <v>18.340578021978018</v>
      </c>
      <c r="O669" s="4">
        <f t="shared" si="139"/>
        <v>8344.9629999999979</v>
      </c>
      <c r="P669">
        <f t="shared" si="134"/>
        <v>1</v>
      </c>
      <c r="Q669">
        <f t="shared" si="140"/>
        <v>455</v>
      </c>
    </row>
    <row r="670" spans="1:17" x14ac:dyDescent="0.2">
      <c r="A670">
        <v>1</v>
      </c>
      <c r="B670" s="3">
        <f>'Marktpreise EEX NCG 2017'!A1026</f>
        <v>42664</v>
      </c>
      <c r="C670" s="7"/>
      <c r="D670" s="7">
        <f t="shared" si="141"/>
        <v>0</v>
      </c>
      <c r="E670" s="7">
        <f t="shared" si="142"/>
        <v>0</v>
      </c>
      <c r="F670" s="4">
        <f>'Marktpreise EEX NCG 2017'!B1026</f>
        <v>16.760000000000002</v>
      </c>
      <c r="G670" s="4">
        <f t="shared" si="135"/>
        <v>16.950000000000003</v>
      </c>
      <c r="H670" s="4">
        <f t="shared" si="131"/>
        <v>0</v>
      </c>
      <c r="I670" s="19">
        <f t="shared" si="132"/>
        <v>0</v>
      </c>
      <c r="J670" s="19">
        <f t="shared" si="136"/>
        <v>0</v>
      </c>
      <c r="K670" s="7">
        <f t="shared" si="137"/>
        <v>0</v>
      </c>
      <c r="L670" s="18">
        <f t="shared" si="133"/>
        <v>0</v>
      </c>
      <c r="M670" s="4" t="e">
        <f t="shared" si="130"/>
        <v>#DIV/0!</v>
      </c>
      <c r="N670" s="4">
        <f t="shared" si="138"/>
        <v>18.337528508771928</v>
      </c>
      <c r="O670" s="4">
        <f t="shared" si="139"/>
        <v>8361.9129999999986</v>
      </c>
      <c r="P670">
        <f t="shared" si="134"/>
        <v>1</v>
      </c>
      <c r="Q670">
        <f t="shared" si="140"/>
        <v>456</v>
      </c>
    </row>
    <row r="671" spans="1:17" x14ac:dyDescent="0.2">
      <c r="B671" s="3">
        <f>'Marktpreise EEX NCG 2017'!A1027</f>
        <v>42665</v>
      </c>
      <c r="C671" s="7"/>
      <c r="D671" s="7">
        <f t="shared" si="141"/>
        <v>0</v>
      </c>
      <c r="E671" s="7">
        <f t="shared" si="142"/>
        <v>0</v>
      </c>
      <c r="F671" s="4">
        <f>'Marktpreise EEX NCG 2017'!B1027</f>
        <v>0</v>
      </c>
      <c r="G671" s="4">
        <f t="shared" si="135"/>
        <v>16.950000000000003</v>
      </c>
      <c r="H671" s="4">
        <f t="shared" si="131"/>
        <v>0</v>
      </c>
      <c r="I671" s="19">
        <f t="shared" si="132"/>
        <v>0</v>
      </c>
      <c r="J671" s="19">
        <f t="shared" si="136"/>
        <v>0</v>
      </c>
      <c r="K671" s="7">
        <f t="shared" si="137"/>
        <v>0</v>
      </c>
      <c r="L671" s="18">
        <f t="shared" si="133"/>
        <v>0</v>
      </c>
      <c r="M671" s="4" t="e">
        <f t="shared" si="130"/>
        <v>#DIV/0!</v>
      </c>
      <c r="N671" s="4">
        <f t="shared" si="138"/>
        <v>18.337528508771928</v>
      </c>
      <c r="O671" s="4">
        <f t="shared" si="139"/>
        <v>8361.9129999999986</v>
      </c>
      <c r="P671">
        <f t="shared" si="134"/>
        <v>0</v>
      </c>
      <c r="Q671">
        <f t="shared" si="140"/>
        <v>456</v>
      </c>
    </row>
    <row r="672" spans="1:17" x14ac:dyDescent="0.2">
      <c r="B672" s="3">
        <f>'Marktpreise EEX NCG 2017'!A1028</f>
        <v>42666</v>
      </c>
      <c r="C672" s="7"/>
      <c r="D672" s="7">
        <f t="shared" si="141"/>
        <v>0</v>
      </c>
      <c r="E672" s="7">
        <f t="shared" si="142"/>
        <v>0</v>
      </c>
      <c r="F672" s="4">
        <f>'Marktpreise EEX NCG 2017'!B1028</f>
        <v>0</v>
      </c>
      <c r="G672" s="4">
        <f t="shared" si="135"/>
        <v>16.950000000000003</v>
      </c>
      <c r="H672" s="4">
        <f t="shared" si="131"/>
        <v>0</v>
      </c>
      <c r="I672" s="19">
        <f t="shared" si="132"/>
        <v>0</v>
      </c>
      <c r="J672" s="19">
        <f t="shared" si="136"/>
        <v>0</v>
      </c>
      <c r="K672" s="7">
        <f t="shared" si="137"/>
        <v>0</v>
      </c>
      <c r="L672" s="18">
        <f t="shared" si="133"/>
        <v>0</v>
      </c>
      <c r="M672" s="4" t="e">
        <f t="shared" si="130"/>
        <v>#DIV/0!</v>
      </c>
      <c r="N672" s="4">
        <f t="shared" si="138"/>
        <v>18.337528508771928</v>
      </c>
      <c r="O672" s="4">
        <f t="shared" si="139"/>
        <v>8361.9129999999986</v>
      </c>
      <c r="P672">
        <f t="shared" si="134"/>
        <v>0</v>
      </c>
      <c r="Q672">
        <f t="shared" si="140"/>
        <v>456</v>
      </c>
    </row>
    <row r="673" spans="1:17" x14ac:dyDescent="0.2">
      <c r="A673">
        <v>1</v>
      </c>
      <c r="B673" s="3">
        <f>'Marktpreise EEX NCG 2017'!A1029</f>
        <v>42667</v>
      </c>
      <c r="C673" s="7"/>
      <c r="D673" s="7">
        <f t="shared" si="141"/>
        <v>0</v>
      </c>
      <c r="E673" s="7">
        <f t="shared" si="142"/>
        <v>0</v>
      </c>
      <c r="F673" s="4">
        <f>'Marktpreise EEX NCG 2017'!B1029</f>
        <v>17.03</v>
      </c>
      <c r="G673" s="4">
        <f t="shared" si="135"/>
        <v>17.220000000000002</v>
      </c>
      <c r="H673" s="4">
        <f t="shared" si="131"/>
        <v>0</v>
      </c>
      <c r="I673" s="19">
        <f t="shared" si="132"/>
        <v>0</v>
      </c>
      <c r="J673" s="19">
        <f t="shared" si="136"/>
        <v>0</v>
      </c>
      <c r="K673" s="7">
        <f t="shared" si="137"/>
        <v>0</v>
      </c>
      <c r="L673" s="18">
        <f t="shared" si="133"/>
        <v>0</v>
      </c>
      <c r="M673" s="4" t="e">
        <f t="shared" si="130"/>
        <v>#DIV/0!</v>
      </c>
      <c r="N673" s="4">
        <f t="shared" si="138"/>
        <v>18.33508315098468</v>
      </c>
      <c r="O673" s="4">
        <f t="shared" si="139"/>
        <v>8379.132999999998</v>
      </c>
      <c r="P673">
        <f t="shared" si="134"/>
        <v>1</v>
      </c>
      <c r="Q673">
        <f t="shared" si="140"/>
        <v>457</v>
      </c>
    </row>
    <row r="674" spans="1:17" x14ac:dyDescent="0.2">
      <c r="A674">
        <v>1</v>
      </c>
      <c r="B674" s="3">
        <f>'Marktpreise EEX NCG 2017'!A1030</f>
        <v>42668</v>
      </c>
      <c r="C674" s="7"/>
      <c r="D674" s="7">
        <f t="shared" si="141"/>
        <v>0</v>
      </c>
      <c r="E674" s="7">
        <f t="shared" si="142"/>
        <v>0</v>
      </c>
      <c r="F674" s="4">
        <f>'Marktpreise EEX NCG 2017'!B1030</f>
        <v>17.18</v>
      </c>
      <c r="G674" s="4">
        <f t="shared" si="135"/>
        <v>17.37</v>
      </c>
      <c r="H674" s="4">
        <f t="shared" si="131"/>
        <v>0</v>
      </c>
      <c r="I674" s="19">
        <f t="shared" si="132"/>
        <v>0</v>
      </c>
      <c r="J674" s="19">
        <f t="shared" si="136"/>
        <v>0</v>
      </c>
      <c r="K674" s="7">
        <f t="shared" si="137"/>
        <v>0</v>
      </c>
      <c r="L674" s="18">
        <f t="shared" si="133"/>
        <v>0</v>
      </c>
      <c r="M674" s="4" t="e">
        <f t="shared" si="130"/>
        <v>#DIV/0!</v>
      </c>
      <c r="N674" s="4">
        <f t="shared" si="138"/>
        <v>18.332975982532748</v>
      </c>
      <c r="O674" s="4">
        <f t="shared" si="139"/>
        <v>8396.5029999999988</v>
      </c>
      <c r="P674">
        <f t="shared" si="134"/>
        <v>1</v>
      </c>
      <c r="Q674">
        <f t="shared" si="140"/>
        <v>458</v>
      </c>
    </row>
    <row r="675" spans="1:17" x14ac:dyDescent="0.2">
      <c r="A675">
        <v>1</v>
      </c>
      <c r="B675" s="3">
        <f>'Marktpreise EEX NCG 2017'!A1031</f>
        <v>42669</v>
      </c>
      <c r="C675" s="7"/>
      <c r="D675" s="7">
        <f t="shared" si="141"/>
        <v>0</v>
      </c>
      <c r="E675" s="7">
        <f t="shared" si="142"/>
        <v>0</v>
      </c>
      <c r="F675" s="4">
        <f>'Marktpreise EEX NCG 2017'!B1031</f>
        <v>16.989999999999998</v>
      </c>
      <c r="G675" s="4">
        <f t="shared" si="135"/>
        <v>17.18</v>
      </c>
      <c r="H675" s="4">
        <f t="shared" si="131"/>
        <v>0</v>
      </c>
      <c r="I675" s="19">
        <f t="shared" si="132"/>
        <v>0</v>
      </c>
      <c r="J675" s="19">
        <f t="shared" si="136"/>
        <v>0</v>
      </c>
      <c r="K675" s="7">
        <f t="shared" si="137"/>
        <v>0</v>
      </c>
      <c r="L675" s="18">
        <f t="shared" si="133"/>
        <v>0</v>
      </c>
      <c r="M675" s="4" t="e">
        <f t="shared" si="130"/>
        <v>#DIV/0!</v>
      </c>
      <c r="N675" s="4">
        <f t="shared" si="138"/>
        <v>18.330464052287581</v>
      </c>
      <c r="O675" s="4">
        <f t="shared" si="139"/>
        <v>8413.6829999999991</v>
      </c>
      <c r="P675">
        <f t="shared" si="134"/>
        <v>1</v>
      </c>
      <c r="Q675">
        <f t="shared" si="140"/>
        <v>459</v>
      </c>
    </row>
    <row r="676" spans="1:17" x14ac:dyDescent="0.2">
      <c r="A676">
        <v>1</v>
      </c>
      <c r="B676" s="3">
        <f>'Marktpreise EEX NCG 2017'!A1032</f>
        <v>42670</v>
      </c>
      <c r="C676" s="7"/>
      <c r="D676" s="7">
        <f t="shared" si="141"/>
        <v>0</v>
      </c>
      <c r="E676" s="7">
        <f t="shared" si="142"/>
        <v>0</v>
      </c>
      <c r="F676" s="4">
        <f>'Marktpreise EEX NCG 2017'!B1032</f>
        <v>17.260000000000002</v>
      </c>
      <c r="G676" s="4">
        <f t="shared" si="135"/>
        <v>17.450000000000003</v>
      </c>
      <c r="H676" s="4">
        <f t="shared" si="131"/>
        <v>0</v>
      </c>
      <c r="I676" s="19">
        <f t="shared" si="132"/>
        <v>0</v>
      </c>
      <c r="J676" s="19">
        <f t="shared" si="136"/>
        <v>0</v>
      </c>
      <c r="K676" s="7">
        <f t="shared" si="137"/>
        <v>0</v>
      </c>
      <c r="L676" s="18">
        <f t="shared" si="133"/>
        <v>0</v>
      </c>
      <c r="M676" s="4" t="e">
        <f t="shared" si="130"/>
        <v>#DIV/0!</v>
      </c>
      <c r="N676" s="4">
        <f t="shared" si="138"/>
        <v>18.32855</v>
      </c>
      <c r="O676" s="4">
        <f t="shared" si="139"/>
        <v>8431.1329999999998</v>
      </c>
      <c r="P676">
        <f t="shared" si="134"/>
        <v>1</v>
      </c>
      <c r="Q676">
        <f t="shared" si="140"/>
        <v>460</v>
      </c>
    </row>
    <row r="677" spans="1:17" x14ac:dyDescent="0.2">
      <c r="A677">
        <v>1</v>
      </c>
      <c r="B677" s="3">
        <f>'Marktpreise EEX NCG 2017'!A1033</f>
        <v>42671</v>
      </c>
      <c r="C677" s="7"/>
      <c r="D677" s="7">
        <f t="shared" si="141"/>
        <v>0</v>
      </c>
      <c r="E677" s="7">
        <f t="shared" si="142"/>
        <v>0</v>
      </c>
      <c r="F677" s="4">
        <f>'Marktpreise EEX NCG 2017'!B1033</f>
        <v>17.22</v>
      </c>
      <c r="G677" s="4">
        <f t="shared" si="135"/>
        <v>17.41</v>
      </c>
      <c r="H677" s="4">
        <f t="shared" si="131"/>
        <v>0</v>
      </c>
      <c r="I677" s="19">
        <f t="shared" si="132"/>
        <v>0</v>
      </c>
      <c r="J677" s="19">
        <f t="shared" si="136"/>
        <v>0</v>
      </c>
      <c r="K677" s="7">
        <f t="shared" si="137"/>
        <v>0</v>
      </c>
      <c r="L677" s="18">
        <f t="shared" si="133"/>
        <v>0</v>
      </c>
      <c r="M677" s="4" t="e">
        <f t="shared" si="130"/>
        <v>#DIV/0!</v>
      </c>
      <c r="N677" s="4">
        <f t="shared" si="138"/>
        <v>18.326557483731019</v>
      </c>
      <c r="O677" s="4">
        <f t="shared" si="139"/>
        <v>8448.5429999999997</v>
      </c>
      <c r="P677">
        <f t="shared" si="134"/>
        <v>1</v>
      </c>
      <c r="Q677">
        <f t="shared" si="140"/>
        <v>461</v>
      </c>
    </row>
    <row r="678" spans="1:17" x14ac:dyDescent="0.2">
      <c r="B678" s="3">
        <f>'Marktpreise EEX NCG 2017'!A1034</f>
        <v>42672</v>
      </c>
      <c r="C678" s="7"/>
      <c r="D678" s="7">
        <f t="shared" si="141"/>
        <v>0</v>
      </c>
      <c r="E678" s="7">
        <f t="shared" si="142"/>
        <v>0</v>
      </c>
      <c r="F678" s="4">
        <f>'Marktpreise EEX NCG 2017'!B1034</f>
        <v>0</v>
      </c>
      <c r="G678" s="4">
        <f t="shared" si="135"/>
        <v>17.41</v>
      </c>
      <c r="H678" s="4">
        <f t="shared" si="131"/>
        <v>0</v>
      </c>
      <c r="I678" s="19">
        <f t="shared" si="132"/>
        <v>0</v>
      </c>
      <c r="J678" s="19">
        <f t="shared" si="136"/>
        <v>0</v>
      </c>
      <c r="K678" s="7">
        <f t="shared" si="137"/>
        <v>0</v>
      </c>
      <c r="L678" s="18">
        <f t="shared" si="133"/>
        <v>0</v>
      </c>
      <c r="M678" s="4" t="e">
        <f t="shared" si="130"/>
        <v>#DIV/0!</v>
      </c>
      <c r="N678" s="4">
        <f t="shared" si="138"/>
        <v>18.326557483731019</v>
      </c>
      <c r="O678" s="4">
        <f t="shared" si="139"/>
        <v>8448.5429999999997</v>
      </c>
      <c r="P678">
        <f t="shared" si="134"/>
        <v>0</v>
      </c>
      <c r="Q678">
        <f t="shared" si="140"/>
        <v>461</v>
      </c>
    </row>
    <row r="679" spans="1:17" x14ac:dyDescent="0.2">
      <c r="B679" s="3">
        <f>'Marktpreise EEX NCG 2017'!A1035</f>
        <v>42673</v>
      </c>
      <c r="C679" s="7"/>
      <c r="D679" s="7">
        <f t="shared" si="141"/>
        <v>0</v>
      </c>
      <c r="E679" s="7">
        <f t="shared" si="142"/>
        <v>0</v>
      </c>
      <c r="F679" s="4">
        <f>'Marktpreise EEX NCG 2017'!B1035</f>
        <v>0</v>
      </c>
      <c r="G679" s="4">
        <f t="shared" si="135"/>
        <v>17.41</v>
      </c>
      <c r="H679" s="4">
        <f t="shared" si="131"/>
        <v>0</v>
      </c>
      <c r="I679" s="19">
        <f t="shared" si="132"/>
        <v>0</v>
      </c>
      <c r="J679" s="19">
        <f t="shared" si="136"/>
        <v>0</v>
      </c>
      <c r="K679" s="7">
        <f t="shared" si="137"/>
        <v>0</v>
      </c>
      <c r="L679" s="18">
        <f t="shared" si="133"/>
        <v>0</v>
      </c>
      <c r="M679" s="4" t="e">
        <f t="shared" si="130"/>
        <v>#DIV/0!</v>
      </c>
      <c r="N679" s="4">
        <f t="shared" si="138"/>
        <v>18.326557483731019</v>
      </c>
      <c r="O679" s="4">
        <f t="shared" si="139"/>
        <v>8448.5429999999997</v>
      </c>
      <c r="P679">
        <f t="shared" si="134"/>
        <v>0</v>
      </c>
      <c r="Q679">
        <f t="shared" si="140"/>
        <v>461</v>
      </c>
    </row>
    <row r="680" spans="1:17" x14ac:dyDescent="0.2">
      <c r="A680">
        <v>1</v>
      </c>
      <c r="B680" s="3">
        <f>'Marktpreise EEX NCG 2017'!A1036</f>
        <v>42674</v>
      </c>
      <c r="C680" s="7"/>
      <c r="D680" s="7">
        <f t="shared" si="141"/>
        <v>0</v>
      </c>
      <c r="E680" s="7">
        <f t="shared" si="142"/>
        <v>0</v>
      </c>
      <c r="F680" s="4">
        <f>'Marktpreise EEX NCG 2017'!B1036</f>
        <v>17.29</v>
      </c>
      <c r="G680" s="4">
        <f t="shared" si="135"/>
        <v>17.48</v>
      </c>
      <c r="H680" s="4">
        <f t="shared" si="131"/>
        <v>0</v>
      </c>
      <c r="I680" s="19">
        <f t="shared" si="132"/>
        <v>0</v>
      </c>
      <c r="J680" s="19">
        <f t="shared" si="136"/>
        <v>0</v>
      </c>
      <c r="K680" s="7">
        <f t="shared" si="137"/>
        <v>0</v>
      </c>
      <c r="L680" s="18">
        <f t="shared" si="133"/>
        <v>0</v>
      </c>
      <c r="M680" s="4" t="e">
        <f t="shared" si="130"/>
        <v>#DIV/0!</v>
      </c>
      <c r="N680" s="4">
        <f t="shared" si="138"/>
        <v>18.324725108225106</v>
      </c>
      <c r="O680" s="4">
        <f t="shared" si="139"/>
        <v>8466.0229999999992</v>
      </c>
      <c r="P680">
        <f t="shared" si="134"/>
        <v>1</v>
      </c>
      <c r="Q680">
        <f t="shared" si="140"/>
        <v>462</v>
      </c>
    </row>
    <row r="681" spans="1:17" x14ac:dyDescent="0.2">
      <c r="A681">
        <v>1</v>
      </c>
      <c r="B681" s="3">
        <f>'Marktpreise EEX NCG 2017'!A1037</f>
        <v>42675</v>
      </c>
      <c r="C681" s="7"/>
      <c r="D681" s="7">
        <f t="shared" si="141"/>
        <v>0</v>
      </c>
      <c r="E681" s="7">
        <f t="shared" si="142"/>
        <v>0</v>
      </c>
      <c r="F681" s="4">
        <f>'Marktpreise EEX NCG 2017'!B1037</f>
        <v>17.649999999999999</v>
      </c>
      <c r="G681" s="4">
        <f t="shared" si="135"/>
        <v>17.84</v>
      </c>
      <c r="H681" s="4">
        <f t="shared" si="131"/>
        <v>0</v>
      </c>
      <c r="I681" s="19">
        <f t="shared" si="132"/>
        <v>0</v>
      </c>
      <c r="J681" s="19">
        <f t="shared" si="136"/>
        <v>0</v>
      </c>
      <c r="K681" s="7">
        <f t="shared" si="137"/>
        <v>0</v>
      </c>
      <c r="L681" s="18">
        <f t="shared" si="133"/>
        <v>0</v>
      </c>
      <c r="M681" s="4" t="e">
        <f t="shared" si="130"/>
        <v>#DIV/0!</v>
      </c>
      <c r="N681" s="4">
        <f t="shared" si="138"/>
        <v>18.323678185745138</v>
      </c>
      <c r="O681" s="4">
        <f t="shared" si="139"/>
        <v>8483.8629999999994</v>
      </c>
      <c r="P681">
        <f t="shared" si="134"/>
        <v>1</v>
      </c>
      <c r="Q681">
        <f t="shared" si="140"/>
        <v>463</v>
      </c>
    </row>
    <row r="682" spans="1:17" x14ac:dyDescent="0.2">
      <c r="A682">
        <v>1</v>
      </c>
      <c r="B682" s="3">
        <f>'Marktpreise EEX NCG 2017'!A1038</f>
        <v>42676</v>
      </c>
      <c r="C682" s="7"/>
      <c r="D682" s="7">
        <f t="shared" si="141"/>
        <v>0</v>
      </c>
      <c r="E682" s="7">
        <f t="shared" si="142"/>
        <v>0</v>
      </c>
      <c r="F682" s="4">
        <f>'Marktpreise EEX NCG 2017'!B1038</f>
        <v>17.84</v>
      </c>
      <c r="G682" s="4">
        <f t="shared" si="135"/>
        <v>18.03</v>
      </c>
      <c r="H682" s="4">
        <f t="shared" si="131"/>
        <v>0</v>
      </c>
      <c r="I682" s="19">
        <f t="shared" si="132"/>
        <v>0</v>
      </c>
      <c r="J682" s="19">
        <f t="shared" si="136"/>
        <v>0</v>
      </c>
      <c r="K682" s="7">
        <f t="shared" si="137"/>
        <v>0</v>
      </c>
      <c r="L682" s="18">
        <f t="shared" si="133"/>
        <v>0</v>
      </c>
      <c r="M682" s="4" t="e">
        <f t="shared" si="130"/>
        <v>#DIV/0!</v>
      </c>
      <c r="N682" s="4">
        <f t="shared" si="138"/>
        <v>18.323045258620688</v>
      </c>
      <c r="O682" s="4">
        <f t="shared" si="139"/>
        <v>8501.893</v>
      </c>
      <c r="P682">
        <f t="shared" si="134"/>
        <v>1</v>
      </c>
      <c r="Q682">
        <f t="shared" si="140"/>
        <v>464</v>
      </c>
    </row>
    <row r="683" spans="1:17" x14ac:dyDescent="0.2">
      <c r="A683">
        <v>1</v>
      </c>
      <c r="B683" s="3">
        <f>'Marktpreise EEX NCG 2017'!A1039</f>
        <v>42677</v>
      </c>
      <c r="C683" s="7"/>
      <c r="D683" s="7">
        <f t="shared" si="141"/>
        <v>0</v>
      </c>
      <c r="E683" s="7">
        <f t="shared" si="142"/>
        <v>0</v>
      </c>
      <c r="F683" s="4">
        <f>'Marktpreise EEX NCG 2017'!B1039</f>
        <v>17.54</v>
      </c>
      <c r="G683" s="4">
        <f t="shared" si="135"/>
        <v>17.73</v>
      </c>
      <c r="H683" s="4">
        <f t="shared" si="131"/>
        <v>0</v>
      </c>
      <c r="I683" s="19">
        <f t="shared" si="132"/>
        <v>0</v>
      </c>
      <c r="J683" s="19">
        <f t="shared" si="136"/>
        <v>0</v>
      </c>
      <c r="K683" s="7">
        <f t="shared" si="137"/>
        <v>0</v>
      </c>
      <c r="L683" s="18">
        <f t="shared" si="133"/>
        <v>0</v>
      </c>
      <c r="M683" s="4" t="e">
        <f t="shared" ref="M683:M741" si="143">J683/K683</f>
        <v>#DIV/0!</v>
      </c>
      <c r="N683" s="4">
        <f t="shared" si="138"/>
        <v>18.321769892473117</v>
      </c>
      <c r="O683" s="4">
        <f t="shared" si="139"/>
        <v>8519.6229999999996</v>
      </c>
      <c r="P683">
        <f t="shared" si="134"/>
        <v>1</v>
      </c>
      <c r="Q683">
        <f t="shared" si="140"/>
        <v>465</v>
      </c>
    </row>
    <row r="684" spans="1:17" x14ac:dyDescent="0.2">
      <c r="A684">
        <v>1</v>
      </c>
      <c r="B684" s="3">
        <f>'Marktpreise EEX NCG 2017'!A1040</f>
        <v>42678</v>
      </c>
      <c r="C684" s="7"/>
      <c r="D684" s="7">
        <f t="shared" si="141"/>
        <v>0</v>
      </c>
      <c r="E684" s="7">
        <f t="shared" si="142"/>
        <v>0</v>
      </c>
      <c r="F684" s="4">
        <f>'Marktpreise EEX NCG 2017'!B1040</f>
        <v>17.22</v>
      </c>
      <c r="G684" s="4">
        <f t="shared" si="135"/>
        <v>17.41</v>
      </c>
      <c r="H684" s="4">
        <f t="shared" si="131"/>
        <v>0</v>
      </c>
      <c r="I684" s="19">
        <f t="shared" si="132"/>
        <v>0</v>
      </c>
      <c r="J684" s="19">
        <f t="shared" si="136"/>
        <v>0</v>
      </c>
      <c r="K684" s="7">
        <f t="shared" si="137"/>
        <v>0</v>
      </c>
      <c r="L684" s="18">
        <f t="shared" si="133"/>
        <v>0</v>
      </c>
      <c r="M684" s="4" t="e">
        <f t="shared" si="143"/>
        <v>#DIV/0!</v>
      </c>
      <c r="N684" s="4">
        <f t="shared" si="138"/>
        <v>18.319813304721031</v>
      </c>
      <c r="O684" s="4">
        <f t="shared" si="139"/>
        <v>8537.0329999999994</v>
      </c>
      <c r="P684">
        <f t="shared" si="134"/>
        <v>1</v>
      </c>
      <c r="Q684">
        <f t="shared" si="140"/>
        <v>466</v>
      </c>
    </row>
    <row r="685" spans="1:17" x14ac:dyDescent="0.2">
      <c r="B685" s="3">
        <f>'Marktpreise EEX NCG 2017'!A1041</f>
        <v>42679</v>
      </c>
      <c r="C685" s="7"/>
      <c r="D685" s="7">
        <f t="shared" si="141"/>
        <v>0</v>
      </c>
      <c r="E685" s="7">
        <f t="shared" si="142"/>
        <v>0</v>
      </c>
      <c r="F685" s="4">
        <f>'Marktpreise EEX NCG 2017'!B1041</f>
        <v>0</v>
      </c>
      <c r="G685" s="4">
        <f t="shared" si="135"/>
        <v>17.41</v>
      </c>
      <c r="H685" s="4">
        <f t="shared" si="131"/>
        <v>0</v>
      </c>
      <c r="I685" s="19">
        <f t="shared" si="132"/>
        <v>0</v>
      </c>
      <c r="J685" s="19">
        <f t="shared" si="136"/>
        <v>0</v>
      </c>
      <c r="K685" s="7">
        <f t="shared" si="137"/>
        <v>0</v>
      </c>
      <c r="L685" s="18">
        <f t="shared" si="133"/>
        <v>0</v>
      </c>
      <c r="M685" s="4" t="e">
        <f t="shared" si="143"/>
        <v>#DIV/0!</v>
      </c>
      <c r="N685" s="4">
        <f t="shared" si="138"/>
        <v>18.319813304721031</v>
      </c>
      <c r="O685" s="4">
        <f t="shared" si="139"/>
        <v>8537.0329999999994</v>
      </c>
      <c r="P685">
        <f t="shared" si="134"/>
        <v>0</v>
      </c>
      <c r="Q685">
        <f t="shared" si="140"/>
        <v>466</v>
      </c>
    </row>
    <row r="686" spans="1:17" x14ac:dyDescent="0.2">
      <c r="B686" s="3">
        <f>'Marktpreise EEX NCG 2017'!A1042</f>
        <v>42680</v>
      </c>
      <c r="C686" s="7"/>
      <c r="D686" s="7">
        <f t="shared" si="141"/>
        <v>0</v>
      </c>
      <c r="E686" s="7">
        <f t="shared" si="142"/>
        <v>0</v>
      </c>
      <c r="F686" s="4">
        <f>'Marktpreise EEX NCG 2017'!B1042</f>
        <v>0</v>
      </c>
      <c r="G686" s="4">
        <f t="shared" si="135"/>
        <v>17.41</v>
      </c>
      <c r="H686" s="4">
        <f t="shared" si="131"/>
        <v>0</v>
      </c>
      <c r="I686" s="19">
        <f t="shared" si="132"/>
        <v>0</v>
      </c>
      <c r="J686" s="19">
        <f t="shared" si="136"/>
        <v>0</v>
      </c>
      <c r="K686" s="7">
        <f t="shared" si="137"/>
        <v>0</v>
      </c>
      <c r="L686" s="18">
        <f t="shared" si="133"/>
        <v>0</v>
      </c>
      <c r="M686" s="4" t="e">
        <f t="shared" si="143"/>
        <v>#DIV/0!</v>
      </c>
      <c r="N686" s="4">
        <f t="shared" si="138"/>
        <v>18.319813304721031</v>
      </c>
      <c r="O686" s="4">
        <f t="shared" si="139"/>
        <v>8537.0329999999994</v>
      </c>
      <c r="P686">
        <f t="shared" si="134"/>
        <v>0</v>
      </c>
      <c r="Q686">
        <f t="shared" si="140"/>
        <v>466</v>
      </c>
    </row>
    <row r="687" spans="1:17" x14ac:dyDescent="0.2">
      <c r="A687">
        <v>1</v>
      </c>
      <c r="B687" s="3">
        <f>'Marktpreise EEX NCG 2017'!A1043</f>
        <v>42681</v>
      </c>
      <c r="C687" s="7"/>
      <c r="D687" s="7">
        <f t="shared" si="141"/>
        <v>0</v>
      </c>
      <c r="E687" s="7">
        <f t="shared" si="142"/>
        <v>0</v>
      </c>
      <c r="F687" s="4">
        <f>'Marktpreise EEX NCG 2017'!B1043</f>
        <v>17.010000000000002</v>
      </c>
      <c r="G687" s="4">
        <f t="shared" si="135"/>
        <v>17.200000000000003</v>
      </c>
      <c r="H687" s="4">
        <f t="shared" si="131"/>
        <v>0</v>
      </c>
      <c r="I687" s="19">
        <f t="shared" si="132"/>
        <v>0</v>
      </c>
      <c r="J687" s="19">
        <f t="shared" si="136"/>
        <v>0</v>
      </c>
      <c r="K687" s="7">
        <f t="shared" si="137"/>
        <v>0</v>
      </c>
      <c r="L687" s="18">
        <f t="shared" si="133"/>
        <v>0</v>
      </c>
      <c r="M687" s="4" t="e">
        <f t="shared" si="143"/>
        <v>#DIV/0!</v>
      </c>
      <c r="N687" s="4">
        <f t="shared" si="138"/>
        <v>18.317415417558887</v>
      </c>
      <c r="O687" s="4">
        <f t="shared" si="139"/>
        <v>8554.2330000000002</v>
      </c>
      <c r="P687">
        <f t="shared" si="134"/>
        <v>1</v>
      </c>
      <c r="Q687">
        <f t="shared" si="140"/>
        <v>467</v>
      </c>
    </row>
    <row r="688" spans="1:17" x14ac:dyDescent="0.2">
      <c r="A688">
        <v>1</v>
      </c>
      <c r="B688" s="3">
        <f>'Marktpreise EEX NCG 2017'!A1044</f>
        <v>42682</v>
      </c>
      <c r="C688" s="7"/>
      <c r="D688" s="7">
        <f t="shared" si="141"/>
        <v>0</v>
      </c>
      <c r="E688" s="7">
        <f t="shared" si="142"/>
        <v>0</v>
      </c>
      <c r="F688" s="4">
        <f>'Marktpreise EEX NCG 2017'!B1044</f>
        <v>16.84</v>
      </c>
      <c r="G688" s="4">
        <f t="shared" si="135"/>
        <v>17.03</v>
      </c>
      <c r="H688" s="4">
        <f t="shared" si="131"/>
        <v>0</v>
      </c>
      <c r="I688" s="19">
        <f t="shared" si="132"/>
        <v>0</v>
      </c>
      <c r="J688" s="19">
        <f t="shared" si="136"/>
        <v>0</v>
      </c>
      <c r="K688" s="7">
        <f t="shared" si="137"/>
        <v>0</v>
      </c>
      <c r="L688" s="18">
        <f t="shared" si="133"/>
        <v>0</v>
      </c>
      <c r="M688" s="4" t="e">
        <f t="shared" si="143"/>
        <v>#DIV/0!</v>
      </c>
      <c r="N688" s="4">
        <f t="shared" si="138"/>
        <v>18.314664529914531</v>
      </c>
      <c r="O688" s="4">
        <f t="shared" si="139"/>
        <v>8571.2630000000008</v>
      </c>
      <c r="P688">
        <f t="shared" si="134"/>
        <v>1</v>
      </c>
      <c r="Q688">
        <f t="shared" si="140"/>
        <v>468</v>
      </c>
    </row>
    <row r="689" spans="1:17" x14ac:dyDescent="0.2">
      <c r="A689">
        <v>1</v>
      </c>
      <c r="B689" s="3">
        <f>'Marktpreise EEX NCG 2017'!A1045</f>
        <v>42683</v>
      </c>
      <c r="C689" s="7"/>
      <c r="D689" s="7">
        <f t="shared" si="141"/>
        <v>0</v>
      </c>
      <c r="E689" s="7">
        <f t="shared" si="142"/>
        <v>0</v>
      </c>
      <c r="F689" s="4">
        <f>'Marktpreise EEX NCG 2017'!B1045</f>
        <v>17.03</v>
      </c>
      <c r="G689" s="4">
        <f t="shared" si="135"/>
        <v>17.220000000000002</v>
      </c>
      <c r="H689" s="4">
        <f t="shared" si="131"/>
        <v>0</v>
      </c>
      <c r="I689" s="19">
        <f t="shared" si="132"/>
        <v>0</v>
      </c>
      <c r="J689" s="19">
        <f t="shared" si="136"/>
        <v>0</v>
      </c>
      <c r="K689" s="7">
        <f t="shared" si="137"/>
        <v>0</v>
      </c>
      <c r="L689" s="18">
        <f t="shared" si="133"/>
        <v>0</v>
      </c>
      <c r="M689" s="4" t="e">
        <f t="shared" si="143"/>
        <v>#DIV/0!</v>
      </c>
      <c r="N689" s="4">
        <f t="shared" si="138"/>
        <v>18.312330490405117</v>
      </c>
      <c r="O689" s="4">
        <f t="shared" si="139"/>
        <v>8588.4830000000002</v>
      </c>
      <c r="P689">
        <f t="shared" si="134"/>
        <v>1</v>
      </c>
      <c r="Q689">
        <f t="shared" si="140"/>
        <v>469</v>
      </c>
    </row>
    <row r="690" spans="1:17" x14ac:dyDescent="0.2">
      <c r="A690">
        <v>1</v>
      </c>
      <c r="B690" s="3">
        <f>'Marktpreise EEX NCG 2017'!A1046</f>
        <v>42684</v>
      </c>
      <c r="C690" s="7"/>
      <c r="D690" s="7">
        <f t="shared" si="141"/>
        <v>0</v>
      </c>
      <c r="E690" s="7">
        <f t="shared" si="142"/>
        <v>0</v>
      </c>
      <c r="F690" s="4">
        <f>'Marktpreise EEX NCG 2017'!B1046</f>
        <v>17.22</v>
      </c>
      <c r="G690" s="4">
        <f t="shared" si="135"/>
        <v>17.41</v>
      </c>
      <c r="H690" s="4">
        <f t="shared" si="131"/>
        <v>0</v>
      </c>
      <c r="I690" s="19">
        <f t="shared" si="132"/>
        <v>0</v>
      </c>
      <c r="J690" s="19">
        <f t="shared" si="136"/>
        <v>0</v>
      </c>
      <c r="K690" s="7">
        <f t="shared" si="137"/>
        <v>0</v>
      </c>
      <c r="L690" s="18">
        <f t="shared" si="133"/>
        <v>0</v>
      </c>
      <c r="M690" s="4" t="e">
        <f t="shared" si="143"/>
        <v>#DIV/0!</v>
      </c>
      <c r="N690" s="4">
        <f t="shared" si="138"/>
        <v>18.310410638297871</v>
      </c>
      <c r="O690" s="4">
        <f t="shared" si="139"/>
        <v>8605.893</v>
      </c>
      <c r="P690">
        <f t="shared" si="134"/>
        <v>1</v>
      </c>
      <c r="Q690">
        <f t="shared" si="140"/>
        <v>470</v>
      </c>
    </row>
    <row r="691" spans="1:17" x14ac:dyDescent="0.2">
      <c r="A691">
        <v>1</v>
      </c>
      <c r="B691" s="3">
        <f>'Marktpreise EEX NCG 2017'!A1047</f>
        <v>42685</v>
      </c>
      <c r="C691" s="7"/>
      <c r="D691" s="7">
        <f t="shared" si="141"/>
        <v>0</v>
      </c>
      <c r="E691" s="7">
        <f t="shared" si="142"/>
        <v>0</v>
      </c>
      <c r="F691" s="4">
        <f>'Marktpreise EEX NCG 2017'!B1047</f>
        <v>16.850000000000001</v>
      </c>
      <c r="G691" s="4">
        <f t="shared" si="135"/>
        <v>17.040000000000003</v>
      </c>
      <c r="H691" s="4">
        <f t="shared" si="131"/>
        <v>0</v>
      </c>
      <c r="I691" s="19">
        <f t="shared" si="132"/>
        <v>0</v>
      </c>
      <c r="J691" s="19">
        <f t="shared" si="136"/>
        <v>0</v>
      </c>
      <c r="K691" s="7">
        <f t="shared" si="137"/>
        <v>0</v>
      </c>
      <c r="L691" s="18">
        <f t="shared" si="133"/>
        <v>0</v>
      </c>
      <c r="M691" s="4" t="e">
        <f t="shared" si="143"/>
        <v>#DIV/0!</v>
      </c>
      <c r="N691" s="4">
        <f t="shared" si="138"/>
        <v>18.30771337579618</v>
      </c>
      <c r="O691" s="4">
        <f t="shared" si="139"/>
        <v>8622.9330000000009</v>
      </c>
      <c r="P691">
        <f t="shared" si="134"/>
        <v>1</v>
      </c>
      <c r="Q691">
        <f t="shared" si="140"/>
        <v>471</v>
      </c>
    </row>
    <row r="692" spans="1:17" x14ac:dyDescent="0.2">
      <c r="B692" s="3">
        <f>'Marktpreise EEX NCG 2017'!A1048</f>
        <v>42686</v>
      </c>
      <c r="C692" s="7"/>
      <c r="D692" s="7">
        <f t="shared" si="141"/>
        <v>0</v>
      </c>
      <c r="E692" s="7">
        <f t="shared" si="142"/>
        <v>0</v>
      </c>
      <c r="F692" s="4">
        <f>'Marktpreise EEX NCG 2017'!B1048</f>
        <v>0</v>
      </c>
      <c r="G692" s="4">
        <f t="shared" si="135"/>
        <v>17.040000000000003</v>
      </c>
      <c r="H692" s="4">
        <f t="shared" si="131"/>
        <v>0</v>
      </c>
      <c r="I692" s="19">
        <f t="shared" si="132"/>
        <v>0</v>
      </c>
      <c r="J692" s="19">
        <f t="shared" si="136"/>
        <v>0</v>
      </c>
      <c r="K692" s="7">
        <f t="shared" si="137"/>
        <v>0</v>
      </c>
      <c r="L692" s="18">
        <f t="shared" si="133"/>
        <v>0</v>
      </c>
      <c r="M692" s="4" t="e">
        <f t="shared" si="143"/>
        <v>#DIV/0!</v>
      </c>
      <c r="N692" s="4">
        <f t="shared" si="138"/>
        <v>18.30771337579618</v>
      </c>
      <c r="O692" s="4">
        <f t="shared" si="139"/>
        <v>8622.9330000000009</v>
      </c>
      <c r="P692">
        <f t="shared" si="134"/>
        <v>0</v>
      </c>
      <c r="Q692">
        <f t="shared" si="140"/>
        <v>471</v>
      </c>
    </row>
    <row r="693" spans="1:17" x14ac:dyDescent="0.2">
      <c r="B693" s="3">
        <f>'Marktpreise EEX NCG 2017'!A1049</f>
        <v>42687</v>
      </c>
      <c r="C693" s="7"/>
      <c r="D693" s="7">
        <f t="shared" si="141"/>
        <v>0</v>
      </c>
      <c r="E693" s="7">
        <f t="shared" si="142"/>
        <v>0</v>
      </c>
      <c r="F693" s="4">
        <f>'Marktpreise EEX NCG 2017'!B1049</f>
        <v>0</v>
      </c>
      <c r="G693" s="4">
        <f t="shared" si="135"/>
        <v>17.040000000000003</v>
      </c>
      <c r="H693" s="4">
        <f t="shared" si="131"/>
        <v>0</v>
      </c>
      <c r="I693" s="19">
        <f t="shared" si="132"/>
        <v>0</v>
      </c>
      <c r="J693" s="19">
        <f t="shared" si="136"/>
        <v>0</v>
      </c>
      <c r="K693" s="7">
        <f t="shared" si="137"/>
        <v>0</v>
      </c>
      <c r="L693" s="18">
        <f t="shared" si="133"/>
        <v>0</v>
      </c>
      <c r="M693" s="4" t="e">
        <f t="shared" si="143"/>
        <v>#DIV/0!</v>
      </c>
      <c r="N693" s="4">
        <f t="shared" si="138"/>
        <v>18.30771337579618</v>
      </c>
      <c r="O693" s="4">
        <f t="shared" si="139"/>
        <v>8622.9330000000009</v>
      </c>
      <c r="P693">
        <f t="shared" si="134"/>
        <v>0</v>
      </c>
      <c r="Q693">
        <f t="shared" si="140"/>
        <v>471</v>
      </c>
    </row>
    <row r="694" spans="1:17" x14ac:dyDescent="0.2">
      <c r="A694">
        <v>1</v>
      </c>
      <c r="B694" s="3">
        <f>'Marktpreise EEX NCG 2017'!A1050</f>
        <v>42688</v>
      </c>
      <c r="C694" s="7"/>
      <c r="D694" s="7">
        <f t="shared" si="141"/>
        <v>0</v>
      </c>
      <c r="E694" s="7">
        <f t="shared" si="142"/>
        <v>0</v>
      </c>
      <c r="F694" s="4">
        <f>'Marktpreise EEX NCG 2017'!B1050</f>
        <v>16.54</v>
      </c>
      <c r="G694" s="4">
        <f t="shared" si="135"/>
        <v>16.73</v>
      </c>
      <c r="H694" s="4">
        <f t="shared" si="131"/>
        <v>0</v>
      </c>
      <c r="I694" s="19">
        <f t="shared" si="132"/>
        <v>0</v>
      </c>
      <c r="J694" s="19">
        <f t="shared" si="136"/>
        <v>0</v>
      </c>
      <c r="K694" s="7">
        <f t="shared" si="137"/>
        <v>0</v>
      </c>
      <c r="L694" s="18">
        <f t="shared" si="133"/>
        <v>0</v>
      </c>
      <c r="M694" s="4" t="e">
        <f t="shared" si="143"/>
        <v>#DIV/0!</v>
      </c>
      <c r="N694" s="4">
        <f t="shared" si="138"/>
        <v>18.304370762711866</v>
      </c>
      <c r="O694" s="4">
        <f t="shared" si="139"/>
        <v>8639.6630000000005</v>
      </c>
      <c r="P694">
        <f t="shared" si="134"/>
        <v>1</v>
      </c>
      <c r="Q694">
        <f t="shared" si="140"/>
        <v>472</v>
      </c>
    </row>
    <row r="695" spans="1:17" x14ac:dyDescent="0.2">
      <c r="A695">
        <v>1</v>
      </c>
      <c r="B695" s="3">
        <f>'Marktpreise EEX NCG 2017'!A1051</f>
        <v>42689</v>
      </c>
      <c r="C695" s="7"/>
      <c r="D695" s="7">
        <f t="shared" si="141"/>
        <v>0</v>
      </c>
      <c r="E695" s="7">
        <f t="shared" si="142"/>
        <v>0</v>
      </c>
      <c r="F695" s="4">
        <f>'Marktpreise EEX NCG 2017'!B1051</f>
        <v>16.850000000000001</v>
      </c>
      <c r="G695" s="4">
        <f t="shared" si="135"/>
        <v>17.040000000000003</v>
      </c>
      <c r="H695" s="4">
        <f t="shared" si="131"/>
        <v>0</v>
      </c>
      <c r="I695" s="19">
        <f t="shared" si="132"/>
        <v>0</v>
      </c>
      <c r="J695" s="19">
        <f t="shared" si="136"/>
        <v>0</v>
      </c>
      <c r="K695" s="7">
        <f t="shared" si="137"/>
        <v>0</v>
      </c>
      <c r="L695" s="18">
        <f t="shared" si="133"/>
        <v>0</v>
      </c>
      <c r="M695" s="4" t="e">
        <f t="shared" si="143"/>
        <v>#DIV/0!</v>
      </c>
      <c r="N695" s="4">
        <f t="shared" si="138"/>
        <v>18.301697674418609</v>
      </c>
      <c r="O695" s="4">
        <f t="shared" si="139"/>
        <v>8656.7030000000013</v>
      </c>
      <c r="P695">
        <f t="shared" si="134"/>
        <v>1</v>
      </c>
      <c r="Q695">
        <f t="shared" si="140"/>
        <v>473</v>
      </c>
    </row>
    <row r="696" spans="1:17" x14ac:dyDescent="0.2">
      <c r="A696">
        <v>1</v>
      </c>
      <c r="B696" s="3">
        <f>'Marktpreise EEX NCG 2017'!A1052</f>
        <v>42690</v>
      </c>
      <c r="C696" s="7"/>
      <c r="D696" s="7">
        <f t="shared" si="141"/>
        <v>0</v>
      </c>
      <c r="E696" s="7">
        <f t="shared" si="142"/>
        <v>0</v>
      </c>
      <c r="F696" s="4">
        <f>'Marktpreise EEX NCG 2017'!B1052</f>
        <v>16.68</v>
      </c>
      <c r="G696" s="4">
        <f t="shared" si="135"/>
        <v>16.87</v>
      </c>
      <c r="H696" s="4">
        <f t="shared" si="131"/>
        <v>0</v>
      </c>
      <c r="I696" s="19">
        <f t="shared" si="132"/>
        <v>0</v>
      </c>
      <c r="J696" s="19">
        <f t="shared" si="136"/>
        <v>0</v>
      </c>
      <c r="K696" s="7">
        <f t="shared" si="137"/>
        <v>0</v>
      </c>
      <c r="L696" s="18">
        <f t="shared" si="133"/>
        <v>0</v>
      </c>
      <c r="M696" s="4" t="e">
        <f t="shared" si="143"/>
        <v>#DIV/0!</v>
      </c>
      <c r="N696" s="4">
        <f t="shared" si="138"/>
        <v>18.298677215189876</v>
      </c>
      <c r="O696" s="4">
        <f t="shared" si="139"/>
        <v>8673.5730000000021</v>
      </c>
      <c r="P696">
        <f t="shared" si="134"/>
        <v>1</v>
      </c>
      <c r="Q696">
        <f t="shared" si="140"/>
        <v>474</v>
      </c>
    </row>
    <row r="697" spans="1:17" x14ac:dyDescent="0.2">
      <c r="A697">
        <v>1</v>
      </c>
      <c r="B697" s="3">
        <f>'Marktpreise EEX NCG 2017'!A1053</f>
        <v>42691</v>
      </c>
      <c r="C697" s="7"/>
      <c r="D697" s="7">
        <f t="shared" si="141"/>
        <v>0</v>
      </c>
      <c r="E697" s="7">
        <f t="shared" si="142"/>
        <v>0</v>
      </c>
      <c r="F697" s="4">
        <f>'Marktpreise EEX NCG 2017'!B1053</f>
        <v>16.739999999999998</v>
      </c>
      <c r="G697" s="4">
        <f t="shared" si="135"/>
        <v>16.93</v>
      </c>
      <c r="H697" s="4">
        <f t="shared" si="131"/>
        <v>0</v>
      </c>
      <c r="I697" s="19">
        <f t="shared" si="132"/>
        <v>0</v>
      </c>
      <c r="J697" s="19">
        <f t="shared" si="136"/>
        <v>0</v>
      </c>
      <c r="K697" s="7">
        <f t="shared" si="137"/>
        <v>0</v>
      </c>
      <c r="L697" s="18">
        <f t="shared" si="133"/>
        <v>0</v>
      </c>
      <c r="M697" s="4" t="e">
        <f t="shared" si="143"/>
        <v>#DIV/0!</v>
      </c>
      <c r="N697" s="4">
        <f t="shared" si="138"/>
        <v>18.29579578947369</v>
      </c>
      <c r="O697" s="4">
        <f t="shared" si="139"/>
        <v>8690.5030000000024</v>
      </c>
      <c r="P697">
        <f t="shared" si="134"/>
        <v>1</v>
      </c>
      <c r="Q697">
        <f t="shared" si="140"/>
        <v>475</v>
      </c>
    </row>
    <row r="698" spans="1:17" x14ac:dyDescent="0.2">
      <c r="A698">
        <v>1</v>
      </c>
      <c r="B698" s="3">
        <f>'Marktpreise EEX NCG 2017'!A1054</f>
        <v>42692</v>
      </c>
      <c r="C698" s="7"/>
      <c r="D698" s="7">
        <f t="shared" si="141"/>
        <v>0</v>
      </c>
      <c r="E698" s="7">
        <f t="shared" si="142"/>
        <v>0</v>
      </c>
      <c r="F698" s="4">
        <f>'Marktpreise EEX NCG 2017'!B1054</f>
        <v>16.940000000000001</v>
      </c>
      <c r="G698" s="4">
        <f t="shared" si="135"/>
        <v>17.130000000000003</v>
      </c>
      <c r="H698" s="4">
        <f t="shared" si="131"/>
        <v>0</v>
      </c>
      <c r="I698" s="19">
        <f t="shared" si="132"/>
        <v>0</v>
      </c>
      <c r="J698" s="19">
        <f t="shared" si="136"/>
        <v>0</v>
      </c>
      <c r="K698" s="7">
        <f t="shared" si="137"/>
        <v>0</v>
      </c>
      <c r="L698" s="18">
        <f t="shared" si="133"/>
        <v>0</v>
      </c>
      <c r="M698" s="4" t="e">
        <f t="shared" si="143"/>
        <v>#DIV/0!</v>
      </c>
      <c r="N698" s="4">
        <f t="shared" si="138"/>
        <v>18.293346638655464</v>
      </c>
      <c r="O698" s="4">
        <f t="shared" si="139"/>
        <v>8707.6330000000016</v>
      </c>
      <c r="P698">
        <f t="shared" si="134"/>
        <v>1</v>
      </c>
      <c r="Q698">
        <f t="shared" si="140"/>
        <v>476</v>
      </c>
    </row>
    <row r="699" spans="1:17" x14ac:dyDescent="0.2">
      <c r="B699" s="3">
        <f>'Marktpreise EEX NCG 2017'!A1055</f>
        <v>42693</v>
      </c>
      <c r="C699" s="7"/>
      <c r="D699" s="7">
        <f t="shared" si="141"/>
        <v>0</v>
      </c>
      <c r="E699" s="7">
        <f t="shared" si="142"/>
        <v>0</v>
      </c>
      <c r="F699" s="4">
        <f>'Marktpreise EEX NCG 2017'!B1055</f>
        <v>0</v>
      </c>
      <c r="G699" s="4">
        <f t="shared" si="135"/>
        <v>17.130000000000003</v>
      </c>
      <c r="H699" s="4">
        <f t="shared" si="131"/>
        <v>0</v>
      </c>
      <c r="I699" s="19">
        <f t="shared" si="132"/>
        <v>0</v>
      </c>
      <c r="J699" s="19">
        <f t="shared" si="136"/>
        <v>0</v>
      </c>
      <c r="K699" s="7">
        <f t="shared" si="137"/>
        <v>0</v>
      </c>
      <c r="L699" s="18">
        <f t="shared" si="133"/>
        <v>0</v>
      </c>
      <c r="M699" s="4" t="e">
        <f t="shared" si="143"/>
        <v>#DIV/0!</v>
      </c>
      <c r="N699" s="4">
        <f t="shared" si="138"/>
        <v>18.293346638655464</v>
      </c>
      <c r="O699" s="4">
        <f t="shared" si="139"/>
        <v>8707.6330000000016</v>
      </c>
      <c r="P699">
        <f t="shared" si="134"/>
        <v>0</v>
      </c>
      <c r="Q699">
        <f t="shared" si="140"/>
        <v>476</v>
      </c>
    </row>
    <row r="700" spans="1:17" x14ac:dyDescent="0.2">
      <c r="B700" s="3">
        <f>'Marktpreise EEX NCG 2017'!A1056</f>
        <v>42694</v>
      </c>
      <c r="C700" s="7"/>
      <c r="D700" s="7">
        <f t="shared" si="141"/>
        <v>0</v>
      </c>
      <c r="E700" s="7">
        <f t="shared" si="142"/>
        <v>0</v>
      </c>
      <c r="F700" s="4">
        <f>'Marktpreise EEX NCG 2017'!B1056</f>
        <v>0</v>
      </c>
      <c r="G700" s="4">
        <f t="shared" si="135"/>
        <v>17.130000000000003</v>
      </c>
      <c r="H700" s="4">
        <f t="shared" si="131"/>
        <v>0</v>
      </c>
      <c r="I700" s="19">
        <f t="shared" si="132"/>
        <v>0</v>
      </c>
      <c r="J700" s="19">
        <f t="shared" si="136"/>
        <v>0</v>
      </c>
      <c r="K700" s="7">
        <f t="shared" si="137"/>
        <v>0</v>
      </c>
      <c r="L700" s="18">
        <f t="shared" si="133"/>
        <v>0</v>
      </c>
      <c r="M700" s="4" t="e">
        <f t="shared" si="143"/>
        <v>#DIV/0!</v>
      </c>
      <c r="N700" s="4">
        <f t="shared" si="138"/>
        <v>18.293346638655464</v>
      </c>
      <c r="O700" s="4">
        <f t="shared" si="139"/>
        <v>8707.6330000000016</v>
      </c>
      <c r="P700">
        <f t="shared" si="134"/>
        <v>0</v>
      </c>
      <c r="Q700">
        <f t="shared" si="140"/>
        <v>476</v>
      </c>
    </row>
    <row r="701" spans="1:17" x14ac:dyDescent="0.2">
      <c r="A701">
        <v>1</v>
      </c>
      <c r="B701" s="3">
        <f>'Marktpreise EEX NCG 2017'!A1057</f>
        <v>42695</v>
      </c>
      <c r="C701" s="7"/>
      <c r="D701" s="7">
        <f t="shared" si="141"/>
        <v>0</v>
      </c>
      <c r="E701" s="7">
        <f t="shared" si="142"/>
        <v>0</v>
      </c>
      <c r="F701" s="4">
        <f>'Marktpreise EEX NCG 2017'!B1057</f>
        <v>16.649999999999999</v>
      </c>
      <c r="G701" s="4">
        <f t="shared" si="135"/>
        <v>16.84</v>
      </c>
      <c r="H701" s="4">
        <f t="shared" si="131"/>
        <v>0</v>
      </c>
      <c r="I701" s="19">
        <f t="shared" si="132"/>
        <v>0</v>
      </c>
      <c r="J701" s="19">
        <f t="shared" si="136"/>
        <v>0</v>
      </c>
      <c r="K701" s="7">
        <f t="shared" si="137"/>
        <v>0</v>
      </c>
      <c r="L701" s="18">
        <f t="shared" si="133"/>
        <v>0</v>
      </c>
      <c r="M701" s="4" t="e">
        <f t="shared" si="143"/>
        <v>#DIV/0!</v>
      </c>
      <c r="N701" s="4">
        <f t="shared" si="138"/>
        <v>18.290299790356396</v>
      </c>
      <c r="O701" s="4">
        <f t="shared" si="139"/>
        <v>8724.4730000000018</v>
      </c>
      <c r="P701">
        <f t="shared" si="134"/>
        <v>1</v>
      </c>
      <c r="Q701">
        <f t="shared" si="140"/>
        <v>477</v>
      </c>
    </row>
    <row r="702" spans="1:17" x14ac:dyDescent="0.2">
      <c r="A702">
        <v>1</v>
      </c>
      <c r="B702" s="3">
        <f>'Marktpreise EEX NCG 2017'!A1058</f>
        <v>42696</v>
      </c>
      <c r="C702" s="7"/>
      <c r="D702" s="7">
        <f t="shared" si="141"/>
        <v>0</v>
      </c>
      <c r="E702" s="7">
        <f t="shared" si="142"/>
        <v>0</v>
      </c>
      <c r="F702" s="4">
        <f>'Marktpreise EEX NCG 2017'!B1058</f>
        <v>16.97</v>
      </c>
      <c r="G702" s="4">
        <f t="shared" si="135"/>
        <v>17.16</v>
      </c>
      <c r="H702" s="4">
        <f t="shared" si="131"/>
        <v>0</v>
      </c>
      <c r="I702" s="19">
        <f t="shared" si="132"/>
        <v>0</v>
      </c>
      <c r="J702" s="19">
        <f t="shared" si="136"/>
        <v>0</v>
      </c>
      <c r="K702" s="7">
        <f t="shared" si="137"/>
        <v>0</v>
      </c>
      <c r="L702" s="18">
        <f t="shared" si="133"/>
        <v>0</v>
      </c>
      <c r="M702" s="4" t="e">
        <f t="shared" si="143"/>
        <v>#DIV/0!</v>
      </c>
      <c r="N702" s="4">
        <f t="shared" si="138"/>
        <v>18.28793514644352</v>
      </c>
      <c r="O702" s="4">
        <f t="shared" si="139"/>
        <v>8741.6330000000016</v>
      </c>
      <c r="P702">
        <f t="shared" si="134"/>
        <v>1</v>
      </c>
      <c r="Q702">
        <f t="shared" si="140"/>
        <v>478</v>
      </c>
    </row>
    <row r="703" spans="1:17" x14ac:dyDescent="0.2">
      <c r="A703">
        <v>1</v>
      </c>
      <c r="B703" s="3">
        <f>'Marktpreise EEX NCG 2017'!A1059</f>
        <v>42697</v>
      </c>
      <c r="C703" s="7"/>
      <c r="D703" s="7">
        <f t="shared" si="141"/>
        <v>0</v>
      </c>
      <c r="E703" s="7">
        <f t="shared" si="142"/>
        <v>0</v>
      </c>
      <c r="F703" s="4">
        <f>'Marktpreise EEX NCG 2017'!B1059</f>
        <v>17.170000000000002</v>
      </c>
      <c r="G703" s="4">
        <f t="shared" si="135"/>
        <v>17.360000000000003</v>
      </c>
      <c r="H703" s="4">
        <f t="shared" si="131"/>
        <v>0</v>
      </c>
      <c r="I703" s="19">
        <f t="shared" si="132"/>
        <v>0</v>
      </c>
      <c r="J703" s="19">
        <f t="shared" si="136"/>
        <v>0</v>
      </c>
      <c r="K703" s="7">
        <f t="shared" si="137"/>
        <v>0</v>
      </c>
      <c r="L703" s="18">
        <f t="shared" si="133"/>
        <v>0</v>
      </c>
      <c r="M703" s="4" t="e">
        <f t="shared" si="143"/>
        <v>#DIV/0!</v>
      </c>
      <c r="N703" s="4">
        <f t="shared" si="138"/>
        <v>18.285997912317331</v>
      </c>
      <c r="O703" s="4">
        <f t="shared" si="139"/>
        <v>8758.9930000000022</v>
      </c>
      <c r="P703">
        <f t="shared" si="134"/>
        <v>1</v>
      </c>
      <c r="Q703">
        <f t="shared" si="140"/>
        <v>479</v>
      </c>
    </row>
    <row r="704" spans="1:17" x14ac:dyDescent="0.2">
      <c r="A704">
        <v>1</v>
      </c>
      <c r="B704" s="3">
        <f>'Marktpreise EEX NCG 2017'!A1060</f>
        <v>42698</v>
      </c>
      <c r="C704" s="7"/>
      <c r="D704" s="7">
        <f t="shared" si="141"/>
        <v>0</v>
      </c>
      <c r="E704" s="7">
        <f t="shared" si="142"/>
        <v>0</v>
      </c>
      <c r="F704" s="4">
        <f>'Marktpreise EEX NCG 2017'!B1060</f>
        <v>17.16</v>
      </c>
      <c r="G704" s="4">
        <f t="shared" si="135"/>
        <v>17.350000000000001</v>
      </c>
      <c r="H704" s="4">
        <f t="shared" si="131"/>
        <v>0</v>
      </c>
      <c r="I704" s="19">
        <f t="shared" si="132"/>
        <v>0</v>
      </c>
      <c r="J704" s="19">
        <f t="shared" si="136"/>
        <v>0</v>
      </c>
      <c r="K704" s="7">
        <f t="shared" si="137"/>
        <v>0</v>
      </c>
      <c r="L704" s="18">
        <f t="shared" si="133"/>
        <v>0</v>
      </c>
      <c r="M704" s="4" t="e">
        <f t="shared" si="143"/>
        <v>#DIV/0!</v>
      </c>
      <c r="N704" s="4">
        <f t="shared" si="138"/>
        <v>18.284047916666673</v>
      </c>
      <c r="O704" s="4">
        <f t="shared" si="139"/>
        <v>8776.3430000000026</v>
      </c>
      <c r="P704">
        <f t="shared" si="134"/>
        <v>1</v>
      </c>
      <c r="Q704">
        <f t="shared" si="140"/>
        <v>480</v>
      </c>
    </row>
    <row r="705" spans="1:17" x14ac:dyDescent="0.2">
      <c r="A705">
        <v>1</v>
      </c>
      <c r="B705" s="3">
        <f>'Marktpreise EEX NCG 2017'!A1061</f>
        <v>42699</v>
      </c>
      <c r="C705" s="7"/>
      <c r="D705" s="7">
        <f t="shared" si="141"/>
        <v>0</v>
      </c>
      <c r="E705" s="7">
        <f t="shared" si="142"/>
        <v>0</v>
      </c>
      <c r="F705" s="4">
        <f>'Marktpreise EEX NCG 2017'!B1061</f>
        <v>16.920000000000002</v>
      </c>
      <c r="G705" s="4">
        <f t="shared" si="135"/>
        <v>17.110000000000003</v>
      </c>
      <c r="H705" s="4">
        <f t="shared" si="131"/>
        <v>0</v>
      </c>
      <c r="I705" s="19">
        <f t="shared" si="132"/>
        <v>0</v>
      </c>
      <c r="J705" s="19">
        <f t="shared" si="136"/>
        <v>0</v>
      </c>
      <c r="K705" s="7">
        <f t="shared" si="137"/>
        <v>0</v>
      </c>
      <c r="L705" s="18">
        <f t="shared" si="133"/>
        <v>0</v>
      </c>
      <c r="M705" s="4" t="e">
        <f t="shared" si="143"/>
        <v>#DIV/0!</v>
      </c>
      <c r="N705" s="4">
        <f t="shared" si="138"/>
        <v>18.281607068607077</v>
      </c>
      <c r="O705" s="4">
        <f t="shared" si="139"/>
        <v>8793.4530000000032</v>
      </c>
      <c r="P705">
        <f t="shared" si="134"/>
        <v>1</v>
      </c>
      <c r="Q705">
        <f t="shared" si="140"/>
        <v>481</v>
      </c>
    </row>
    <row r="706" spans="1:17" x14ac:dyDescent="0.2">
      <c r="B706" s="3">
        <f>'Marktpreise EEX NCG 2017'!A1062</f>
        <v>42700</v>
      </c>
      <c r="C706" s="7"/>
      <c r="D706" s="7">
        <f t="shared" si="141"/>
        <v>0</v>
      </c>
      <c r="E706" s="7">
        <f t="shared" si="142"/>
        <v>0</v>
      </c>
      <c r="F706" s="4">
        <f>'Marktpreise EEX NCG 2017'!B1062</f>
        <v>0</v>
      </c>
      <c r="G706" s="4">
        <f t="shared" si="135"/>
        <v>17.110000000000003</v>
      </c>
      <c r="H706" s="4">
        <f t="shared" si="131"/>
        <v>0</v>
      </c>
      <c r="I706" s="19">
        <f t="shared" si="132"/>
        <v>0</v>
      </c>
      <c r="J706" s="19">
        <f t="shared" si="136"/>
        <v>0</v>
      </c>
      <c r="K706" s="7">
        <f t="shared" si="137"/>
        <v>0</v>
      </c>
      <c r="L706" s="18">
        <f t="shared" si="133"/>
        <v>0</v>
      </c>
      <c r="M706" s="4" t="e">
        <f t="shared" si="143"/>
        <v>#DIV/0!</v>
      </c>
      <c r="N706" s="4">
        <f t="shared" si="138"/>
        <v>18.281607068607077</v>
      </c>
      <c r="O706" s="4">
        <f t="shared" si="139"/>
        <v>8793.4530000000032</v>
      </c>
      <c r="P706">
        <f t="shared" si="134"/>
        <v>0</v>
      </c>
      <c r="Q706">
        <f t="shared" si="140"/>
        <v>481</v>
      </c>
    </row>
    <row r="707" spans="1:17" x14ac:dyDescent="0.2">
      <c r="B707" s="3">
        <f>'Marktpreise EEX NCG 2017'!A1063</f>
        <v>42701</v>
      </c>
      <c r="C707" s="7"/>
      <c r="D707" s="7">
        <f t="shared" si="141"/>
        <v>0</v>
      </c>
      <c r="E707" s="7">
        <f t="shared" si="142"/>
        <v>0</v>
      </c>
      <c r="F707" s="4">
        <f>'Marktpreise EEX NCG 2017'!B1063</f>
        <v>0</v>
      </c>
      <c r="G707" s="4">
        <f t="shared" si="135"/>
        <v>17.110000000000003</v>
      </c>
      <c r="H707" s="4">
        <f t="shared" si="131"/>
        <v>0</v>
      </c>
      <c r="I707" s="19">
        <f t="shared" si="132"/>
        <v>0</v>
      </c>
      <c r="J707" s="19">
        <f t="shared" si="136"/>
        <v>0</v>
      </c>
      <c r="K707" s="7">
        <f t="shared" si="137"/>
        <v>0</v>
      </c>
      <c r="L707" s="18">
        <f t="shared" si="133"/>
        <v>0</v>
      </c>
      <c r="M707" s="4" t="e">
        <f t="shared" si="143"/>
        <v>#DIV/0!</v>
      </c>
      <c r="N707" s="4">
        <f t="shared" si="138"/>
        <v>18.281607068607077</v>
      </c>
      <c r="O707" s="4">
        <f t="shared" si="139"/>
        <v>8793.4530000000032</v>
      </c>
      <c r="P707">
        <f t="shared" si="134"/>
        <v>0</v>
      </c>
      <c r="Q707">
        <f t="shared" si="140"/>
        <v>481</v>
      </c>
    </row>
    <row r="708" spans="1:17" x14ac:dyDescent="0.2">
      <c r="A708">
        <v>1</v>
      </c>
      <c r="B708" s="3">
        <f>'Marktpreise EEX NCG 2017'!A1064</f>
        <v>42702</v>
      </c>
      <c r="C708" s="7"/>
      <c r="D708" s="7">
        <f t="shared" si="141"/>
        <v>0</v>
      </c>
      <c r="E708" s="7">
        <f t="shared" si="142"/>
        <v>0</v>
      </c>
      <c r="F708" s="4">
        <f>'Marktpreise EEX NCG 2017'!B1064</f>
        <v>17.12</v>
      </c>
      <c r="G708" s="4">
        <f t="shared" si="135"/>
        <v>17.310000000000002</v>
      </c>
      <c r="H708" s="4">
        <f t="shared" si="131"/>
        <v>0</v>
      </c>
      <c r="I708" s="19">
        <f t="shared" si="132"/>
        <v>0</v>
      </c>
      <c r="J708" s="19">
        <f t="shared" si="136"/>
        <v>0</v>
      </c>
      <c r="K708" s="7">
        <f t="shared" si="137"/>
        <v>0</v>
      </c>
      <c r="L708" s="18">
        <f t="shared" si="133"/>
        <v>0</v>
      </c>
      <c r="M708" s="4" t="e">
        <f t="shared" si="143"/>
        <v>#DIV/0!</v>
      </c>
      <c r="N708" s="4">
        <f t="shared" si="138"/>
        <v>18.27959128630706</v>
      </c>
      <c r="O708" s="4">
        <f t="shared" si="139"/>
        <v>8810.7630000000026</v>
      </c>
      <c r="P708">
        <f t="shared" si="134"/>
        <v>1</v>
      </c>
      <c r="Q708">
        <f t="shared" si="140"/>
        <v>482</v>
      </c>
    </row>
    <row r="709" spans="1:17" x14ac:dyDescent="0.2">
      <c r="A709">
        <v>1</v>
      </c>
      <c r="B709" s="3">
        <f>'Marktpreise EEX NCG 2017'!A1065</f>
        <v>42703</v>
      </c>
      <c r="C709" s="7"/>
      <c r="D709" s="7">
        <f t="shared" si="141"/>
        <v>0</v>
      </c>
      <c r="E709" s="7">
        <f t="shared" si="142"/>
        <v>0</v>
      </c>
      <c r="F709" s="4">
        <f>'Marktpreise EEX NCG 2017'!B1065</f>
        <v>17.07</v>
      </c>
      <c r="G709" s="4">
        <f t="shared" si="135"/>
        <v>17.260000000000002</v>
      </c>
      <c r="H709" s="4">
        <f t="shared" si="131"/>
        <v>0</v>
      </c>
      <c r="I709" s="19">
        <f t="shared" si="132"/>
        <v>0</v>
      </c>
      <c r="J709" s="19">
        <f t="shared" si="136"/>
        <v>0</v>
      </c>
      <c r="K709" s="7">
        <f t="shared" si="137"/>
        <v>0</v>
      </c>
      <c r="L709" s="18">
        <f t="shared" si="133"/>
        <v>0</v>
      </c>
      <c r="M709" s="4" t="e">
        <f t="shared" si="143"/>
        <v>#DIV/0!</v>
      </c>
      <c r="N709" s="4">
        <f t="shared" si="138"/>
        <v>18.277480331262947</v>
      </c>
      <c r="O709" s="4">
        <f t="shared" si="139"/>
        <v>8828.0230000000029</v>
      </c>
      <c r="P709">
        <f t="shared" si="134"/>
        <v>1</v>
      </c>
      <c r="Q709">
        <f t="shared" si="140"/>
        <v>483</v>
      </c>
    </row>
    <row r="710" spans="1:17" x14ac:dyDescent="0.2">
      <c r="A710">
        <v>1</v>
      </c>
      <c r="B710" s="3">
        <f>'Marktpreise EEX NCG 2017'!A1066</f>
        <v>42704</v>
      </c>
      <c r="C710" s="7"/>
      <c r="D710" s="7">
        <f t="shared" si="141"/>
        <v>0</v>
      </c>
      <c r="E710" s="7">
        <f t="shared" si="142"/>
        <v>0</v>
      </c>
      <c r="F710" s="4">
        <f>'Marktpreise EEX NCG 2017'!B1066</f>
        <v>17.329999999999998</v>
      </c>
      <c r="G710" s="4">
        <f t="shared" si="135"/>
        <v>17.52</v>
      </c>
      <c r="H710" s="4">
        <f t="shared" si="131"/>
        <v>0</v>
      </c>
      <c r="I710" s="19">
        <f t="shared" si="132"/>
        <v>0</v>
      </c>
      <c r="J710" s="19">
        <f t="shared" si="136"/>
        <v>0</v>
      </c>
      <c r="K710" s="7">
        <f t="shared" si="137"/>
        <v>0</v>
      </c>
      <c r="L710" s="18">
        <f t="shared" si="133"/>
        <v>0</v>
      </c>
      <c r="M710" s="4" t="e">
        <f t="shared" si="143"/>
        <v>#DIV/0!</v>
      </c>
      <c r="N710" s="4">
        <f t="shared" si="138"/>
        <v>18.275915289256204</v>
      </c>
      <c r="O710" s="4">
        <f t="shared" si="139"/>
        <v>8845.5430000000033</v>
      </c>
      <c r="P710">
        <f t="shared" si="134"/>
        <v>1</v>
      </c>
      <c r="Q710">
        <f t="shared" si="140"/>
        <v>484</v>
      </c>
    </row>
    <row r="711" spans="1:17" x14ac:dyDescent="0.2">
      <c r="A711">
        <v>1</v>
      </c>
      <c r="B711" s="3">
        <f>'Marktpreise EEX NCG 2017'!A1067</f>
        <v>42705</v>
      </c>
      <c r="C711" s="7"/>
      <c r="D711" s="7">
        <f t="shared" si="141"/>
        <v>0</v>
      </c>
      <c r="E711" s="7">
        <f t="shared" si="142"/>
        <v>0</v>
      </c>
      <c r="F711" s="4">
        <f>'Marktpreise EEX NCG 2017'!B1067</f>
        <v>17.39</v>
      </c>
      <c r="G711" s="4">
        <f t="shared" si="135"/>
        <v>17.580000000000002</v>
      </c>
      <c r="H711" s="4">
        <f t="shared" si="131"/>
        <v>0</v>
      </c>
      <c r="I711" s="19">
        <f t="shared" si="132"/>
        <v>0</v>
      </c>
      <c r="J711" s="19">
        <f t="shared" si="136"/>
        <v>0</v>
      </c>
      <c r="K711" s="7">
        <f t="shared" si="137"/>
        <v>0</v>
      </c>
      <c r="L711" s="18">
        <f t="shared" si="133"/>
        <v>0</v>
      </c>
      <c r="M711" s="4" t="e">
        <f t="shared" si="143"/>
        <v>#DIV/0!</v>
      </c>
      <c r="N711" s="4">
        <f t="shared" si="138"/>
        <v>18.27448041237114</v>
      </c>
      <c r="O711" s="4">
        <f t="shared" si="139"/>
        <v>8863.1230000000032</v>
      </c>
      <c r="P711">
        <f t="shared" si="134"/>
        <v>1</v>
      </c>
      <c r="Q711">
        <f t="shared" si="140"/>
        <v>485</v>
      </c>
    </row>
    <row r="712" spans="1:17" x14ac:dyDescent="0.2">
      <c r="A712">
        <v>1</v>
      </c>
      <c r="B712" s="3">
        <f>'Marktpreise EEX NCG 2017'!A1068</f>
        <v>42706</v>
      </c>
      <c r="C712" s="7"/>
      <c r="D712" s="7">
        <f t="shared" si="141"/>
        <v>0</v>
      </c>
      <c r="E712" s="7">
        <f t="shared" si="142"/>
        <v>0</v>
      </c>
      <c r="F712" s="4">
        <f>'Marktpreise EEX NCG 2017'!B1068</f>
        <v>17.079999999999998</v>
      </c>
      <c r="G712" s="4">
        <f t="shared" si="135"/>
        <v>17.27</v>
      </c>
      <c r="H712" s="4">
        <f t="shared" si="131"/>
        <v>0</v>
      </c>
      <c r="I712" s="19">
        <f t="shared" si="132"/>
        <v>0</v>
      </c>
      <c r="J712" s="19">
        <f t="shared" si="136"/>
        <v>0</v>
      </c>
      <c r="K712" s="7">
        <f t="shared" si="137"/>
        <v>0</v>
      </c>
      <c r="L712" s="18">
        <f t="shared" si="133"/>
        <v>0</v>
      </c>
      <c r="M712" s="4" t="e">
        <f t="shared" si="143"/>
        <v>#DIV/0!</v>
      </c>
      <c r="N712" s="4">
        <f t="shared" si="138"/>
        <v>18.272413580246923</v>
      </c>
      <c r="O712" s="4">
        <f t="shared" si="139"/>
        <v>8880.3930000000037</v>
      </c>
      <c r="P712">
        <f t="shared" si="134"/>
        <v>1</v>
      </c>
      <c r="Q712">
        <f t="shared" si="140"/>
        <v>486</v>
      </c>
    </row>
    <row r="713" spans="1:17" x14ac:dyDescent="0.2">
      <c r="B713" s="3">
        <f>'Marktpreise EEX NCG 2017'!A1069</f>
        <v>42707</v>
      </c>
      <c r="C713" s="7"/>
      <c r="D713" s="7">
        <f t="shared" si="141"/>
        <v>0</v>
      </c>
      <c r="E713" s="7">
        <f t="shared" si="142"/>
        <v>0</v>
      </c>
      <c r="F713" s="4">
        <f>'Marktpreise EEX NCG 2017'!B1069</f>
        <v>0</v>
      </c>
      <c r="G713" s="4">
        <f t="shared" si="135"/>
        <v>17.27</v>
      </c>
      <c r="H713" s="4">
        <f t="shared" si="131"/>
        <v>0</v>
      </c>
      <c r="I713" s="19">
        <f t="shared" si="132"/>
        <v>0</v>
      </c>
      <c r="J713" s="19">
        <f t="shared" si="136"/>
        <v>0</v>
      </c>
      <c r="K713" s="7">
        <f t="shared" si="137"/>
        <v>0</v>
      </c>
      <c r="L713" s="18">
        <f t="shared" si="133"/>
        <v>0</v>
      </c>
      <c r="M713" s="4" t="e">
        <f t="shared" si="143"/>
        <v>#DIV/0!</v>
      </c>
      <c r="N713" s="4">
        <f t="shared" si="138"/>
        <v>18.272413580246923</v>
      </c>
      <c r="O713" s="4">
        <f t="shared" si="139"/>
        <v>8880.3930000000037</v>
      </c>
      <c r="P713">
        <f t="shared" si="134"/>
        <v>0</v>
      </c>
      <c r="Q713">
        <f t="shared" si="140"/>
        <v>486</v>
      </c>
    </row>
    <row r="714" spans="1:17" x14ac:dyDescent="0.2">
      <c r="B714" s="3">
        <f>'Marktpreise EEX NCG 2017'!A1070</f>
        <v>42708</v>
      </c>
      <c r="C714" s="7"/>
      <c r="D714" s="7">
        <f t="shared" si="141"/>
        <v>0</v>
      </c>
      <c r="E714" s="7">
        <f t="shared" si="142"/>
        <v>0</v>
      </c>
      <c r="F714" s="4">
        <f>'Marktpreise EEX NCG 2017'!B1070</f>
        <v>0</v>
      </c>
      <c r="G714" s="4">
        <f t="shared" si="135"/>
        <v>17.27</v>
      </c>
      <c r="H714" s="4">
        <f t="shared" si="131"/>
        <v>0</v>
      </c>
      <c r="I714" s="19">
        <f t="shared" si="132"/>
        <v>0</v>
      </c>
      <c r="J714" s="19">
        <f t="shared" si="136"/>
        <v>0</v>
      </c>
      <c r="K714" s="7">
        <f t="shared" si="137"/>
        <v>0</v>
      </c>
      <c r="L714" s="18">
        <f t="shared" si="133"/>
        <v>0</v>
      </c>
      <c r="M714" s="4" t="e">
        <f t="shared" si="143"/>
        <v>#DIV/0!</v>
      </c>
      <c r="N714" s="4">
        <f t="shared" si="138"/>
        <v>18.272413580246923</v>
      </c>
      <c r="O714" s="4">
        <f t="shared" si="139"/>
        <v>8880.3930000000037</v>
      </c>
      <c r="P714">
        <f t="shared" si="134"/>
        <v>0</v>
      </c>
      <c r="Q714">
        <f t="shared" si="140"/>
        <v>486</v>
      </c>
    </row>
    <row r="715" spans="1:17" x14ac:dyDescent="0.2">
      <c r="A715">
        <v>1</v>
      </c>
      <c r="B715" s="3">
        <f>'Marktpreise EEX NCG 2017'!A1071</f>
        <v>42709</v>
      </c>
      <c r="C715" s="7"/>
      <c r="D715" s="7">
        <f t="shared" si="141"/>
        <v>0</v>
      </c>
      <c r="E715" s="7">
        <f t="shared" si="142"/>
        <v>0</v>
      </c>
      <c r="F715" s="4">
        <f>'Marktpreise EEX NCG 2017'!B1071</f>
        <v>16.61</v>
      </c>
      <c r="G715" s="4">
        <f t="shared" si="135"/>
        <v>16.8</v>
      </c>
      <c r="H715" s="4">
        <f t="shared" ref="H715:H741" si="144">IF(E715&gt;0,G715,0)</f>
        <v>0</v>
      </c>
      <c r="I715" s="19">
        <f t="shared" ref="I715:I741" si="145">E715*G715</f>
        <v>0</v>
      </c>
      <c r="J715" s="19">
        <f t="shared" si="136"/>
        <v>0</v>
      </c>
      <c r="K715" s="7">
        <f t="shared" si="137"/>
        <v>0</v>
      </c>
      <c r="L715" s="18">
        <f t="shared" ref="L715:L741" si="146">K715*100/$C$6</f>
        <v>0</v>
      </c>
      <c r="M715" s="4" t="e">
        <f t="shared" si="143"/>
        <v>#DIV/0!</v>
      </c>
      <c r="N715" s="4">
        <f t="shared" si="138"/>
        <v>18.269390143737173</v>
      </c>
      <c r="O715" s="4">
        <f t="shared" si="139"/>
        <v>8897.1930000000029</v>
      </c>
      <c r="P715">
        <f t="shared" ref="P715:P741" si="147">IF(F715&gt;0,1,0)</f>
        <v>1</v>
      </c>
      <c r="Q715">
        <f t="shared" si="140"/>
        <v>487</v>
      </c>
    </row>
    <row r="716" spans="1:17" x14ac:dyDescent="0.2">
      <c r="A716">
        <v>1</v>
      </c>
      <c r="B716" s="3">
        <f>'Marktpreise EEX NCG 2017'!A1072</f>
        <v>42710</v>
      </c>
      <c r="C716" s="7"/>
      <c r="D716" s="7">
        <f t="shared" si="141"/>
        <v>0</v>
      </c>
      <c r="E716" s="7">
        <f t="shared" si="142"/>
        <v>0</v>
      </c>
      <c r="F716" s="4">
        <f>'Marktpreise EEX NCG 2017'!B1072</f>
        <v>16.09</v>
      </c>
      <c r="G716" s="4">
        <f t="shared" ref="G716:G741" si="148">IF(F716&gt;0,F716+$E$7,G715)</f>
        <v>16.28</v>
      </c>
      <c r="H716" s="4">
        <f t="shared" si="144"/>
        <v>0</v>
      </c>
      <c r="I716" s="19">
        <f t="shared" si="145"/>
        <v>0</v>
      </c>
      <c r="J716" s="19">
        <f t="shared" ref="J716:J741" si="149">I716+J715</f>
        <v>0</v>
      </c>
      <c r="K716" s="7">
        <f t="shared" ref="K716:K741" si="150">E716+K715</f>
        <v>0</v>
      </c>
      <c r="L716" s="18">
        <f t="shared" si="146"/>
        <v>0</v>
      </c>
      <c r="M716" s="4" t="e">
        <f t="shared" si="143"/>
        <v>#DIV/0!</v>
      </c>
      <c r="N716" s="4">
        <f t="shared" ref="N716:N741" si="151">O716/Q716</f>
        <v>18.265313524590173</v>
      </c>
      <c r="O716" s="4">
        <f t="shared" ref="O716:O741" si="152">IF(F716&gt;0,G716+O715,O715)</f>
        <v>8913.4730000000036</v>
      </c>
      <c r="P716">
        <f t="shared" si="147"/>
        <v>1</v>
      </c>
      <c r="Q716">
        <f t="shared" ref="Q716:Q741" si="153">P716+Q715</f>
        <v>488</v>
      </c>
    </row>
    <row r="717" spans="1:17" x14ac:dyDescent="0.2">
      <c r="A717">
        <v>1</v>
      </c>
      <c r="B717" s="3">
        <f>'Marktpreise EEX NCG 2017'!A1073</f>
        <v>42711</v>
      </c>
      <c r="C717" s="7"/>
      <c r="D717" s="7">
        <f t="shared" ref="D717:D741" si="154">IF(F717&gt;=F716,IF(F717=0,C717+D716,0),C717+D716)</f>
        <v>0</v>
      </c>
      <c r="E717" s="7">
        <f t="shared" ref="E717:E741" si="155">IF(F717&gt;=F716,IF(F717=0,0,C717+D716),0)</f>
        <v>0</v>
      </c>
      <c r="F717" s="4">
        <f>'Marktpreise EEX NCG 2017'!B1073</f>
        <v>16</v>
      </c>
      <c r="G717" s="4">
        <f t="shared" si="148"/>
        <v>16.190000000000001</v>
      </c>
      <c r="H717" s="4">
        <f t="shared" si="144"/>
        <v>0</v>
      </c>
      <c r="I717" s="19">
        <f t="shared" si="145"/>
        <v>0</v>
      </c>
      <c r="J717" s="19">
        <f t="shared" si="149"/>
        <v>0</v>
      </c>
      <c r="K717" s="7">
        <f t="shared" si="150"/>
        <v>0</v>
      </c>
      <c r="L717" s="18">
        <f t="shared" si="146"/>
        <v>0</v>
      </c>
      <c r="M717" s="4" t="e">
        <f t="shared" si="143"/>
        <v>#DIV/0!</v>
      </c>
      <c r="N717" s="4">
        <f t="shared" si="151"/>
        <v>18.26106952965236</v>
      </c>
      <c r="O717" s="4">
        <f t="shared" si="152"/>
        <v>8929.6630000000041</v>
      </c>
      <c r="P717">
        <f t="shared" si="147"/>
        <v>1</v>
      </c>
      <c r="Q717">
        <f t="shared" si="153"/>
        <v>489</v>
      </c>
    </row>
    <row r="718" spans="1:17" x14ac:dyDescent="0.2">
      <c r="A718">
        <v>1</v>
      </c>
      <c r="B718" s="3">
        <f>'Marktpreise EEX NCG 2017'!A1074</f>
        <v>42712</v>
      </c>
      <c r="C718" s="7">
        <v>4500</v>
      </c>
      <c r="D718" s="7">
        <f t="shared" si="154"/>
        <v>0</v>
      </c>
      <c r="E718" s="7">
        <f t="shared" si="155"/>
        <v>4500</v>
      </c>
      <c r="F718" s="4">
        <f>'Marktpreise EEX NCG 2017'!M1074</f>
        <v>16</v>
      </c>
      <c r="G718" s="4">
        <f t="shared" si="148"/>
        <v>16.190000000000001</v>
      </c>
      <c r="H718" s="4">
        <f t="shared" si="144"/>
        <v>16.190000000000001</v>
      </c>
      <c r="I718" s="19">
        <f t="shared" si="145"/>
        <v>72855</v>
      </c>
      <c r="J718" s="19">
        <f t="shared" si="149"/>
        <v>72855</v>
      </c>
      <c r="K718" s="7">
        <f t="shared" si="150"/>
        <v>4500</v>
      </c>
      <c r="L718" s="18">
        <f t="shared" si="146"/>
        <v>50</v>
      </c>
      <c r="M718" s="4">
        <f t="shared" si="143"/>
        <v>16.190000000000001</v>
      </c>
      <c r="N718" s="4">
        <f t="shared" si="151"/>
        <v>18.256842857142868</v>
      </c>
      <c r="O718" s="4">
        <f t="shared" si="152"/>
        <v>8945.8530000000046</v>
      </c>
      <c r="P718">
        <f t="shared" si="147"/>
        <v>1</v>
      </c>
      <c r="Q718">
        <f t="shared" si="153"/>
        <v>490</v>
      </c>
    </row>
    <row r="719" spans="1:17" x14ac:dyDescent="0.2">
      <c r="A719">
        <v>1</v>
      </c>
      <c r="B719" s="3">
        <f>'Marktpreise EEX NCG 2017'!A1075</f>
        <v>42713</v>
      </c>
      <c r="C719" s="7"/>
      <c r="D719" s="7">
        <f t="shared" si="154"/>
        <v>0</v>
      </c>
      <c r="E719" s="7">
        <f t="shared" si="155"/>
        <v>0</v>
      </c>
      <c r="F719" s="4">
        <f>'Marktpreise EEX NCG 2017'!B1075</f>
        <v>16.309999999999999</v>
      </c>
      <c r="G719" s="4">
        <f t="shared" si="148"/>
        <v>16.5</v>
      </c>
      <c r="H719" s="4">
        <f t="shared" si="144"/>
        <v>0</v>
      </c>
      <c r="I719" s="19">
        <f t="shared" si="145"/>
        <v>0</v>
      </c>
      <c r="J719" s="19">
        <f t="shared" si="149"/>
        <v>72855</v>
      </c>
      <c r="K719" s="7">
        <f t="shared" si="150"/>
        <v>4500</v>
      </c>
      <c r="L719" s="18">
        <f t="shared" si="146"/>
        <v>50</v>
      </c>
      <c r="M719" s="4">
        <f t="shared" si="143"/>
        <v>16.190000000000001</v>
      </c>
      <c r="N719" s="4">
        <f t="shared" si="151"/>
        <v>18.253264765784124</v>
      </c>
      <c r="O719" s="4">
        <f t="shared" si="152"/>
        <v>8962.3530000000046</v>
      </c>
      <c r="P719">
        <f t="shared" si="147"/>
        <v>1</v>
      </c>
      <c r="Q719">
        <f t="shared" si="153"/>
        <v>491</v>
      </c>
    </row>
    <row r="720" spans="1:17" x14ac:dyDescent="0.2">
      <c r="B720" s="3">
        <f>'Marktpreise EEX NCG 2017'!A1076</f>
        <v>42714</v>
      </c>
      <c r="C720" s="7"/>
      <c r="D720" s="7">
        <f t="shared" si="154"/>
        <v>0</v>
      </c>
      <c r="E720" s="7">
        <f t="shared" si="155"/>
        <v>0</v>
      </c>
      <c r="F720" s="4">
        <f>'Marktpreise EEX NCG 2017'!B1076</f>
        <v>0</v>
      </c>
      <c r="G720" s="4">
        <f t="shared" si="148"/>
        <v>16.5</v>
      </c>
      <c r="H720" s="4">
        <f t="shared" si="144"/>
        <v>0</v>
      </c>
      <c r="I720" s="19">
        <f t="shared" si="145"/>
        <v>0</v>
      </c>
      <c r="J720" s="19">
        <f t="shared" si="149"/>
        <v>72855</v>
      </c>
      <c r="K720" s="7">
        <f t="shared" si="150"/>
        <v>4500</v>
      </c>
      <c r="L720" s="18">
        <f t="shared" si="146"/>
        <v>50</v>
      </c>
      <c r="M720" s="4">
        <f t="shared" si="143"/>
        <v>16.190000000000001</v>
      </c>
      <c r="N720" s="4">
        <f t="shared" si="151"/>
        <v>18.253264765784124</v>
      </c>
      <c r="O720" s="4">
        <f t="shared" si="152"/>
        <v>8962.3530000000046</v>
      </c>
      <c r="P720">
        <f t="shared" si="147"/>
        <v>0</v>
      </c>
      <c r="Q720">
        <f t="shared" si="153"/>
        <v>491</v>
      </c>
    </row>
    <row r="721" spans="1:17" x14ac:dyDescent="0.2">
      <c r="B721" s="3">
        <f>'Marktpreise EEX NCG 2017'!A1077</f>
        <v>42715</v>
      </c>
      <c r="C721" s="7"/>
      <c r="D721" s="7">
        <f t="shared" si="154"/>
        <v>0</v>
      </c>
      <c r="E721" s="7">
        <f t="shared" si="155"/>
        <v>0</v>
      </c>
      <c r="F721" s="4">
        <f>'Marktpreise EEX NCG 2017'!B1077</f>
        <v>0</v>
      </c>
      <c r="G721" s="4">
        <f t="shared" si="148"/>
        <v>16.5</v>
      </c>
      <c r="H721" s="4">
        <f t="shared" si="144"/>
        <v>0</v>
      </c>
      <c r="I721" s="19">
        <f t="shared" si="145"/>
        <v>0</v>
      </c>
      <c r="J721" s="19">
        <f t="shared" si="149"/>
        <v>72855</v>
      </c>
      <c r="K721" s="7">
        <f t="shared" si="150"/>
        <v>4500</v>
      </c>
      <c r="L721" s="18">
        <f t="shared" si="146"/>
        <v>50</v>
      </c>
      <c r="M721" s="4">
        <f t="shared" si="143"/>
        <v>16.190000000000001</v>
      </c>
      <c r="N721" s="4">
        <f t="shared" si="151"/>
        <v>18.253264765784124</v>
      </c>
      <c r="O721" s="4">
        <f t="shared" si="152"/>
        <v>8962.3530000000046</v>
      </c>
      <c r="P721">
        <f t="shared" si="147"/>
        <v>0</v>
      </c>
      <c r="Q721">
        <f t="shared" si="153"/>
        <v>491</v>
      </c>
    </row>
    <row r="722" spans="1:17" x14ac:dyDescent="0.2">
      <c r="A722">
        <v>1</v>
      </c>
      <c r="B722" s="3">
        <f>'Marktpreise EEX NCG 2017'!A1078</f>
        <v>42716</v>
      </c>
      <c r="C722" s="7"/>
      <c r="D722" s="7">
        <f t="shared" si="154"/>
        <v>0</v>
      </c>
      <c r="E722" s="7">
        <f t="shared" si="155"/>
        <v>0</v>
      </c>
      <c r="F722" s="4">
        <f>'Marktpreise EEX NCG 2017'!B1078</f>
        <v>16.73</v>
      </c>
      <c r="G722" s="4">
        <f t="shared" si="148"/>
        <v>16.920000000000002</v>
      </c>
      <c r="H722" s="4">
        <f t="shared" si="144"/>
        <v>0</v>
      </c>
      <c r="I722" s="19">
        <f t="shared" si="145"/>
        <v>0</v>
      </c>
      <c r="J722" s="19">
        <f t="shared" si="149"/>
        <v>72855</v>
      </c>
      <c r="K722" s="7">
        <f t="shared" si="150"/>
        <v>4500</v>
      </c>
      <c r="L722" s="18">
        <f t="shared" si="146"/>
        <v>50</v>
      </c>
      <c r="M722" s="4">
        <f t="shared" si="143"/>
        <v>16.190000000000001</v>
      </c>
      <c r="N722" s="4">
        <f t="shared" si="151"/>
        <v>18.250554878048789</v>
      </c>
      <c r="O722" s="4">
        <f t="shared" si="152"/>
        <v>8979.2730000000047</v>
      </c>
      <c r="P722">
        <f t="shared" si="147"/>
        <v>1</v>
      </c>
      <c r="Q722">
        <f t="shared" si="153"/>
        <v>492</v>
      </c>
    </row>
    <row r="723" spans="1:17" x14ac:dyDescent="0.2">
      <c r="A723">
        <v>1</v>
      </c>
      <c r="B723" s="3">
        <f>'Marktpreise EEX NCG 2017'!A1079</f>
        <v>42717</v>
      </c>
      <c r="C723" s="7"/>
      <c r="D723" s="7">
        <f t="shared" si="154"/>
        <v>0</v>
      </c>
      <c r="E723" s="7">
        <f t="shared" si="155"/>
        <v>0</v>
      </c>
      <c r="F723" s="4">
        <f>'Marktpreise EEX NCG 2017'!B1079</f>
        <v>16.97</v>
      </c>
      <c r="G723" s="4">
        <f t="shared" si="148"/>
        <v>17.16</v>
      </c>
      <c r="H723" s="4">
        <f t="shared" si="144"/>
        <v>0</v>
      </c>
      <c r="I723" s="19">
        <f t="shared" si="145"/>
        <v>0</v>
      </c>
      <c r="J723" s="19">
        <f t="shared" si="149"/>
        <v>72855</v>
      </c>
      <c r="K723" s="7">
        <f t="shared" si="150"/>
        <v>4500</v>
      </c>
      <c r="L723" s="18">
        <f t="shared" si="146"/>
        <v>50</v>
      </c>
      <c r="M723" s="4">
        <f t="shared" si="143"/>
        <v>16.190000000000001</v>
      </c>
      <c r="N723" s="4">
        <f t="shared" si="151"/>
        <v>18.248342799188649</v>
      </c>
      <c r="O723" s="4">
        <f t="shared" si="152"/>
        <v>8996.4330000000045</v>
      </c>
      <c r="P723">
        <f t="shared" si="147"/>
        <v>1</v>
      </c>
      <c r="Q723">
        <f t="shared" si="153"/>
        <v>493</v>
      </c>
    </row>
    <row r="724" spans="1:17" x14ac:dyDescent="0.2">
      <c r="A724">
        <v>1</v>
      </c>
      <c r="B724" s="3">
        <f>'Marktpreise EEX NCG 2017'!A1080</f>
        <v>42718</v>
      </c>
      <c r="C724" s="7"/>
      <c r="D724" s="7">
        <f t="shared" si="154"/>
        <v>0</v>
      </c>
      <c r="E724" s="7">
        <f t="shared" si="155"/>
        <v>0</v>
      </c>
      <c r="F724" s="4">
        <f>'Marktpreise EEX NCG 2017'!B1080</f>
        <v>16.88</v>
      </c>
      <c r="G724" s="4">
        <f t="shared" si="148"/>
        <v>17.07</v>
      </c>
      <c r="H724" s="4">
        <f t="shared" si="144"/>
        <v>0</v>
      </c>
      <c r="I724" s="19">
        <f t="shared" si="145"/>
        <v>0</v>
      </c>
      <c r="J724" s="19">
        <f t="shared" si="149"/>
        <v>72855</v>
      </c>
      <c r="K724" s="7">
        <f t="shared" si="150"/>
        <v>4500</v>
      </c>
      <c r="L724" s="18">
        <f t="shared" si="146"/>
        <v>50</v>
      </c>
      <c r="M724" s="4">
        <f t="shared" si="143"/>
        <v>16.190000000000001</v>
      </c>
      <c r="N724" s="4">
        <f t="shared" si="151"/>
        <v>18.245957489878553</v>
      </c>
      <c r="O724" s="4">
        <f t="shared" si="152"/>
        <v>9013.5030000000042</v>
      </c>
      <c r="P724">
        <f t="shared" si="147"/>
        <v>1</v>
      </c>
      <c r="Q724">
        <f t="shared" si="153"/>
        <v>494</v>
      </c>
    </row>
    <row r="725" spans="1:17" x14ac:dyDescent="0.2">
      <c r="A725">
        <v>1</v>
      </c>
      <c r="B725" s="3">
        <f>'Marktpreise EEX NCG 2017'!A1081</f>
        <v>42719</v>
      </c>
      <c r="C725" s="7"/>
      <c r="D725" s="7">
        <f t="shared" si="154"/>
        <v>0</v>
      </c>
      <c r="E725" s="7">
        <f t="shared" si="155"/>
        <v>0</v>
      </c>
      <c r="F725" s="4">
        <f>'Marktpreise EEX NCG 2017'!B1081</f>
        <v>16.98</v>
      </c>
      <c r="G725" s="4">
        <f t="shared" si="148"/>
        <v>17.170000000000002</v>
      </c>
      <c r="H725" s="4">
        <f t="shared" si="144"/>
        <v>0</v>
      </c>
      <c r="I725" s="19">
        <f t="shared" si="145"/>
        <v>0</v>
      </c>
      <c r="J725" s="19">
        <f t="shared" si="149"/>
        <v>72855</v>
      </c>
      <c r="K725" s="7">
        <f t="shared" si="150"/>
        <v>4500</v>
      </c>
      <c r="L725" s="18">
        <f t="shared" si="146"/>
        <v>50</v>
      </c>
      <c r="M725" s="4">
        <f t="shared" si="143"/>
        <v>16.190000000000001</v>
      </c>
      <c r="N725" s="4">
        <f t="shared" si="151"/>
        <v>18.243783838383848</v>
      </c>
      <c r="O725" s="4">
        <f t="shared" si="152"/>
        <v>9030.6730000000043</v>
      </c>
      <c r="P725">
        <f t="shared" si="147"/>
        <v>1</v>
      </c>
      <c r="Q725">
        <f t="shared" si="153"/>
        <v>495</v>
      </c>
    </row>
    <row r="726" spans="1:17" x14ac:dyDescent="0.2">
      <c r="A726">
        <v>1</v>
      </c>
      <c r="B726" s="3">
        <f>'Marktpreise EEX NCG 2017'!A1082</f>
        <v>42720</v>
      </c>
      <c r="C726" s="7"/>
      <c r="D726" s="7">
        <f t="shared" si="154"/>
        <v>0</v>
      </c>
      <c r="E726" s="7">
        <f t="shared" si="155"/>
        <v>0</v>
      </c>
      <c r="F726" s="4">
        <f>'Marktpreise EEX NCG 2017'!B1082</f>
        <v>17.309999999999999</v>
      </c>
      <c r="G726" s="4">
        <f t="shared" si="148"/>
        <v>17.5</v>
      </c>
      <c r="H726" s="4">
        <f t="shared" si="144"/>
        <v>0</v>
      </c>
      <c r="I726" s="19">
        <f t="shared" si="145"/>
        <v>0</v>
      </c>
      <c r="J726" s="19">
        <f t="shared" si="149"/>
        <v>72855</v>
      </c>
      <c r="K726" s="7">
        <f t="shared" si="150"/>
        <v>4500</v>
      </c>
      <c r="L726" s="18">
        <f t="shared" si="146"/>
        <v>50</v>
      </c>
      <c r="M726" s="4">
        <f t="shared" si="143"/>
        <v>16.190000000000001</v>
      </c>
      <c r="N726" s="4">
        <f t="shared" si="151"/>
        <v>18.242284274193558</v>
      </c>
      <c r="O726" s="4">
        <f t="shared" si="152"/>
        <v>9048.1730000000043</v>
      </c>
      <c r="P726">
        <f t="shared" si="147"/>
        <v>1</v>
      </c>
      <c r="Q726">
        <f t="shared" si="153"/>
        <v>496</v>
      </c>
    </row>
    <row r="727" spans="1:17" x14ac:dyDescent="0.2">
      <c r="B727" s="3">
        <f>'Marktpreise EEX NCG 2017'!A1083</f>
        <v>42721</v>
      </c>
      <c r="C727" s="7"/>
      <c r="D727" s="7">
        <f t="shared" si="154"/>
        <v>0</v>
      </c>
      <c r="E727" s="7">
        <f t="shared" si="155"/>
        <v>0</v>
      </c>
      <c r="F727" s="4">
        <f>'Marktpreise EEX NCG 2017'!B1083</f>
        <v>0</v>
      </c>
      <c r="G727" s="4">
        <f t="shared" si="148"/>
        <v>17.5</v>
      </c>
      <c r="H727" s="4">
        <f t="shared" si="144"/>
        <v>0</v>
      </c>
      <c r="I727" s="19">
        <f t="shared" si="145"/>
        <v>0</v>
      </c>
      <c r="J727" s="19">
        <f t="shared" si="149"/>
        <v>72855</v>
      </c>
      <c r="K727" s="7">
        <f t="shared" si="150"/>
        <v>4500</v>
      </c>
      <c r="L727" s="18">
        <f t="shared" si="146"/>
        <v>50</v>
      </c>
      <c r="M727" s="4">
        <f t="shared" si="143"/>
        <v>16.190000000000001</v>
      </c>
      <c r="N727" s="4">
        <f t="shared" si="151"/>
        <v>18.242284274193558</v>
      </c>
      <c r="O727" s="4">
        <f t="shared" si="152"/>
        <v>9048.1730000000043</v>
      </c>
      <c r="P727">
        <f t="shared" si="147"/>
        <v>0</v>
      </c>
      <c r="Q727">
        <f t="shared" si="153"/>
        <v>496</v>
      </c>
    </row>
    <row r="728" spans="1:17" x14ac:dyDescent="0.2">
      <c r="B728" s="3">
        <f>'Marktpreise EEX NCG 2017'!A1084</f>
        <v>42722</v>
      </c>
      <c r="C728" s="7"/>
      <c r="D728" s="7">
        <f t="shared" si="154"/>
        <v>0</v>
      </c>
      <c r="E728" s="7">
        <f t="shared" si="155"/>
        <v>0</v>
      </c>
      <c r="F728" s="4">
        <f>'Marktpreise EEX NCG 2017'!B1084</f>
        <v>0</v>
      </c>
      <c r="G728" s="4">
        <f t="shared" si="148"/>
        <v>17.5</v>
      </c>
      <c r="H728" s="4">
        <f t="shared" si="144"/>
        <v>0</v>
      </c>
      <c r="I728" s="19">
        <f t="shared" si="145"/>
        <v>0</v>
      </c>
      <c r="J728" s="19">
        <f t="shared" si="149"/>
        <v>72855</v>
      </c>
      <c r="K728" s="7">
        <f t="shared" si="150"/>
        <v>4500</v>
      </c>
      <c r="L728" s="18">
        <f t="shared" si="146"/>
        <v>50</v>
      </c>
      <c r="M728" s="4">
        <f t="shared" si="143"/>
        <v>16.190000000000001</v>
      </c>
      <c r="N728" s="4">
        <f t="shared" si="151"/>
        <v>18.242284274193558</v>
      </c>
      <c r="O728" s="4">
        <f t="shared" si="152"/>
        <v>9048.1730000000043</v>
      </c>
      <c r="P728">
        <f t="shared" si="147"/>
        <v>0</v>
      </c>
      <c r="Q728">
        <f t="shared" si="153"/>
        <v>496</v>
      </c>
    </row>
    <row r="729" spans="1:17" x14ac:dyDescent="0.2">
      <c r="A729">
        <v>1</v>
      </c>
      <c r="B729" s="3">
        <f>'Marktpreise EEX NCG 2017'!A1085</f>
        <v>42723</v>
      </c>
      <c r="C729" s="7"/>
      <c r="D729" s="7">
        <f t="shared" si="154"/>
        <v>0</v>
      </c>
      <c r="E729" s="7">
        <f t="shared" si="155"/>
        <v>0</v>
      </c>
      <c r="F729" s="4">
        <f>'Marktpreise EEX NCG 2017'!B1085</f>
        <v>17.22</v>
      </c>
      <c r="G729" s="4">
        <f t="shared" si="148"/>
        <v>17.41</v>
      </c>
      <c r="H729" s="4">
        <f t="shared" si="144"/>
        <v>0</v>
      </c>
      <c r="I729" s="19">
        <f t="shared" si="145"/>
        <v>0</v>
      </c>
      <c r="J729" s="19">
        <f t="shared" si="149"/>
        <v>72855</v>
      </c>
      <c r="K729" s="7">
        <f t="shared" si="150"/>
        <v>4500</v>
      </c>
      <c r="L729" s="18">
        <f t="shared" si="146"/>
        <v>50</v>
      </c>
      <c r="M729" s="4">
        <f t="shared" si="143"/>
        <v>16.190000000000001</v>
      </c>
      <c r="N729" s="4">
        <f t="shared" si="151"/>
        <v>18.240609657947694</v>
      </c>
      <c r="O729" s="4">
        <f t="shared" si="152"/>
        <v>9065.5830000000042</v>
      </c>
      <c r="P729">
        <f t="shared" si="147"/>
        <v>1</v>
      </c>
      <c r="Q729">
        <f t="shared" si="153"/>
        <v>497</v>
      </c>
    </row>
    <row r="730" spans="1:17" x14ac:dyDescent="0.2">
      <c r="A730">
        <v>1</v>
      </c>
      <c r="B730" s="3">
        <f>'Marktpreise EEX NCG 2017'!A1086</f>
        <v>42724</v>
      </c>
      <c r="C730" s="7"/>
      <c r="D730" s="7">
        <f t="shared" si="154"/>
        <v>0</v>
      </c>
      <c r="E730" s="7">
        <f t="shared" si="155"/>
        <v>0</v>
      </c>
      <c r="F730" s="4">
        <f>'Marktpreise EEX NCG 2017'!B1086</f>
        <v>17.41</v>
      </c>
      <c r="G730" s="4">
        <f t="shared" si="148"/>
        <v>17.600000000000001</v>
      </c>
      <c r="H730" s="4">
        <f t="shared" si="144"/>
        <v>0</v>
      </c>
      <c r="I730" s="19">
        <f t="shared" si="145"/>
        <v>0</v>
      </c>
      <c r="J730" s="19">
        <f t="shared" si="149"/>
        <v>72855</v>
      </c>
      <c r="K730" s="7">
        <f t="shared" si="150"/>
        <v>4500</v>
      </c>
      <c r="L730" s="18">
        <f t="shared" si="146"/>
        <v>50</v>
      </c>
      <c r="M730" s="4">
        <f t="shared" si="143"/>
        <v>16.190000000000001</v>
      </c>
      <c r="N730" s="4">
        <f t="shared" si="151"/>
        <v>18.239323293172699</v>
      </c>
      <c r="O730" s="4">
        <f t="shared" si="152"/>
        <v>9083.1830000000045</v>
      </c>
      <c r="P730">
        <f t="shared" si="147"/>
        <v>1</v>
      </c>
      <c r="Q730">
        <f t="shared" si="153"/>
        <v>498</v>
      </c>
    </row>
    <row r="731" spans="1:17" x14ac:dyDescent="0.2">
      <c r="A731">
        <v>1</v>
      </c>
      <c r="B731" s="3">
        <f>'Marktpreise EEX NCG 2017'!A1087</f>
        <v>42725</v>
      </c>
      <c r="C731" s="7"/>
      <c r="D731" s="7">
        <f t="shared" si="154"/>
        <v>0</v>
      </c>
      <c r="E731" s="7">
        <f t="shared" si="155"/>
        <v>0</v>
      </c>
      <c r="F731" s="4">
        <f>'Marktpreise EEX NCG 2017'!B1087</f>
        <v>17.579999999999998</v>
      </c>
      <c r="G731" s="4">
        <f t="shared" si="148"/>
        <v>17.77</v>
      </c>
      <c r="H731" s="4">
        <f t="shared" si="144"/>
        <v>0</v>
      </c>
      <c r="I731" s="19">
        <f t="shared" si="145"/>
        <v>0</v>
      </c>
      <c r="J731" s="19">
        <f t="shared" si="149"/>
        <v>72855</v>
      </c>
      <c r="K731" s="7">
        <f t="shared" si="150"/>
        <v>4500</v>
      </c>
      <c r="L731" s="18">
        <f t="shared" si="146"/>
        <v>50</v>
      </c>
      <c r="M731" s="4">
        <f t="shared" si="143"/>
        <v>16.190000000000001</v>
      </c>
      <c r="N731" s="4">
        <f t="shared" si="151"/>
        <v>18.238382765531071</v>
      </c>
      <c r="O731" s="4">
        <f t="shared" si="152"/>
        <v>9100.953000000005</v>
      </c>
      <c r="P731">
        <f t="shared" si="147"/>
        <v>1</v>
      </c>
      <c r="Q731">
        <f t="shared" si="153"/>
        <v>499</v>
      </c>
    </row>
    <row r="732" spans="1:17" x14ac:dyDescent="0.2">
      <c r="A732">
        <v>1</v>
      </c>
      <c r="B732" s="3">
        <f>'Marktpreise EEX NCG 2017'!A1088</f>
        <v>42726</v>
      </c>
      <c r="C732" s="7"/>
      <c r="D732" s="7">
        <f t="shared" si="154"/>
        <v>0</v>
      </c>
      <c r="E732" s="7">
        <f t="shared" si="155"/>
        <v>0</v>
      </c>
      <c r="F732" s="4">
        <f>'Marktpreise EEX NCG 2017'!B1088</f>
        <v>17.91</v>
      </c>
      <c r="G732" s="4">
        <f t="shared" si="148"/>
        <v>18.100000000000001</v>
      </c>
      <c r="H732" s="4">
        <f t="shared" si="144"/>
        <v>0</v>
      </c>
      <c r="I732" s="19">
        <f t="shared" si="145"/>
        <v>0</v>
      </c>
      <c r="J732" s="19">
        <f t="shared" si="149"/>
        <v>72855</v>
      </c>
      <c r="K732" s="7">
        <f t="shared" si="150"/>
        <v>4500</v>
      </c>
      <c r="L732" s="18">
        <f t="shared" si="146"/>
        <v>50</v>
      </c>
      <c r="M732" s="4">
        <f t="shared" si="143"/>
        <v>16.190000000000001</v>
      </c>
      <c r="N732" s="4">
        <f t="shared" si="151"/>
        <v>18.238106000000009</v>
      </c>
      <c r="O732" s="4">
        <f t="shared" si="152"/>
        <v>9119.0530000000053</v>
      </c>
      <c r="P732">
        <f t="shared" si="147"/>
        <v>1</v>
      </c>
      <c r="Q732">
        <f t="shared" si="153"/>
        <v>500</v>
      </c>
    </row>
    <row r="733" spans="1:17" x14ac:dyDescent="0.2">
      <c r="A733">
        <v>1</v>
      </c>
      <c r="B733" s="3">
        <f>'Marktpreise EEX NCG 2017'!A1089</f>
        <v>42727</v>
      </c>
      <c r="C733" s="7"/>
      <c r="D733" s="7">
        <f t="shared" si="154"/>
        <v>0</v>
      </c>
      <c r="E733" s="7">
        <f t="shared" si="155"/>
        <v>0</v>
      </c>
      <c r="F733" s="4">
        <f>'Marktpreise EEX NCG 2017'!B1089</f>
        <v>17.96</v>
      </c>
      <c r="G733" s="4">
        <f t="shared" si="148"/>
        <v>18.150000000000002</v>
      </c>
      <c r="H733" s="4">
        <f t="shared" si="144"/>
        <v>0</v>
      </c>
      <c r="I733" s="19">
        <f t="shared" si="145"/>
        <v>0</v>
      </c>
      <c r="J733" s="19">
        <f t="shared" si="149"/>
        <v>72855</v>
      </c>
      <c r="K733" s="7">
        <f t="shared" si="150"/>
        <v>4500</v>
      </c>
      <c r="L733" s="18">
        <f t="shared" si="146"/>
        <v>50</v>
      </c>
      <c r="M733" s="4">
        <f t="shared" si="143"/>
        <v>16.190000000000001</v>
      </c>
      <c r="N733" s="4">
        <f t="shared" si="151"/>
        <v>18.237930139720568</v>
      </c>
      <c r="O733" s="4">
        <f t="shared" si="152"/>
        <v>9137.203000000005</v>
      </c>
      <c r="P733">
        <f t="shared" si="147"/>
        <v>1</v>
      </c>
      <c r="Q733">
        <f t="shared" si="153"/>
        <v>501</v>
      </c>
    </row>
    <row r="734" spans="1:17" x14ac:dyDescent="0.2">
      <c r="B734" s="3">
        <f>'Marktpreise EEX NCG 2017'!A1090</f>
        <v>42728</v>
      </c>
      <c r="C734" s="7"/>
      <c r="D734" s="7">
        <f t="shared" si="154"/>
        <v>0</v>
      </c>
      <c r="E734" s="7">
        <f t="shared" si="155"/>
        <v>0</v>
      </c>
      <c r="F734" s="4">
        <f>'Marktpreise EEX NCG 2017'!B1090</f>
        <v>0</v>
      </c>
      <c r="G734" s="4">
        <f t="shared" si="148"/>
        <v>18.150000000000002</v>
      </c>
      <c r="H734" s="4">
        <f t="shared" si="144"/>
        <v>0</v>
      </c>
      <c r="I734" s="19">
        <f t="shared" si="145"/>
        <v>0</v>
      </c>
      <c r="J734" s="19">
        <f t="shared" si="149"/>
        <v>72855</v>
      </c>
      <c r="K734" s="7">
        <f t="shared" si="150"/>
        <v>4500</v>
      </c>
      <c r="L734" s="18">
        <f t="shared" si="146"/>
        <v>50</v>
      </c>
      <c r="M734" s="4">
        <f t="shared" si="143"/>
        <v>16.190000000000001</v>
      </c>
      <c r="N734" s="4">
        <f t="shared" si="151"/>
        <v>18.237930139720568</v>
      </c>
      <c r="O734" s="4">
        <f t="shared" si="152"/>
        <v>9137.203000000005</v>
      </c>
      <c r="P734">
        <f t="shared" si="147"/>
        <v>0</v>
      </c>
      <c r="Q734">
        <f t="shared" si="153"/>
        <v>501</v>
      </c>
    </row>
    <row r="735" spans="1:17" x14ac:dyDescent="0.2">
      <c r="B735" s="3">
        <f>'Marktpreise EEX NCG 2017'!A1091</f>
        <v>42729</v>
      </c>
      <c r="C735" s="7"/>
      <c r="D735" s="7">
        <f t="shared" si="154"/>
        <v>0</v>
      </c>
      <c r="E735" s="7">
        <f t="shared" si="155"/>
        <v>0</v>
      </c>
      <c r="F735" s="4">
        <f>'Marktpreise EEX NCG 2017'!B1091</f>
        <v>0</v>
      </c>
      <c r="G735" s="4">
        <f t="shared" si="148"/>
        <v>18.150000000000002</v>
      </c>
      <c r="H735" s="4">
        <f t="shared" si="144"/>
        <v>0</v>
      </c>
      <c r="I735" s="19">
        <f t="shared" si="145"/>
        <v>0</v>
      </c>
      <c r="J735" s="19">
        <f t="shared" si="149"/>
        <v>72855</v>
      </c>
      <c r="K735" s="7">
        <f t="shared" si="150"/>
        <v>4500</v>
      </c>
      <c r="L735" s="18">
        <f t="shared" si="146"/>
        <v>50</v>
      </c>
      <c r="M735" s="4">
        <f t="shared" si="143"/>
        <v>16.190000000000001</v>
      </c>
      <c r="N735" s="4">
        <f t="shared" si="151"/>
        <v>18.237930139720568</v>
      </c>
      <c r="O735" s="4">
        <f t="shared" si="152"/>
        <v>9137.203000000005</v>
      </c>
      <c r="P735">
        <f t="shared" si="147"/>
        <v>0</v>
      </c>
      <c r="Q735">
        <f t="shared" si="153"/>
        <v>501</v>
      </c>
    </row>
    <row r="736" spans="1:17" x14ac:dyDescent="0.2">
      <c r="A736">
        <v>1</v>
      </c>
      <c r="B736" s="3">
        <f>'Marktpreise EEX NCG 2017'!A1092</f>
        <v>42730</v>
      </c>
      <c r="C736" s="7"/>
      <c r="D736" s="7">
        <f t="shared" si="154"/>
        <v>0</v>
      </c>
      <c r="E736" s="7">
        <f t="shared" si="155"/>
        <v>0</v>
      </c>
      <c r="F736" s="4">
        <f>'Marktpreise EEX NCG 2017'!B1092</f>
        <v>0</v>
      </c>
      <c r="G736" s="4">
        <f t="shared" si="148"/>
        <v>18.150000000000002</v>
      </c>
      <c r="H736" s="4">
        <f t="shared" si="144"/>
        <v>0</v>
      </c>
      <c r="I736" s="19">
        <f t="shared" si="145"/>
        <v>0</v>
      </c>
      <c r="J736" s="19">
        <f t="shared" si="149"/>
        <v>72855</v>
      </c>
      <c r="K736" s="7">
        <f t="shared" si="150"/>
        <v>4500</v>
      </c>
      <c r="L736" s="18">
        <f t="shared" si="146"/>
        <v>50</v>
      </c>
      <c r="M736" s="4">
        <f t="shared" si="143"/>
        <v>16.190000000000001</v>
      </c>
      <c r="N736" s="4">
        <f t="shared" si="151"/>
        <v>18.237930139720568</v>
      </c>
      <c r="O736" s="4">
        <f t="shared" si="152"/>
        <v>9137.203000000005</v>
      </c>
      <c r="P736">
        <f t="shared" si="147"/>
        <v>0</v>
      </c>
      <c r="Q736">
        <f t="shared" si="153"/>
        <v>501</v>
      </c>
    </row>
    <row r="737" spans="1:17" x14ac:dyDescent="0.2">
      <c r="A737">
        <v>1</v>
      </c>
      <c r="B737" s="3">
        <f>'Marktpreise EEX NCG 2017'!A1093</f>
        <v>42731</v>
      </c>
      <c r="C737" s="7"/>
      <c r="D737" s="7">
        <f t="shared" si="154"/>
        <v>0</v>
      </c>
      <c r="E737" s="7">
        <f t="shared" si="155"/>
        <v>0</v>
      </c>
      <c r="F737" s="4">
        <f>'Marktpreise EEX NCG 2017'!B1093</f>
        <v>0</v>
      </c>
      <c r="G737" s="4">
        <f t="shared" si="148"/>
        <v>18.150000000000002</v>
      </c>
      <c r="H737" s="4">
        <f t="shared" si="144"/>
        <v>0</v>
      </c>
      <c r="I737" s="19">
        <f t="shared" si="145"/>
        <v>0</v>
      </c>
      <c r="J737" s="19">
        <f t="shared" si="149"/>
        <v>72855</v>
      </c>
      <c r="K737" s="7">
        <f t="shared" si="150"/>
        <v>4500</v>
      </c>
      <c r="L737" s="18">
        <f t="shared" si="146"/>
        <v>50</v>
      </c>
      <c r="M737" s="4">
        <f t="shared" si="143"/>
        <v>16.190000000000001</v>
      </c>
      <c r="N737" s="4">
        <f t="shared" si="151"/>
        <v>18.237930139720568</v>
      </c>
      <c r="O737" s="4">
        <f t="shared" si="152"/>
        <v>9137.203000000005</v>
      </c>
      <c r="P737">
        <f t="shared" si="147"/>
        <v>0</v>
      </c>
      <c r="Q737">
        <f t="shared" si="153"/>
        <v>501</v>
      </c>
    </row>
    <row r="738" spans="1:17" x14ac:dyDescent="0.2">
      <c r="A738">
        <v>1</v>
      </c>
      <c r="B738" s="3">
        <f>'Marktpreise EEX NCG 2017'!A1094</f>
        <v>42732</v>
      </c>
      <c r="C738" s="7"/>
      <c r="D738" s="7">
        <f t="shared" si="154"/>
        <v>0</v>
      </c>
      <c r="E738" s="7">
        <f t="shared" si="155"/>
        <v>0</v>
      </c>
      <c r="F738" s="4">
        <f>'Marktpreise EEX NCG 2017'!B1094</f>
        <v>18.329999999999998</v>
      </c>
      <c r="G738" s="4">
        <f t="shared" si="148"/>
        <v>18.52</v>
      </c>
      <c r="H738" s="4">
        <f t="shared" si="144"/>
        <v>0</v>
      </c>
      <c r="I738" s="19">
        <f t="shared" si="145"/>
        <v>0</v>
      </c>
      <c r="J738" s="19">
        <f t="shared" si="149"/>
        <v>72855</v>
      </c>
      <c r="K738" s="7">
        <f t="shared" si="150"/>
        <v>4500</v>
      </c>
      <c r="L738" s="18">
        <f t="shared" si="146"/>
        <v>50</v>
      </c>
      <c r="M738" s="4">
        <f t="shared" si="143"/>
        <v>16.190000000000001</v>
      </c>
      <c r="N738" s="4">
        <f t="shared" si="151"/>
        <v>18.238492031872521</v>
      </c>
      <c r="O738" s="4">
        <f t="shared" si="152"/>
        <v>9155.7230000000054</v>
      </c>
      <c r="P738">
        <f t="shared" si="147"/>
        <v>1</v>
      </c>
      <c r="Q738">
        <f t="shared" si="153"/>
        <v>502</v>
      </c>
    </row>
    <row r="739" spans="1:17" x14ac:dyDescent="0.2">
      <c r="A739">
        <v>1</v>
      </c>
      <c r="B739" s="3">
        <f>'Marktpreise EEX NCG 2017'!A1095</f>
        <v>42733</v>
      </c>
      <c r="C739" s="7"/>
      <c r="D739" s="7">
        <f t="shared" si="154"/>
        <v>0</v>
      </c>
      <c r="E739" s="7">
        <f t="shared" si="155"/>
        <v>0</v>
      </c>
      <c r="F739" s="4">
        <f>'Marktpreise EEX NCG 2017'!B1095</f>
        <v>0</v>
      </c>
      <c r="G739" s="4">
        <f t="shared" si="148"/>
        <v>18.52</v>
      </c>
      <c r="H739" s="4">
        <f t="shared" si="144"/>
        <v>0</v>
      </c>
      <c r="I739" s="19">
        <f t="shared" si="145"/>
        <v>0</v>
      </c>
      <c r="J739" s="19">
        <f t="shared" si="149"/>
        <v>72855</v>
      </c>
      <c r="K739" s="7">
        <f t="shared" si="150"/>
        <v>4500</v>
      </c>
      <c r="L739" s="18">
        <f t="shared" si="146"/>
        <v>50</v>
      </c>
      <c r="M739" s="4">
        <f t="shared" si="143"/>
        <v>16.190000000000001</v>
      </c>
      <c r="N739" s="4">
        <f t="shared" si="151"/>
        <v>18.238492031872521</v>
      </c>
      <c r="O739" s="4">
        <f t="shared" si="152"/>
        <v>9155.7230000000054</v>
      </c>
      <c r="P739">
        <f t="shared" si="147"/>
        <v>0</v>
      </c>
      <c r="Q739">
        <f t="shared" si="153"/>
        <v>502</v>
      </c>
    </row>
    <row r="740" spans="1:17" x14ac:dyDescent="0.2">
      <c r="A740">
        <v>1</v>
      </c>
      <c r="B740" s="3">
        <f>'Marktpreise EEX NCG 2017'!A1096</f>
        <v>42734</v>
      </c>
      <c r="C740" s="7"/>
      <c r="D740" s="7">
        <f t="shared" si="154"/>
        <v>0</v>
      </c>
      <c r="E740" s="7">
        <f t="shared" si="155"/>
        <v>0</v>
      </c>
      <c r="F740" s="4">
        <f>'Marktpreise EEX NCG 2017'!B1096</f>
        <v>0</v>
      </c>
      <c r="G740" s="4">
        <f t="shared" si="148"/>
        <v>18.52</v>
      </c>
      <c r="H740" s="4">
        <f t="shared" si="144"/>
        <v>0</v>
      </c>
      <c r="I740" s="19">
        <f t="shared" si="145"/>
        <v>0</v>
      </c>
      <c r="J740" s="19">
        <f t="shared" si="149"/>
        <v>72855</v>
      </c>
      <c r="K740" s="7">
        <f t="shared" si="150"/>
        <v>4500</v>
      </c>
      <c r="L740" s="18">
        <f t="shared" si="146"/>
        <v>50</v>
      </c>
      <c r="M740" s="4">
        <f t="shared" si="143"/>
        <v>16.190000000000001</v>
      </c>
      <c r="N740" s="4">
        <f t="shared" si="151"/>
        <v>18.238492031872521</v>
      </c>
      <c r="O740" s="4">
        <f t="shared" si="152"/>
        <v>9155.7230000000054</v>
      </c>
      <c r="P740">
        <f t="shared" si="147"/>
        <v>0</v>
      </c>
      <c r="Q740">
        <f t="shared" si="153"/>
        <v>502</v>
      </c>
    </row>
    <row r="741" spans="1:17" x14ac:dyDescent="0.2">
      <c r="B741" s="3">
        <f>'Marktpreise EEX NCG 2017'!A1097</f>
        <v>42735</v>
      </c>
      <c r="C741" s="7"/>
      <c r="D741" s="7">
        <f t="shared" si="154"/>
        <v>0</v>
      </c>
      <c r="E741" s="7">
        <f t="shared" si="155"/>
        <v>0</v>
      </c>
      <c r="F741" s="4">
        <f>'Marktpreise EEX NCG 2017'!B1097</f>
        <v>0</v>
      </c>
      <c r="G741" s="4">
        <f t="shared" si="148"/>
        <v>18.52</v>
      </c>
      <c r="H741" s="4">
        <f t="shared" si="144"/>
        <v>0</v>
      </c>
      <c r="I741" s="19">
        <f t="shared" si="145"/>
        <v>0</v>
      </c>
      <c r="J741" s="19">
        <f t="shared" si="149"/>
        <v>72855</v>
      </c>
      <c r="K741" s="7">
        <f t="shared" si="150"/>
        <v>4500</v>
      </c>
      <c r="L741" s="18">
        <f t="shared" si="146"/>
        <v>50</v>
      </c>
      <c r="M741" s="4">
        <f t="shared" si="143"/>
        <v>16.190000000000001</v>
      </c>
      <c r="N741" s="4">
        <f t="shared" si="151"/>
        <v>18.238492031872521</v>
      </c>
      <c r="O741" s="4">
        <f t="shared" si="152"/>
        <v>9155.7230000000054</v>
      </c>
      <c r="P741">
        <f t="shared" si="147"/>
        <v>0</v>
      </c>
      <c r="Q741">
        <f t="shared" si="153"/>
        <v>502</v>
      </c>
    </row>
  </sheetData>
  <mergeCells count="1">
    <mergeCell ref="O10:Q10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0"/>
  <sheetViews>
    <sheetView workbookViewId="0">
      <pane ySplit="1275" topLeftCell="A1411"/>
      <selection activeCell="J1" sqref="J1:N1048576"/>
      <selection pane="bottomLeft" activeCell="K1455" sqref="K1455"/>
    </sheetView>
  </sheetViews>
  <sheetFormatPr baseColWidth="10" defaultRowHeight="12.75" x14ac:dyDescent="0.2"/>
  <cols>
    <col min="1" max="1" width="18.85546875" bestFit="1" customWidth="1"/>
    <col min="2" max="2" width="14" bestFit="1" customWidth="1"/>
    <col min="3" max="4" width="12.140625" bestFit="1" customWidth="1"/>
    <col min="5" max="5" width="12.140625" customWidth="1"/>
    <col min="6" max="6" width="19.85546875" style="4" customWidth="1"/>
    <col min="10" max="10" width="30.85546875" bestFit="1" customWidth="1"/>
    <col min="11" max="11" width="30.42578125" bestFit="1" customWidth="1"/>
  </cols>
  <sheetData>
    <row r="1" spans="1:14" x14ac:dyDescent="0.2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43</v>
      </c>
      <c r="G1" s="1" t="s">
        <v>46</v>
      </c>
      <c r="H1" s="1" t="s">
        <v>51</v>
      </c>
      <c r="I1" s="1" t="s">
        <v>56</v>
      </c>
    </row>
    <row r="2" spans="1:14" x14ac:dyDescent="0.2">
      <c r="A2" s="2">
        <f>'Marktpreise EEX NCG 2017'!A2</f>
        <v>41640</v>
      </c>
      <c r="D2" s="4"/>
      <c r="E2" s="4"/>
      <c r="H2">
        <f>'Marktpreise EEX NCG 2017'!H2</f>
        <v>27.170999999999999</v>
      </c>
      <c r="I2">
        <f>'Marktpreise EEX NCG 2017'!L2</f>
        <v>0</v>
      </c>
      <c r="J2" t="s">
        <v>77</v>
      </c>
      <c r="K2" t="s">
        <v>78</v>
      </c>
      <c r="L2" t="s">
        <v>79</v>
      </c>
      <c r="M2" t="s">
        <v>80</v>
      </c>
      <c r="N2" s="1" t="s">
        <v>86</v>
      </c>
    </row>
    <row r="3" spans="1:14" x14ac:dyDescent="0.2">
      <c r="A3" s="2">
        <f>'Marktpreise EEX NCG 2017'!A3</f>
        <v>41641</v>
      </c>
      <c r="B3" s="4"/>
      <c r="C3" s="4"/>
      <c r="D3" s="4"/>
      <c r="E3" s="4"/>
      <c r="H3">
        <f>'Marktpreise EEX NCG 2017'!H3</f>
        <v>26.885999999999999</v>
      </c>
      <c r="I3">
        <f>'Marktpreise EEX NCG 2017'!L3</f>
        <v>0</v>
      </c>
    </row>
    <row r="4" spans="1:14" x14ac:dyDescent="0.2">
      <c r="A4" s="2">
        <f>'Marktpreise EEX NCG 2017'!A4</f>
        <v>41642</v>
      </c>
      <c r="B4" s="4"/>
      <c r="C4" s="4"/>
      <c r="D4" s="4"/>
      <c r="E4" s="4"/>
      <c r="H4">
        <f>'Marktpreise EEX NCG 2017'!H4</f>
        <v>26.466999999999999</v>
      </c>
      <c r="I4">
        <f>'Marktpreise EEX NCG 2017'!L4</f>
        <v>0</v>
      </c>
    </row>
    <row r="5" spans="1:14" x14ac:dyDescent="0.2">
      <c r="A5" s="2">
        <f>'Marktpreise EEX NCG 2017'!A5</f>
        <v>41643</v>
      </c>
      <c r="B5" s="4"/>
      <c r="C5" s="4"/>
      <c r="D5" s="4"/>
      <c r="E5" s="4"/>
      <c r="H5">
        <f>'Marktpreise EEX NCG 2017'!H5</f>
        <v>26.369</v>
      </c>
      <c r="I5">
        <f>'Marktpreise EEX NCG 2017'!L5</f>
        <v>0</v>
      </c>
    </row>
    <row r="6" spans="1:14" x14ac:dyDescent="0.2">
      <c r="A6" s="2">
        <f>'Marktpreise EEX NCG 2017'!A6</f>
        <v>41644</v>
      </c>
      <c r="B6" s="4"/>
      <c r="C6" s="4"/>
      <c r="D6" s="4"/>
      <c r="E6" s="4"/>
      <c r="H6">
        <f>'Marktpreise EEX NCG 2017'!H6</f>
        <v>26.494</v>
      </c>
      <c r="I6">
        <f>'Marktpreise EEX NCG 2017'!L6</f>
        <v>0</v>
      </c>
    </row>
    <row r="7" spans="1:14" x14ac:dyDescent="0.2">
      <c r="A7" s="2">
        <f>'Marktpreise EEX NCG 2017'!A7</f>
        <v>41645</v>
      </c>
      <c r="B7" s="4"/>
      <c r="C7" s="4"/>
      <c r="D7" s="4"/>
      <c r="E7" s="4"/>
      <c r="H7">
        <f>'Marktpreise EEX NCG 2017'!H7</f>
        <v>26.856999999999999</v>
      </c>
      <c r="I7">
        <f>'Marktpreise EEX NCG 2017'!L7</f>
        <v>0</v>
      </c>
    </row>
    <row r="8" spans="1:14" x14ac:dyDescent="0.2">
      <c r="A8" s="2">
        <f>'Marktpreise EEX NCG 2017'!A8</f>
        <v>41646</v>
      </c>
      <c r="B8" s="4"/>
      <c r="C8" s="4"/>
      <c r="D8" s="4"/>
      <c r="E8" s="4"/>
      <c r="H8">
        <f>'Marktpreise EEX NCG 2017'!H8</f>
        <v>26.81</v>
      </c>
      <c r="I8">
        <f>'Marktpreise EEX NCG 2017'!L8</f>
        <v>0</v>
      </c>
    </row>
    <row r="9" spans="1:14" x14ac:dyDescent="0.2">
      <c r="A9" s="2">
        <f>'Marktpreise EEX NCG 2017'!A9</f>
        <v>41647</v>
      </c>
      <c r="B9" s="4"/>
      <c r="C9" s="4"/>
      <c r="D9" s="4"/>
      <c r="E9" s="4"/>
      <c r="H9">
        <f>'Marktpreise EEX NCG 2017'!H9</f>
        <v>26.983000000000001</v>
      </c>
      <c r="I9">
        <f>'Marktpreise EEX NCG 2017'!L9</f>
        <v>0</v>
      </c>
    </row>
    <row r="10" spans="1:14" x14ac:dyDescent="0.2">
      <c r="A10" s="2">
        <f>'Marktpreise EEX NCG 2017'!A10</f>
        <v>41648</v>
      </c>
      <c r="B10" s="4"/>
      <c r="C10" s="4"/>
      <c r="D10" s="4"/>
      <c r="E10" s="4"/>
      <c r="H10">
        <f>'Marktpreise EEX NCG 2017'!H10</f>
        <v>26.956</v>
      </c>
      <c r="I10">
        <f>'Marktpreise EEX NCG 2017'!L10</f>
        <v>0</v>
      </c>
    </row>
    <row r="11" spans="1:14" x14ac:dyDescent="0.2">
      <c r="A11" s="2">
        <f>'Marktpreise EEX NCG 2017'!A11</f>
        <v>41649</v>
      </c>
      <c r="B11" s="4"/>
      <c r="C11" s="4"/>
      <c r="D11" s="4"/>
      <c r="E11" s="4"/>
      <c r="H11">
        <f>'Marktpreise EEX NCG 2017'!H11</f>
        <v>26.632999999999999</v>
      </c>
      <c r="I11">
        <f>'Marktpreise EEX NCG 2017'!L11</f>
        <v>0</v>
      </c>
    </row>
    <row r="12" spans="1:14" x14ac:dyDescent="0.2">
      <c r="A12" s="2">
        <f>'Marktpreise EEX NCG 2017'!A12</f>
        <v>41650</v>
      </c>
      <c r="B12" s="4"/>
      <c r="C12" s="4"/>
      <c r="D12" s="4"/>
      <c r="E12" s="4"/>
      <c r="H12">
        <f>'Marktpreise EEX NCG 2017'!H12</f>
        <v>27.324000000000002</v>
      </c>
      <c r="I12">
        <f>'Marktpreise EEX NCG 2017'!L12</f>
        <v>0</v>
      </c>
    </row>
    <row r="13" spans="1:14" x14ac:dyDescent="0.2">
      <c r="A13" s="2">
        <f>'Marktpreise EEX NCG 2017'!A13</f>
        <v>41651</v>
      </c>
      <c r="B13" s="4"/>
      <c r="C13" s="4"/>
      <c r="D13" s="4"/>
      <c r="E13" s="4"/>
      <c r="H13">
        <f>'Marktpreise EEX NCG 2017'!H13</f>
        <v>28.995000000000001</v>
      </c>
      <c r="I13">
        <f>'Marktpreise EEX NCG 2017'!L13</f>
        <v>0</v>
      </c>
    </row>
    <row r="14" spans="1:14" x14ac:dyDescent="0.2">
      <c r="A14" s="2">
        <f>'Marktpreise EEX NCG 2017'!A14</f>
        <v>41652</v>
      </c>
      <c r="B14" s="4"/>
      <c r="C14" s="4"/>
      <c r="D14" s="4"/>
      <c r="E14" s="4"/>
      <c r="H14">
        <f>'Marktpreise EEX NCG 2017'!H14</f>
        <v>26.536000000000001</v>
      </c>
      <c r="I14">
        <f>'Marktpreise EEX NCG 2017'!L14</f>
        <v>0</v>
      </c>
    </row>
    <row r="15" spans="1:14" x14ac:dyDescent="0.2">
      <c r="A15" s="2">
        <f>'Marktpreise EEX NCG 2017'!A15</f>
        <v>41653</v>
      </c>
      <c r="B15" s="4"/>
      <c r="C15" s="4"/>
      <c r="D15" s="4"/>
      <c r="E15" s="4"/>
      <c r="H15">
        <f>'Marktpreise EEX NCG 2017'!H15</f>
        <v>26.395</v>
      </c>
      <c r="I15">
        <f>'Marktpreise EEX NCG 2017'!L15</f>
        <v>0</v>
      </c>
    </row>
    <row r="16" spans="1:14" x14ac:dyDescent="0.2">
      <c r="A16" s="2">
        <f>'Marktpreise EEX NCG 2017'!A16</f>
        <v>41654</v>
      </c>
      <c r="B16" s="4"/>
      <c r="C16" s="4"/>
      <c r="D16" s="4"/>
      <c r="E16" s="4"/>
      <c r="H16">
        <f>'Marktpreise EEX NCG 2017'!H16</f>
        <v>26.300999999999998</v>
      </c>
      <c r="I16">
        <f>'Marktpreise EEX NCG 2017'!L16</f>
        <v>0</v>
      </c>
    </row>
    <row r="17" spans="1:9" x14ac:dyDescent="0.2">
      <c r="A17" s="2">
        <f>'Marktpreise EEX NCG 2017'!A17</f>
        <v>41655</v>
      </c>
      <c r="B17" s="4"/>
      <c r="C17" s="4"/>
      <c r="D17" s="4"/>
      <c r="E17" s="4"/>
      <c r="H17">
        <f>'Marktpreise EEX NCG 2017'!H17</f>
        <v>26.434000000000001</v>
      </c>
      <c r="I17">
        <f>'Marktpreise EEX NCG 2017'!L17</f>
        <v>0</v>
      </c>
    </row>
    <row r="18" spans="1:9" x14ac:dyDescent="0.2">
      <c r="A18" s="2">
        <f>'Marktpreise EEX NCG 2017'!A18</f>
        <v>41656</v>
      </c>
      <c r="B18" s="4"/>
      <c r="C18" s="4"/>
      <c r="D18" s="4"/>
      <c r="E18" s="4"/>
      <c r="H18">
        <f>'Marktpreise EEX NCG 2017'!H18</f>
        <v>26.263000000000002</v>
      </c>
      <c r="I18">
        <f>'Marktpreise EEX NCG 2017'!L18</f>
        <v>0</v>
      </c>
    </row>
    <row r="19" spans="1:9" x14ac:dyDescent="0.2">
      <c r="A19" s="2">
        <f>'Marktpreise EEX NCG 2017'!A19</f>
        <v>41657</v>
      </c>
      <c r="B19" s="4"/>
      <c r="C19" s="4"/>
      <c r="D19" s="4"/>
      <c r="E19" s="4"/>
      <c r="H19">
        <f>'Marktpreise EEX NCG 2017'!H19</f>
        <v>26.225000000000001</v>
      </c>
      <c r="I19">
        <f>'Marktpreise EEX NCG 2017'!L19</f>
        <v>0</v>
      </c>
    </row>
    <row r="20" spans="1:9" x14ac:dyDescent="0.2">
      <c r="A20" s="2">
        <f>'Marktpreise EEX NCG 2017'!A20</f>
        <v>41658</v>
      </c>
      <c r="B20" s="4"/>
      <c r="C20" s="4"/>
      <c r="D20" s="4"/>
      <c r="E20" s="4"/>
      <c r="H20">
        <f>'Marktpreise EEX NCG 2017'!H20</f>
        <v>26.498000000000001</v>
      </c>
      <c r="I20">
        <f>'Marktpreise EEX NCG 2017'!L20</f>
        <v>0</v>
      </c>
    </row>
    <row r="21" spans="1:9" x14ac:dyDescent="0.2">
      <c r="A21" s="2">
        <f>'Marktpreise EEX NCG 2017'!A21</f>
        <v>41659</v>
      </c>
      <c r="B21" s="4"/>
      <c r="C21" s="4"/>
      <c r="D21" s="4"/>
      <c r="E21" s="4"/>
      <c r="H21">
        <f>'Marktpreise EEX NCG 2017'!H21</f>
        <v>26.81</v>
      </c>
      <c r="I21">
        <f>'Marktpreise EEX NCG 2017'!L21</f>
        <v>0</v>
      </c>
    </row>
    <row r="22" spans="1:9" x14ac:dyDescent="0.2">
      <c r="A22" s="2">
        <f>'Marktpreise EEX NCG 2017'!A22</f>
        <v>41660</v>
      </c>
      <c r="B22" s="4"/>
      <c r="C22" s="4"/>
      <c r="D22" s="4"/>
      <c r="E22" s="4"/>
      <c r="H22">
        <f>'Marktpreise EEX NCG 2017'!H22</f>
        <v>26.715</v>
      </c>
      <c r="I22">
        <f>'Marktpreise EEX NCG 2017'!L22</f>
        <v>0</v>
      </c>
    </row>
    <row r="23" spans="1:9" x14ac:dyDescent="0.2">
      <c r="A23" s="2">
        <f>'Marktpreise EEX NCG 2017'!A23</f>
        <v>41661</v>
      </c>
      <c r="B23" s="4"/>
      <c r="C23" s="4"/>
      <c r="D23" s="4"/>
      <c r="E23" s="4"/>
      <c r="H23">
        <f>'Marktpreise EEX NCG 2017'!H23</f>
        <v>26.376000000000001</v>
      </c>
      <c r="I23">
        <f>'Marktpreise EEX NCG 2017'!L23</f>
        <v>0</v>
      </c>
    </row>
    <row r="24" spans="1:9" x14ac:dyDescent="0.2">
      <c r="A24" s="2">
        <f>'Marktpreise EEX NCG 2017'!A24</f>
        <v>41662</v>
      </c>
      <c r="B24" s="4"/>
      <c r="C24" s="4"/>
      <c r="D24" s="4"/>
      <c r="E24" s="4"/>
      <c r="H24">
        <f>'Marktpreise EEX NCG 2017'!H24</f>
        <v>26.515999999999998</v>
      </c>
      <c r="I24">
        <f>'Marktpreise EEX NCG 2017'!L24</f>
        <v>0</v>
      </c>
    </row>
    <row r="25" spans="1:9" x14ac:dyDescent="0.2">
      <c r="A25" s="2">
        <f>'Marktpreise EEX NCG 2017'!A25</f>
        <v>41663</v>
      </c>
      <c r="B25" s="4"/>
      <c r="C25" s="4"/>
      <c r="D25" s="4"/>
      <c r="E25" s="4"/>
      <c r="H25">
        <f>'Marktpreise EEX NCG 2017'!H25</f>
        <v>26.568999999999999</v>
      </c>
      <c r="I25">
        <f>'Marktpreise EEX NCG 2017'!L25</f>
        <v>0</v>
      </c>
    </row>
    <row r="26" spans="1:9" x14ac:dyDescent="0.2">
      <c r="A26" s="2">
        <f>'Marktpreise EEX NCG 2017'!A26</f>
        <v>41664</v>
      </c>
      <c r="B26" s="4"/>
      <c r="C26" s="4"/>
      <c r="D26" s="4"/>
      <c r="E26" s="4"/>
      <c r="H26">
        <f>'Marktpreise EEX NCG 2017'!H26</f>
        <v>26.361000000000001</v>
      </c>
      <c r="I26">
        <f>'Marktpreise EEX NCG 2017'!L26</f>
        <v>0</v>
      </c>
    </row>
    <row r="27" spans="1:9" x14ac:dyDescent="0.2">
      <c r="A27" s="2">
        <f>'Marktpreise EEX NCG 2017'!A27</f>
        <v>41665</v>
      </c>
      <c r="B27" s="4"/>
      <c r="C27" s="4"/>
      <c r="D27" s="4"/>
      <c r="E27" s="4"/>
      <c r="H27">
        <f>'Marktpreise EEX NCG 2017'!H27</f>
        <v>26.623999999999999</v>
      </c>
      <c r="I27">
        <f>'Marktpreise EEX NCG 2017'!L27</f>
        <v>0</v>
      </c>
    </row>
    <row r="28" spans="1:9" x14ac:dyDescent="0.2">
      <c r="A28" s="2">
        <f>'Marktpreise EEX NCG 2017'!A28</f>
        <v>41666</v>
      </c>
      <c r="B28" s="4"/>
      <c r="C28" s="4"/>
      <c r="D28" s="4"/>
      <c r="E28" s="4"/>
      <c r="H28">
        <f>'Marktpreise EEX NCG 2017'!H28</f>
        <v>26.18</v>
      </c>
      <c r="I28">
        <f>'Marktpreise EEX NCG 2017'!L28</f>
        <v>0</v>
      </c>
    </row>
    <row r="29" spans="1:9" x14ac:dyDescent="0.2">
      <c r="A29" s="2">
        <f>'Marktpreise EEX NCG 2017'!A29</f>
        <v>41667</v>
      </c>
      <c r="B29" s="4"/>
      <c r="C29" s="4"/>
      <c r="D29" s="4"/>
      <c r="E29" s="4"/>
      <c r="H29">
        <f>'Marktpreise EEX NCG 2017'!H29</f>
        <v>26.016999999999999</v>
      </c>
      <c r="I29">
        <f>'Marktpreise EEX NCG 2017'!L29</f>
        <v>0</v>
      </c>
    </row>
    <row r="30" spans="1:9" x14ac:dyDescent="0.2">
      <c r="A30" s="2">
        <f>'Marktpreise EEX NCG 2017'!A30</f>
        <v>41668</v>
      </c>
      <c r="B30" s="4"/>
      <c r="C30" s="4"/>
      <c r="D30" s="4"/>
      <c r="E30" s="4"/>
      <c r="H30">
        <f>'Marktpreise EEX NCG 2017'!H30</f>
        <v>26.053000000000001</v>
      </c>
      <c r="I30">
        <f>'Marktpreise EEX NCG 2017'!L30</f>
        <v>0</v>
      </c>
    </row>
    <row r="31" spans="1:9" x14ac:dyDescent="0.2">
      <c r="A31" s="2">
        <f>'Marktpreise EEX NCG 2017'!A31</f>
        <v>41669</v>
      </c>
      <c r="B31" s="4"/>
      <c r="C31" s="4"/>
      <c r="D31" s="4"/>
      <c r="E31" s="4"/>
      <c r="H31">
        <f>'Marktpreise EEX NCG 2017'!H31</f>
        <v>25.721</v>
      </c>
      <c r="I31">
        <f>'Marktpreise EEX NCG 2017'!L31</f>
        <v>0</v>
      </c>
    </row>
    <row r="32" spans="1:9" x14ac:dyDescent="0.2">
      <c r="A32" s="2">
        <f>'Marktpreise EEX NCG 2017'!A32</f>
        <v>41670</v>
      </c>
      <c r="B32" s="4"/>
      <c r="C32" s="4"/>
      <c r="D32" s="4"/>
      <c r="E32" s="4"/>
      <c r="H32">
        <f>'Marktpreise EEX NCG 2017'!H32</f>
        <v>25.238</v>
      </c>
      <c r="I32">
        <f>'Marktpreise EEX NCG 2017'!L32</f>
        <v>0</v>
      </c>
    </row>
    <row r="33" spans="1:9" x14ac:dyDescent="0.2">
      <c r="A33" s="2">
        <f>'Marktpreise EEX NCG 2017'!A33</f>
        <v>41671</v>
      </c>
      <c r="B33" s="4"/>
      <c r="C33" s="4"/>
      <c r="D33" s="4"/>
      <c r="E33" s="4"/>
      <c r="H33">
        <f>'Marktpreise EEX NCG 2017'!H33</f>
        <v>25.241</v>
      </c>
      <c r="I33">
        <f>'Marktpreise EEX NCG 2017'!L33</f>
        <v>0</v>
      </c>
    </row>
    <row r="34" spans="1:9" x14ac:dyDescent="0.2">
      <c r="A34" s="2">
        <f>'Marktpreise EEX NCG 2017'!A34</f>
        <v>41672</v>
      </c>
      <c r="B34" s="4"/>
      <c r="C34" s="4"/>
      <c r="D34" s="4"/>
      <c r="E34" s="4"/>
      <c r="H34">
        <f>'Marktpreise EEX NCG 2017'!H34</f>
        <v>25.335000000000001</v>
      </c>
      <c r="I34">
        <f>'Marktpreise EEX NCG 2017'!L34</f>
        <v>0</v>
      </c>
    </row>
    <row r="35" spans="1:9" x14ac:dyDescent="0.2">
      <c r="A35" s="2">
        <f>'Marktpreise EEX NCG 2017'!A35</f>
        <v>41673</v>
      </c>
      <c r="B35" s="4"/>
      <c r="C35" s="4"/>
      <c r="D35" s="4"/>
      <c r="E35" s="4"/>
      <c r="H35">
        <f>'Marktpreise EEX NCG 2017'!H35</f>
        <v>24.907</v>
      </c>
      <c r="I35">
        <f>'Marktpreise EEX NCG 2017'!L35</f>
        <v>0</v>
      </c>
    </row>
    <row r="36" spans="1:9" x14ac:dyDescent="0.2">
      <c r="A36" s="2">
        <f>'Marktpreise EEX NCG 2017'!A36</f>
        <v>41674</v>
      </c>
      <c r="B36" s="4"/>
      <c r="C36" s="4"/>
      <c r="D36" s="4"/>
      <c r="E36" s="4"/>
      <c r="H36">
        <f>'Marktpreise EEX NCG 2017'!H36</f>
        <v>25.111000000000001</v>
      </c>
      <c r="I36">
        <f>'Marktpreise EEX NCG 2017'!L36</f>
        <v>0</v>
      </c>
    </row>
    <row r="37" spans="1:9" x14ac:dyDescent="0.2">
      <c r="A37" s="2">
        <f>'Marktpreise EEX NCG 2017'!A37</f>
        <v>41675</v>
      </c>
      <c r="B37" s="4"/>
      <c r="C37" s="4"/>
      <c r="D37" s="4"/>
      <c r="E37" s="4"/>
      <c r="H37">
        <f>'Marktpreise EEX NCG 2017'!H37</f>
        <v>24.425999999999998</v>
      </c>
      <c r="I37">
        <f>'Marktpreise EEX NCG 2017'!L37</f>
        <v>0</v>
      </c>
    </row>
    <row r="38" spans="1:9" x14ac:dyDescent="0.2">
      <c r="A38" s="2">
        <f>'Marktpreise EEX NCG 2017'!A38</f>
        <v>41676</v>
      </c>
      <c r="B38" s="4"/>
      <c r="C38" s="4"/>
      <c r="D38" s="4"/>
      <c r="E38" s="4"/>
      <c r="H38">
        <f>'Marktpreise EEX NCG 2017'!H38</f>
        <v>24.481999999999999</v>
      </c>
      <c r="I38">
        <f>'Marktpreise EEX NCG 2017'!L38</f>
        <v>0</v>
      </c>
    </row>
    <row r="39" spans="1:9" x14ac:dyDescent="0.2">
      <c r="A39" s="2">
        <f>'Marktpreise EEX NCG 2017'!A39</f>
        <v>41677</v>
      </c>
      <c r="B39" s="4"/>
      <c r="C39" s="4"/>
      <c r="D39" s="4"/>
      <c r="E39" s="4"/>
      <c r="H39">
        <f>'Marktpreise EEX NCG 2017'!H39</f>
        <v>24.742999999999999</v>
      </c>
      <c r="I39">
        <f>'Marktpreise EEX NCG 2017'!L39</f>
        <v>0</v>
      </c>
    </row>
    <row r="40" spans="1:9" x14ac:dyDescent="0.2">
      <c r="A40" s="2">
        <f>'Marktpreise EEX NCG 2017'!A40</f>
        <v>41678</v>
      </c>
      <c r="B40" s="4"/>
      <c r="C40" s="4"/>
      <c r="D40" s="4"/>
      <c r="E40" s="4"/>
      <c r="H40">
        <f>'Marktpreise EEX NCG 2017'!H40</f>
        <v>24.943999999999999</v>
      </c>
      <c r="I40">
        <f>'Marktpreise EEX NCG 2017'!L40</f>
        <v>0</v>
      </c>
    </row>
    <row r="41" spans="1:9" x14ac:dyDescent="0.2">
      <c r="A41" s="2">
        <f>'Marktpreise EEX NCG 2017'!A41</f>
        <v>41679</v>
      </c>
      <c r="B41" s="4"/>
      <c r="C41" s="4"/>
      <c r="D41" s="4"/>
      <c r="E41" s="4"/>
      <c r="H41">
        <f>'Marktpreise EEX NCG 2017'!H41</f>
        <v>24.92</v>
      </c>
      <c r="I41">
        <f>'Marktpreise EEX NCG 2017'!L41</f>
        <v>0</v>
      </c>
    </row>
    <row r="42" spans="1:9" x14ac:dyDescent="0.2">
      <c r="A42" s="2">
        <f>'Marktpreise EEX NCG 2017'!A42</f>
        <v>41680</v>
      </c>
      <c r="B42" s="4"/>
      <c r="C42" s="4"/>
      <c r="D42" s="4"/>
      <c r="E42" s="4"/>
      <c r="H42">
        <f>'Marktpreise EEX NCG 2017'!H42</f>
        <v>24.78</v>
      </c>
      <c r="I42">
        <f>'Marktpreise EEX NCG 2017'!L42</f>
        <v>0</v>
      </c>
    </row>
    <row r="43" spans="1:9" x14ac:dyDescent="0.2">
      <c r="A43" s="2">
        <f>'Marktpreise EEX NCG 2017'!A43</f>
        <v>41681</v>
      </c>
      <c r="B43" s="4"/>
      <c r="C43" s="4"/>
      <c r="D43" s="4"/>
      <c r="E43" s="4"/>
      <c r="H43">
        <f>'Marktpreise EEX NCG 2017'!H43</f>
        <v>24.896999999999998</v>
      </c>
      <c r="I43">
        <f>'Marktpreise EEX NCG 2017'!L43</f>
        <v>0</v>
      </c>
    </row>
    <row r="44" spans="1:9" x14ac:dyDescent="0.2">
      <c r="A44" s="2">
        <f>'Marktpreise EEX NCG 2017'!A44</f>
        <v>41682</v>
      </c>
      <c r="B44" s="4"/>
      <c r="C44" s="4"/>
      <c r="D44" s="4"/>
      <c r="E44" s="4"/>
      <c r="H44">
        <f>'Marktpreise EEX NCG 2017'!H44</f>
        <v>24.948</v>
      </c>
      <c r="I44">
        <f>'Marktpreise EEX NCG 2017'!L44</f>
        <v>0</v>
      </c>
    </row>
    <row r="45" spans="1:9" x14ac:dyDescent="0.2">
      <c r="A45" s="2">
        <f>'Marktpreise EEX NCG 2017'!A45</f>
        <v>41683</v>
      </c>
      <c r="B45" s="4"/>
      <c r="C45" s="4"/>
      <c r="D45" s="4"/>
      <c r="E45" s="4"/>
      <c r="H45">
        <f>'Marktpreise EEX NCG 2017'!H45</f>
        <v>24.672000000000001</v>
      </c>
      <c r="I45">
        <f>'Marktpreise EEX NCG 2017'!L45</f>
        <v>0</v>
      </c>
    </row>
    <row r="46" spans="1:9" x14ac:dyDescent="0.2">
      <c r="A46" s="2">
        <f>'Marktpreise EEX NCG 2017'!A46</f>
        <v>41684</v>
      </c>
      <c r="B46" s="4"/>
      <c r="C46" s="4"/>
      <c r="D46" s="4"/>
      <c r="E46" s="4"/>
      <c r="H46">
        <f>'Marktpreise EEX NCG 2017'!H46</f>
        <v>23.891999999999999</v>
      </c>
      <c r="I46">
        <f>'Marktpreise EEX NCG 2017'!L46</f>
        <v>0</v>
      </c>
    </row>
    <row r="47" spans="1:9" x14ac:dyDescent="0.2">
      <c r="A47" s="2">
        <f>'Marktpreise EEX NCG 2017'!A47</f>
        <v>41685</v>
      </c>
      <c r="B47" s="4"/>
      <c r="C47" s="4"/>
      <c r="D47" s="4"/>
      <c r="E47" s="4"/>
      <c r="H47">
        <f>'Marktpreise EEX NCG 2017'!H47</f>
        <v>23.905999999999999</v>
      </c>
      <c r="I47">
        <f>'Marktpreise EEX NCG 2017'!L47</f>
        <v>0</v>
      </c>
    </row>
    <row r="48" spans="1:9" x14ac:dyDescent="0.2">
      <c r="A48" s="2">
        <f>'Marktpreise EEX NCG 2017'!A48</f>
        <v>41686</v>
      </c>
      <c r="B48" s="4"/>
      <c r="C48" s="4"/>
      <c r="D48" s="4"/>
      <c r="E48" s="4"/>
      <c r="H48">
        <f>'Marktpreise EEX NCG 2017'!H48</f>
        <v>24.100999999999999</v>
      </c>
      <c r="I48">
        <f>'Marktpreise EEX NCG 2017'!L48</f>
        <v>0</v>
      </c>
    </row>
    <row r="49" spans="1:9" x14ac:dyDescent="0.2">
      <c r="A49" s="2">
        <f>'Marktpreise EEX NCG 2017'!A49</f>
        <v>41687</v>
      </c>
      <c r="B49" s="4"/>
      <c r="C49" s="4"/>
      <c r="D49" s="4"/>
      <c r="E49" s="4"/>
      <c r="H49">
        <f>'Marktpreise EEX NCG 2017'!H49</f>
        <v>24.08</v>
      </c>
      <c r="I49">
        <f>'Marktpreise EEX NCG 2017'!L49</f>
        <v>0</v>
      </c>
    </row>
    <row r="50" spans="1:9" x14ac:dyDescent="0.2">
      <c r="A50" s="2">
        <f>'Marktpreise EEX NCG 2017'!A50</f>
        <v>41688</v>
      </c>
      <c r="B50" s="4"/>
      <c r="C50" s="4"/>
      <c r="D50" s="4"/>
      <c r="E50" s="4"/>
      <c r="H50">
        <f>'Marktpreise EEX NCG 2017'!H50</f>
        <v>24.148</v>
      </c>
      <c r="I50">
        <f>'Marktpreise EEX NCG 2017'!L50</f>
        <v>0</v>
      </c>
    </row>
    <row r="51" spans="1:9" x14ac:dyDescent="0.2">
      <c r="A51" s="2">
        <f>'Marktpreise EEX NCG 2017'!A51</f>
        <v>41689</v>
      </c>
      <c r="B51" s="4"/>
      <c r="C51" s="4"/>
      <c r="D51" s="4"/>
      <c r="E51" s="4"/>
      <c r="H51">
        <f>'Marktpreise EEX NCG 2017'!H51</f>
        <v>23.928999999999998</v>
      </c>
      <c r="I51">
        <f>'Marktpreise EEX NCG 2017'!L51</f>
        <v>0</v>
      </c>
    </row>
    <row r="52" spans="1:9" x14ac:dyDescent="0.2">
      <c r="A52" s="2">
        <f>'Marktpreise EEX NCG 2017'!A52</f>
        <v>41690</v>
      </c>
      <c r="B52" s="4"/>
      <c r="C52" s="4"/>
      <c r="D52" s="4"/>
      <c r="E52" s="4"/>
      <c r="H52">
        <f>'Marktpreise EEX NCG 2017'!H52</f>
        <v>23.582999999999998</v>
      </c>
      <c r="I52">
        <f>'Marktpreise EEX NCG 2017'!L52</f>
        <v>0</v>
      </c>
    </row>
    <row r="53" spans="1:9" x14ac:dyDescent="0.2">
      <c r="A53" s="2">
        <f>'Marktpreise EEX NCG 2017'!A53</f>
        <v>41691</v>
      </c>
      <c r="B53" s="4"/>
      <c r="C53" s="4"/>
      <c r="D53" s="4"/>
      <c r="E53" s="4"/>
      <c r="H53">
        <f>'Marktpreise EEX NCG 2017'!H53</f>
        <v>23.497</v>
      </c>
      <c r="I53">
        <f>'Marktpreise EEX NCG 2017'!L53</f>
        <v>0</v>
      </c>
    </row>
    <row r="54" spans="1:9" x14ac:dyDescent="0.2">
      <c r="A54" s="2">
        <f>'Marktpreise EEX NCG 2017'!A54</f>
        <v>41692</v>
      </c>
      <c r="B54" s="4"/>
      <c r="C54" s="4"/>
      <c r="D54" s="4"/>
      <c r="E54" s="4"/>
      <c r="H54">
        <f>'Marktpreise EEX NCG 2017'!H54</f>
        <v>23.515999999999998</v>
      </c>
      <c r="I54">
        <f>'Marktpreise EEX NCG 2017'!L54</f>
        <v>0</v>
      </c>
    </row>
    <row r="55" spans="1:9" x14ac:dyDescent="0.2">
      <c r="A55" s="2">
        <f>'Marktpreise EEX NCG 2017'!A55</f>
        <v>41693</v>
      </c>
      <c r="B55" s="4"/>
      <c r="C55" s="4"/>
      <c r="D55" s="4"/>
      <c r="E55" s="4"/>
      <c r="H55">
        <f>'Marktpreise EEX NCG 2017'!H55</f>
        <v>24.026</v>
      </c>
      <c r="I55">
        <f>'Marktpreise EEX NCG 2017'!L55</f>
        <v>0</v>
      </c>
    </row>
    <row r="56" spans="1:9" x14ac:dyDescent="0.2">
      <c r="A56" s="2">
        <f>'Marktpreise EEX NCG 2017'!A56</f>
        <v>41694</v>
      </c>
      <c r="B56" s="4"/>
      <c r="C56" s="4"/>
      <c r="D56" s="4"/>
      <c r="E56" s="4"/>
      <c r="H56">
        <f>'Marktpreise EEX NCG 2017'!H56</f>
        <v>23.117999999999999</v>
      </c>
      <c r="I56">
        <f>'Marktpreise EEX NCG 2017'!L56</f>
        <v>0</v>
      </c>
    </row>
    <row r="57" spans="1:9" x14ac:dyDescent="0.2">
      <c r="A57" s="2">
        <f>'Marktpreise EEX NCG 2017'!A57</f>
        <v>41695</v>
      </c>
      <c r="B57" s="4"/>
      <c r="C57" s="4"/>
      <c r="D57" s="4"/>
      <c r="E57" s="4"/>
      <c r="H57">
        <f>'Marktpreise EEX NCG 2017'!H57</f>
        <v>23.196999999999999</v>
      </c>
      <c r="I57">
        <f>'Marktpreise EEX NCG 2017'!L57</f>
        <v>0</v>
      </c>
    </row>
    <row r="58" spans="1:9" x14ac:dyDescent="0.2">
      <c r="A58" s="2">
        <f>'Marktpreise EEX NCG 2017'!A58</f>
        <v>41696</v>
      </c>
      <c r="B58" s="4"/>
      <c r="C58" s="4"/>
      <c r="D58" s="4"/>
      <c r="E58" s="4"/>
      <c r="H58">
        <f>'Marktpreise EEX NCG 2017'!H58</f>
        <v>23.132000000000001</v>
      </c>
      <c r="I58">
        <f>'Marktpreise EEX NCG 2017'!L58</f>
        <v>0</v>
      </c>
    </row>
    <row r="59" spans="1:9" x14ac:dyDescent="0.2">
      <c r="A59" s="2">
        <f>'Marktpreise EEX NCG 2017'!A59</f>
        <v>41697</v>
      </c>
      <c r="B59" s="4"/>
      <c r="C59" s="4"/>
      <c r="D59" s="4"/>
      <c r="E59" s="4"/>
      <c r="H59">
        <f>'Marktpreise EEX NCG 2017'!H59</f>
        <v>23.501999999999999</v>
      </c>
      <c r="I59">
        <f>'Marktpreise EEX NCG 2017'!L59</f>
        <v>0</v>
      </c>
    </row>
    <row r="60" spans="1:9" x14ac:dyDescent="0.2">
      <c r="A60" s="2">
        <f>'Marktpreise EEX NCG 2017'!A60</f>
        <v>41698</v>
      </c>
      <c r="B60" s="4"/>
      <c r="C60" s="4"/>
      <c r="D60" s="4"/>
      <c r="E60" s="4"/>
      <c r="H60">
        <f>'Marktpreise EEX NCG 2017'!H60</f>
        <v>23.54</v>
      </c>
      <c r="I60">
        <f>'Marktpreise EEX NCG 2017'!L60</f>
        <v>0</v>
      </c>
    </row>
    <row r="61" spans="1:9" x14ac:dyDescent="0.2">
      <c r="A61" s="2">
        <f>'Marktpreise EEX NCG 2017'!A61</f>
        <v>41699</v>
      </c>
      <c r="B61" s="4"/>
      <c r="C61" s="4"/>
      <c r="D61" s="4"/>
      <c r="E61" s="4"/>
      <c r="H61">
        <f>'Marktpreise EEX NCG 2017'!H61</f>
        <v>23.422000000000001</v>
      </c>
      <c r="I61">
        <f>'Marktpreise EEX NCG 2017'!L61</f>
        <v>0</v>
      </c>
    </row>
    <row r="62" spans="1:9" x14ac:dyDescent="0.2">
      <c r="A62" s="2">
        <f>'Marktpreise EEX NCG 2017'!A62</f>
        <v>41700</v>
      </c>
      <c r="B62" s="4"/>
      <c r="C62" s="4"/>
      <c r="D62" s="4"/>
      <c r="E62" s="4"/>
      <c r="H62">
        <f>'Marktpreise EEX NCG 2017'!H62</f>
        <v>23.489000000000001</v>
      </c>
      <c r="I62">
        <f>'Marktpreise EEX NCG 2017'!L62</f>
        <v>0</v>
      </c>
    </row>
    <row r="63" spans="1:9" x14ac:dyDescent="0.2">
      <c r="A63" s="2">
        <f>'Marktpreise EEX NCG 2017'!A63</f>
        <v>41701</v>
      </c>
      <c r="B63" s="4"/>
      <c r="C63" s="4"/>
      <c r="D63" s="4"/>
      <c r="E63" s="4"/>
      <c r="H63">
        <f>'Marktpreise EEX NCG 2017'!H63</f>
        <v>24.798999999999999</v>
      </c>
      <c r="I63">
        <f>'Marktpreise EEX NCG 2017'!L63</f>
        <v>0</v>
      </c>
    </row>
    <row r="64" spans="1:9" x14ac:dyDescent="0.2">
      <c r="A64" s="2">
        <f>'Marktpreise EEX NCG 2017'!A64</f>
        <v>41702</v>
      </c>
      <c r="B64" s="4"/>
      <c r="C64" s="4"/>
      <c r="D64" s="4"/>
      <c r="E64" s="4"/>
      <c r="H64">
        <f>'Marktpreise EEX NCG 2017'!H64</f>
        <v>24.231000000000002</v>
      </c>
      <c r="I64">
        <f>'Marktpreise EEX NCG 2017'!L64</f>
        <v>0</v>
      </c>
    </row>
    <row r="65" spans="1:9" x14ac:dyDescent="0.2">
      <c r="A65" s="2">
        <f>'Marktpreise EEX NCG 2017'!A65</f>
        <v>41703</v>
      </c>
      <c r="B65" s="4"/>
      <c r="C65" s="4"/>
      <c r="D65" s="4"/>
      <c r="E65" s="4"/>
      <c r="H65">
        <f>'Marktpreise EEX NCG 2017'!H65</f>
        <v>23.68</v>
      </c>
      <c r="I65">
        <f>'Marktpreise EEX NCG 2017'!L65</f>
        <v>0</v>
      </c>
    </row>
    <row r="66" spans="1:9" x14ac:dyDescent="0.2">
      <c r="A66" s="2">
        <f>'Marktpreise EEX NCG 2017'!A66</f>
        <v>41704</v>
      </c>
      <c r="B66" s="4"/>
      <c r="C66" s="4"/>
      <c r="D66" s="4"/>
      <c r="E66" s="4"/>
      <c r="H66">
        <f>'Marktpreise EEX NCG 2017'!H66</f>
        <v>23.963999999999999</v>
      </c>
      <c r="I66">
        <f>'Marktpreise EEX NCG 2017'!L66</f>
        <v>0</v>
      </c>
    </row>
    <row r="67" spans="1:9" x14ac:dyDescent="0.2">
      <c r="A67" s="2">
        <f>'Marktpreise EEX NCG 2017'!A67</f>
        <v>41705</v>
      </c>
      <c r="B67" s="4"/>
      <c r="C67" s="4"/>
      <c r="D67" s="4"/>
      <c r="E67" s="4"/>
      <c r="H67">
        <f>'Marktpreise EEX NCG 2017'!H67</f>
        <v>23.963000000000001</v>
      </c>
      <c r="I67">
        <f>'Marktpreise EEX NCG 2017'!L67</f>
        <v>0</v>
      </c>
    </row>
    <row r="68" spans="1:9" x14ac:dyDescent="0.2">
      <c r="A68" s="2">
        <f>'Marktpreise EEX NCG 2017'!A68</f>
        <v>41706</v>
      </c>
      <c r="B68" s="4"/>
      <c r="C68" s="4"/>
      <c r="D68" s="4"/>
      <c r="E68" s="4"/>
      <c r="H68">
        <f>'Marktpreise EEX NCG 2017'!H68</f>
        <v>23.49</v>
      </c>
      <c r="I68">
        <f>'Marktpreise EEX NCG 2017'!L68</f>
        <v>0</v>
      </c>
    </row>
    <row r="69" spans="1:9" x14ac:dyDescent="0.2">
      <c r="A69" s="2">
        <f>'Marktpreise EEX NCG 2017'!A69</f>
        <v>41707</v>
      </c>
      <c r="B69" s="4"/>
      <c r="C69" s="4"/>
      <c r="D69" s="4"/>
      <c r="E69" s="4"/>
      <c r="H69">
        <f>'Marktpreise EEX NCG 2017'!H69</f>
        <v>23.896999999999998</v>
      </c>
      <c r="I69">
        <f>'Marktpreise EEX NCG 2017'!L69</f>
        <v>0</v>
      </c>
    </row>
    <row r="70" spans="1:9" x14ac:dyDescent="0.2">
      <c r="A70" s="2">
        <f>'Marktpreise EEX NCG 2017'!A70</f>
        <v>41708</v>
      </c>
      <c r="B70" s="4"/>
      <c r="C70" s="4"/>
      <c r="D70" s="4"/>
      <c r="E70" s="4"/>
      <c r="H70">
        <f>'Marktpreise EEX NCG 2017'!H70</f>
        <v>23.885999999999999</v>
      </c>
      <c r="I70">
        <f>'Marktpreise EEX NCG 2017'!L70</f>
        <v>0</v>
      </c>
    </row>
    <row r="71" spans="1:9" x14ac:dyDescent="0.2">
      <c r="A71" s="2">
        <f>'Marktpreise EEX NCG 2017'!A71</f>
        <v>41709</v>
      </c>
      <c r="B71" s="4"/>
      <c r="C71" s="4"/>
      <c r="D71" s="4"/>
      <c r="E71" s="4"/>
      <c r="H71">
        <f>'Marktpreise EEX NCG 2017'!H71</f>
        <v>23.651</v>
      </c>
      <c r="I71">
        <f>'Marktpreise EEX NCG 2017'!L71</f>
        <v>0</v>
      </c>
    </row>
    <row r="72" spans="1:9" x14ac:dyDescent="0.2">
      <c r="A72" s="2">
        <f>'Marktpreise EEX NCG 2017'!A72</f>
        <v>41710</v>
      </c>
      <c r="B72" s="4"/>
      <c r="C72" s="4"/>
      <c r="D72" s="4"/>
      <c r="E72" s="4"/>
      <c r="H72">
        <f>'Marktpreise EEX NCG 2017'!H72</f>
        <v>23.428999999999998</v>
      </c>
      <c r="I72">
        <f>'Marktpreise EEX NCG 2017'!L72</f>
        <v>0</v>
      </c>
    </row>
    <row r="73" spans="1:9" x14ac:dyDescent="0.2">
      <c r="A73" s="2">
        <f>'Marktpreise EEX NCG 2017'!A73</f>
        <v>41711</v>
      </c>
      <c r="B73" s="4"/>
      <c r="C73" s="4"/>
      <c r="D73" s="4"/>
      <c r="E73" s="4"/>
      <c r="H73">
        <f>'Marktpreise EEX NCG 2017'!H73</f>
        <v>23.584</v>
      </c>
      <c r="I73">
        <f>'Marktpreise EEX NCG 2017'!L73</f>
        <v>0</v>
      </c>
    </row>
    <row r="74" spans="1:9" x14ac:dyDescent="0.2">
      <c r="A74" s="2">
        <f>'Marktpreise EEX NCG 2017'!A74</f>
        <v>41712</v>
      </c>
      <c r="B74" s="4"/>
      <c r="C74" s="4"/>
      <c r="D74" s="4"/>
      <c r="E74" s="4"/>
      <c r="H74">
        <f>'Marktpreise EEX NCG 2017'!H74</f>
        <v>23.276</v>
      </c>
      <c r="I74">
        <f>'Marktpreise EEX NCG 2017'!L74</f>
        <v>0</v>
      </c>
    </row>
    <row r="75" spans="1:9" x14ac:dyDescent="0.2">
      <c r="A75" s="2">
        <f>'Marktpreise EEX NCG 2017'!A75</f>
        <v>41713</v>
      </c>
      <c r="B75" s="4"/>
      <c r="C75" s="4"/>
      <c r="D75" s="4"/>
      <c r="E75" s="4"/>
      <c r="H75">
        <f>'Marktpreise EEX NCG 2017'!H75</f>
        <v>23.263000000000002</v>
      </c>
      <c r="I75">
        <f>'Marktpreise EEX NCG 2017'!L75</f>
        <v>0</v>
      </c>
    </row>
    <row r="76" spans="1:9" x14ac:dyDescent="0.2">
      <c r="A76" s="2">
        <f>'Marktpreise EEX NCG 2017'!A76</f>
        <v>41714</v>
      </c>
      <c r="B76" s="4"/>
      <c r="C76" s="4"/>
      <c r="D76" s="4"/>
      <c r="E76" s="4"/>
      <c r="H76">
        <f>'Marktpreise EEX NCG 2017'!H76</f>
        <v>23.584</v>
      </c>
      <c r="I76">
        <f>'Marktpreise EEX NCG 2017'!L76</f>
        <v>0</v>
      </c>
    </row>
    <row r="77" spans="1:9" x14ac:dyDescent="0.2">
      <c r="A77" s="2">
        <f>'Marktpreise EEX NCG 2017'!A77</f>
        <v>41715</v>
      </c>
      <c r="B77" s="4"/>
      <c r="C77" s="4"/>
      <c r="D77" s="4"/>
      <c r="E77" s="4"/>
      <c r="H77">
        <f>'Marktpreise EEX NCG 2017'!H77</f>
        <v>23.533000000000001</v>
      </c>
      <c r="I77">
        <f>'Marktpreise EEX NCG 2017'!L77</f>
        <v>0</v>
      </c>
    </row>
    <row r="78" spans="1:9" x14ac:dyDescent="0.2">
      <c r="A78" s="2">
        <f>'Marktpreise EEX NCG 2017'!A78</f>
        <v>41716</v>
      </c>
      <c r="B78" s="4"/>
      <c r="C78" s="4"/>
      <c r="D78" s="4"/>
      <c r="E78" s="4"/>
      <c r="H78">
        <f>'Marktpreise EEX NCG 2017'!H78</f>
        <v>23.335000000000001</v>
      </c>
      <c r="I78">
        <f>'Marktpreise EEX NCG 2017'!L78</f>
        <v>0</v>
      </c>
    </row>
    <row r="79" spans="1:9" x14ac:dyDescent="0.2">
      <c r="A79" s="2">
        <f>'Marktpreise EEX NCG 2017'!A79</f>
        <v>41717</v>
      </c>
      <c r="B79" s="4"/>
      <c r="C79" s="4"/>
      <c r="D79" s="4"/>
      <c r="E79" s="4"/>
      <c r="H79">
        <f>'Marktpreise EEX NCG 2017'!H79</f>
        <v>22.835000000000001</v>
      </c>
      <c r="I79">
        <f>'Marktpreise EEX NCG 2017'!L79</f>
        <v>0</v>
      </c>
    </row>
    <row r="80" spans="1:9" x14ac:dyDescent="0.2">
      <c r="A80" s="2">
        <f>'Marktpreise EEX NCG 2017'!A80</f>
        <v>41718</v>
      </c>
      <c r="B80" s="4"/>
      <c r="C80" s="4"/>
      <c r="D80" s="4"/>
      <c r="E80" s="4"/>
      <c r="H80">
        <f>'Marktpreise EEX NCG 2017'!H80</f>
        <v>22.439</v>
      </c>
      <c r="I80">
        <f>'Marktpreise EEX NCG 2017'!L80</f>
        <v>0</v>
      </c>
    </row>
    <row r="81" spans="1:9" x14ac:dyDescent="0.2">
      <c r="A81" s="2">
        <f>'Marktpreise EEX NCG 2017'!A81</f>
        <v>41719</v>
      </c>
      <c r="B81" s="4"/>
      <c r="C81" s="4"/>
      <c r="D81" s="4"/>
      <c r="E81" s="4"/>
      <c r="H81">
        <f>'Marktpreise EEX NCG 2017'!H81</f>
        <v>22.204999999999998</v>
      </c>
      <c r="I81">
        <f>'Marktpreise EEX NCG 2017'!L81</f>
        <v>0</v>
      </c>
    </row>
    <row r="82" spans="1:9" x14ac:dyDescent="0.2">
      <c r="A82" s="2">
        <f>'Marktpreise EEX NCG 2017'!A82</f>
        <v>41720</v>
      </c>
      <c r="B82" s="4"/>
      <c r="C82" s="4"/>
      <c r="D82" s="4"/>
      <c r="E82" s="4"/>
      <c r="H82">
        <f>'Marktpreise EEX NCG 2017'!H82</f>
        <v>22.381</v>
      </c>
      <c r="I82">
        <f>'Marktpreise EEX NCG 2017'!L82</f>
        <v>0</v>
      </c>
    </row>
    <row r="83" spans="1:9" x14ac:dyDescent="0.2">
      <c r="A83" s="2">
        <f>'Marktpreise EEX NCG 2017'!A83</f>
        <v>41721</v>
      </c>
      <c r="B83" s="4"/>
      <c r="C83" s="4"/>
      <c r="D83" s="4"/>
      <c r="E83" s="4"/>
      <c r="H83">
        <f>'Marktpreise EEX NCG 2017'!H83</f>
        <v>22.901</v>
      </c>
      <c r="I83">
        <f>'Marktpreise EEX NCG 2017'!L83</f>
        <v>0</v>
      </c>
    </row>
    <row r="84" spans="1:9" x14ac:dyDescent="0.2">
      <c r="A84" s="2">
        <f>'Marktpreise EEX NCG 2017'!A84</f>
        <v>41722</v>
      </c>
      <c r="B84" s="4"/>
      <c r="C84" s="4"/>
      <c r="D84" s="4"/>
      <c r="E84" s="4"/>
      <c r="H84">
        <f>'Marktpreise EEX NCG 2017'!H84</f>
        <v>22.588999999999999</v>
      </c>
      <c r="I84">
        <f>'Marktpreise EEX NCG 2017'!L84</f>
        <v>0</v>
      </c>
    </row>
    <row r="85" spans="1:9" x14ac:dyDescent="0.2">
      <c r="A85" s="2">
        <f>'Marktpreise EEX NCG 2017'!A85</f>
        <v>41723</v>
      </c>
      <c r="B85" s="4"/>
      <c r="C85" s="4"/>
      <c r="D85" s="4"/>
      <c r="E85" s="4"/>
      <c r="H85">
        <f>'Marktpreise EEX NCG 2017'!H85</f>
        <v>22.545000000000002</v>
      </c>
      <c r="I85">
        <f>'Marktpreise EEX NCG 2017'!L85</f>
        <v>0</v>
      </c>
    </row>
    <row r="86" spans="1:9" x14ac:dyDescent="0.2">
      <c r="A86" s="2">
        <f>'Marktpreise EEX NCG 2017'!A86</f>
        <v>41724</v>
      </c>
      <c r="B86" s="4"/>
      <c r="C86" s="4"/>
      <c r="D86" s="4"/>
      <c r="E86" s="4"/>
      <c r="H86">
        <f>'Marktpreise EEX NCG 2017'!H86</f>
        <v>22.478000000000002</v>
      </c>
      <c r="I86">
        <f>'Marktpreise EEX NCG 2017'!L86</f>
        <v>0</v>
      </c>
    </row>
    <row r="87" spans="1:9" x14ac:dyDescent="0.2">
      <c r="A87" s="2">
        <f>'Marktpreise EEX NCG 2017'!A87</f>
        <v>41725</v>
      </c>
      <c r="B87" s="4"/>
      <c r="C87" s="4"/>
      <c r="D87" s="4"/>
      <c r="E87" s="4"/>
      <c r="H87">
        <f>'Marktpreise EEX NCG 2017'!H87</f>
        <v>22.177</v>
      </c>
      <c r="I87">
        <f>'Marktpreise EEX NCG 2017'!L87</f>
        <v>0</v>
      </c>
    </row>
    <row r="88" spans="1:9" x14ac:dyDescent="0.2">
      <c r="A88" s="2">
        <f>'Marktpreise EEX NCG 2017'!A88</f>
        <v>41726</v>
      </c>
      <c r="B88" s="4"/>
      <c r="C88" s="4"/>
      <c r="D88" s="4"/>
      <c r="E88" s="4"/>
      <c r="H88">
        <f>'Marktpreise EEX NCG 2017'!H88</f>
        <v>21.344000000000001</v>
      </c>
      <c r="I88">
        <f>'Marktpreise EEX NCG 2017'!L88</f>
        <v>0</v>
      </c>
    </row>
    <row r="89" spans="1:9" x14ac:dyDescent="0.2">
      <c r="A89" s="2">
        <f>'Marktpreise EEX NCG 2017'!A89</f>
        <v>41727</v>
      </c>
      <c r="B89" s="4"/>
      <c r="C89" s="4"/>
      <c r="D89" s="4"/>
      <c r="E89" s="4"/>
      <c r="H89">
        <f>'Marktpreise EEX NCG 2017'!H89</f>
        <v>21.376999999999999</v>
      </c>
      <c r="I89">
        <f>'Marktpreise EEX NCG 2017'!L89</f>
        <v>0</v>
      </c>
    </row>
    <row r="90" spans="1:9" x14ac:dyDescent="0.2">
      <c r="A90" s="2">
        <f>'Marktpreise EEX NCG 2017'!A90</f>
        <v>41728</v>
      </c>
      <c r="B90" s="4"/>
      <c r="C90" s="4"/>
      <c r="D90" s="4"/>
      <c r="E90" s="4"/>
      <c r="H90">
        <f>'Marktpreise EEX NCG 2017'!H90</f>
        <v>21.411999999999999</v>
      </c>
      <c r="I90">
        <f>'Marktpreise EEX NCG 2017'!L90</f>
        <v>0</v>
      </c>
    </row>
    <row r="91" spans="1:9" x14ac:dyDescent="0.2">
      <c r="A91" s="2">
        <f>'Marktpreise EEX NCG 2017'!A91</f>
        <v>41729</v>
      </c>
      <c r="B91" s="4"/>
      <c r="C91" s="4"/>
      <c r="D91" s="4"/>
      <c r="E91" s="4"/>
      <c r="H91">
        <f>'Marktpreise EEX NCG 2017'!H91</f>
        <v>21.061</v>
      </c>
      <c r="I91">
        <f>'Marktpreise EEX NCG 2017'!L91</f>
        <v>0</v>
      </c>
    </row>
    <row r="92" spans="1:9" x14ac:dyDescent="0.2">
      <c r="A92" s="2">
        <f>'Marktpreise EEX NCG 2017'!A92</f>
        <v>41730</v>
      </c>
      <c r="B92" s="4"/>
      <c r="C92" s="4"/>
      <c r="D92" s="4"/>
      <c r="E92" s="4"/>
      <c r="H92">
        <f>'Marktpreise EEX NCG 2017'!H92</f>
        <v>21.402000000000001</v>
      </c>
      <c r="I92">
        <f>'Marktpreise EEX NCG 2017'!L92</f>
        <v>0</v>
      </c>
    </row>
    <row r="93" spans="1:9" x14ac:dyDescent="0.2">
      <c r="A93" s="2">
        <f>'Marktpreise EEX NCG 2017'!A93</f>
        <v>41731</v>
      </c>
      <c r="B93" s="4"/>
      <c r="C93" s="4"/>
      <c r="D93" s="4"/>
      <c r="E93" s="4"/>
      <c r="H93">
        <f>'Marktpreise EEX NCG 2017'!H93</f>
        <v>20.207000000000001</v>
      </c>
      <c r="I93">
        <f>'Marktpreise EEX NCG 2017'!L93</f>
        <v>0</v>
      </c>
    </row>
    <row r="94" spans="1:9" x14ac:dyDescent="0.2">
      <c r="A94" s="2">
        <f>'Marktpreise EEX NCG 2017'!A94</f>
        <v>41732</v>
      </c>
      <c r="B94" s="4"/>
      <c r="C94" s="4"/>
      <c r="D94" s="4"/>
      <c r="E94" s="4"/>
      <c r="H94">
        <f>'Marktpreise EEX NCG 2017'!H94</f>
        <v>20.073</v>
      </c>
      <c r="I94">
        <f>'Marktpreise EEX NCG 2017'!L94</f>
        <v>0</v>
      </c>
    </row>
    <row r="95" spans="1:9" x14ac:dyDescent="0.2">
      <c r="A95" s="2">
        <f>'Marktpreise EEX NCG 2017'!A95</f>
        <v>41733</v>
      </c>
      <c r="B95" s="4"/>
      <c r="C95" s="4"/>
      <c r="D95" s="4"/>
      <c r="E95" s="4"/>
      <c r="H95">
        <f>'Marktpreise EEX NCG 2017'!H95</f>
        <v>19.832999999999998</v>
      </c>
      <c r="I95">
        <f>'Marktpreise EEX NCG 2017'!L95</f>
        <v>0</v>
      </c>
    </row>
    <row r="96" spans="1:9" x14ac:dyDescent="0.2">
      <c r="A96" s="2">
        <f>'Marktpreise EEX NCG 2017'!A96</f>
        <v>41734</v>
      </c>
      <c r="B96" s="4"/>
      <c r="C96" s="4"/>
      <c r="D96" s="4"/>
      <c r="E96" s="4"/>
      <c r="H96">
        <f>'Marktpreise EEX NCG 2017'!H96</f>
        <v>20.184000000000001</v>
      </c>
      <c r="I96">
        <f>'Marktpreise EEX NCG 2017'!L96</f>
        <v>0</v>
      </c>
    </row>
    <row r="97" spans="1:9" x14ac:dyDescent="0.2">
      <c r="A97" s="2">
        <f>'Marktpreise EEX NCG 2017'!A97</f>
        <v>41735</v>
      </c>
      <c r="B97" s="4"/>
      <c r="C97" s="4"/>
      <c r="D97" s="4"/>
      <c r="E97" s="4"/>
      <c r="H97">
        <f>'Marktpreise EEX NCG 2017'!H97</f>
        <v>20.547999999999998</v>
      </c>
      <c r="I97">
        <f>'Marktpreise EEX NCG 2017'!L97</f>
        <v>0</v>
      </c>
    </row>
    <row r="98" spans="1:9" x14ac:dyDescent="0.2">
      <c r="A98" s="2">
        <f>'Marktpreise EEX NCG 2017'!A98</f>
        <v>41736</v>
      </c>
      <c r="B98" s="4"/>
      <c r="C98" s="4"/>
      <c r="D98" s="4"/>
      <c r="E98" s="4"/>
      <c r="H98">
        <f>'Marktpreise EEX NCG 2017'!H98</f>
        <v>20.937000000000001</v>
      </c>
      <c r="I98">
        <f>'Marktpreise EEX NCG 2017'!L98</f>
        <v>0</v>
      </c>
    </row>
    <row r="99" spans="1:9" x14ac:dyDescent="0.2">
      <c r="A99" s="2">
        <f>'Marktpreise EEX NCG 2017'!A99</f>
        <v>41737</v>
      </c>
      <c r="B99" s="4"/>
      <c r="C99" s="4"/>
      <c r="D99" s="4"/>
      <c r="E99" s="4"/>
      <c r="H99">
        <f>'Marktpreise EEX NCG 2017'!H99</f>
        <v>21.33</v>
      </c>
      <c r="I99">
        <f>'Marktpreise EEX NCG 2017'!L99</f>
        <v>0</v>
      </c>
    </row>
    <row r="100" spans="1:9" x14ac:dyDescent="0.2">
      <c r="A100" s="2">
        <f>'Marktpreise EEX NCG 2017'!A100</f>
        <v>41738</v>
      </c>
      <c r="B100" s="4"/>
      <c r="C100" s="4"/>
      <c r="D100" s="4"/>
      <c r="E100" s="4"/>
      <c r="H100">
        <f>'Marktpreise EEX NCG 2017'!H100</f>
        <v>21.507999999999999</v>
      </c>
      <c r="I100">
        <f>'Marktpreise EEX NCG 2017'!L100</f>
        <v>0</v>
      </c>
    </row>
    <row r="101" spans="1:9" x14ac:dyDescent="0.2">
      <c r="A101" s="2">
        <f>'Marktpreise EEX NCG 2017'!A101</f>
        <v>41739</v>
      </c>
      <c r="B101" s="4"/>
      <c r="C101" s="4"/>
      <c r="D101" s="4"/>
      <c r="E101" s="4"/>
      <c r="H101">
        <f>'Marktpreise EEX NCG 2017'!H101</f>
        <v>21.271000000000001</v>
      </c>
      <c r="I101">
        <f>'Marktpreise EEX NCG 2017'!L101</f>
        <v>0</v>
      </c>
    </row>
    <row r="102" spans="1:9" x14ac:dyDescent="0.2">
      <c r="A102" s="2">
        <f>'Marktpreise EEX NCG 2017'!A102</f>
        <v>41740</v>
      </c>
      <c r="B102" s="4"/>
      <c r="C102" s="4"/>
      <c r="D102" s="4"/>
      <c r="E102" s="4"/>
      <c r="H102">
        <f>'Marktpreise EEX NCG 2017'!H102</f>
        <v>21.539000000000001</v>
      </c>
      <c r="I102">
        <f>'Marktpreise EEX NCG 2017'!L102</f>
        <v>0</v>
      </c>
    </row>
    <row r="103" spans="1:9" x14ac:dyDescent="0.2">
      <c r="A103" s="2">
        <f>'Marktpreise EEX NCG 2017'!A103</f>
        <v>41741</v>
      </c>
      <c r="B103" s="4"/>
      <c r="C103" s="4"/>
      <c r="D103" s="4"/>
      <c r="E103" s="4"/>
      <c r="H103">
        <f>'Marktpreise EEX NCG 2017'!H103</f>
        <v>21.547999999999998</v>
      </c>
      <c r="I103">
        <f>'Marktpreise EEX NCG 2017'!L103</f>
        <v>0</v>
      </c>
    </row>
    <row r="104" spans="1:9" x14ac:dyDescent="0.2">
      <c r="A104" s="2">
        <f>'Marktpreise EEX NCG 2017'!A104</f>
        <v>41742</v>
      </c>
      <c r="B104" s="4"/>
      <c r="C104" s="4"/>
      <c r="D104" s="4"/>
      <c r="E104" s="4"/>
      <c r="H104">
        <f>'Marktpreise EEX NCG 2017'!H104</f>
        <v>21.873999999999999</v>
      </c>
      <c r="I104">
        <f>'Marktpreise EEX NCG 2017'!L104</f>
        <v>0</v>
      </c>
    </row>
    <row r="105" spans="1:9" x14ac:dyDescent="0.2">
      <c r="A105" s="2">
        <f>'Marktpreise EEX NCG 2017'!A105</f>
        <v>41743</v>
      </c>
      <c r="B105" s="4"/>
      <c r="C105" s="4"/>
      <c r="D105" s="4"/>
      <c r="E105" s="4"/>
      <c r="H105">
        <f>'Marktpreise EEX NCG 2017'!H105</f>
        <v>22.190999999999999</v>
      </c>
      <c r="I105">
        <f>'Marktpreise EEX NCG 2017'!L105</f>
        <v>0</v>
      </c>
    </row>
    <row r="106" spans="1:9" x14ac:dyDescent="0.2">
      <c r="A106" s="2">
        <f>'Marktpreise EEX NCG 2017'!A106</f>
        <v>41744</v>
      </c>
      <c r="B106" s="4"/>
      <c r="C106" s="4"/>
      <c r="D106" s="4"/>
      <c r="E106" s="4"/>
      <c r="H106">
        <f>'Marktpreise EEX NCG 2017'!H106</f>
        <v>22.135000000000002</v>
      </c>
      <c r="I106">
        <f>'Marktpreise EEX NCG 2017'!L106</f>
        <v>0</v>
      </c>
    </row>
    <row r="107" spans="1:9" x14ac:dyDescent="0.2">
      <c r="A107" s="2">
        <f>'Marktpreise EEX NCG 2017'!A107</f>
        <v>41745</v>
      </c>
      <c r="B107" s="4"/>
      <c r="C107" s="4"/>
      <c r="D107" s="4"/>
      <c r="E107" s="4"/>
      <c r="H107">
        <f>'Marktpreise EEX NCG 2017'!H107</f>
        <v>22.088000000000001</v>
      </c>
      <c r="I107">
        <f>'Marktpreise EEX NCG 2017'!L107</f>
        <v>0</v>
      </c>
    </row>
    <row r="108" spans="1:9" x14ac:dyDescent="0.2">
      <c r="A108" s="2">
        <f>'Marktpreise EEX NCG 2017'!A108</f>
        <v>41746</v>
      </c>
      <c r="B108" s="4"/>
      <c r="C108" s="4"/>
      <c r="D108" s="4"/>
      <c r="E108" s="4"/>
      <c r="H108">
        <f>'Marktpreise EEX NCG 2017'!H108</f>
        <v>21.798999999999999</v>
      </c>
      <c r="I108">
        <f>'Marktpreise EEX NCG 2017'!L108</f>
        <v>0</v>
      </c>
    </row>
    <row r="109" spans="1:9" x14ac:dyDescent="0.2">
      <c r="A109" s="2">
        <f>'Marktpreise EEX NCG 2017'!A109</f>
        <v>41747</v>
      </c>
      <c r="B109" s="4"/>
      <c r="C109" s="4"/>
      <c r="D109" s="4"/>
      <c r="E109" s="4"/>
      <c r="H109">
        <f>'Marktpreise EEX NCG 2017'!H109</f>
        <v>21.382000000000001</v>
      </c>
      <c r="I109">
        <f>'Marktpreise EEX NCG 2017'!L109</f>
        <v>0</v>
      </c>
    </row>
    <row r="110" spans="1:9" x14ac:dyDescent="0.2">
      <c r="A110" s="2">
        <f>'Marktpreise EEX NCG 2017'!A110</f>
        <v>41748</v>
      </c>
      <c r="B110" s="4"/>
      <c r="C110" s="4"/>
      <c r="D110" s="4"/>
      <c r="E110" s="4"/>
      <c r="H110">
        <f>'Marktpreise EEX NCG 2017'!H110</f>
        <v>21.332999999999998</v>
      </c>
      <c r="I110">
        <f>'Marktpreise EEX NCG 2017'!L110</f>
        <v>0</v>
      </c>
    </row>
    <row r="111" spans="1:9" x14ac:dyDescent="0.2">
      <c r="A111" s="2">
        <f>'Marktpreise EEX NCG 2017'!A111</f>
        <v>41749</v>
      </c>
      <c r="B111" s="4"/>
      <c r="C111" s="4"/>
      <c r="D111" s="4"/>
      <c r="E111" s="4"/>
      <c r="H111">
        <f>'Marktpreise EEX NCG 2017'!H111</f>
        <v>20.564</v>
      </c>
      <c r="I111">
        <f>'Marktpreise EEX NCG 2017'!L111</f>
        <v>0</v>
      </c>
    </row>
    <row r="112" spans="1:9" x14ac:dyDescent="0.2">
      <c r="A112" s="2">
        <f>'Marktpreise EEX NCG 2017'!A112</f>
        <v>41750</v>
      </c>
      <c r="B112" s="4"/>
      <c r="C112" s="4"/>
      <c r="D112" s="4"/>
      <c r="E112" s="4"/>
      <c r="H112">
        <f>'Marktpreise EEX NCG 2017'!H112</f>
        <v>21.434999999999999</v>
      </c>
      <c r="I112">
        <f>'Marktpreise EEX NCG 2017'!L112</f>
        <v>0</v>
      </c>
    </row>
    <row r="113" spans="1:9" x14ac:dyDescent="0.2">
      <c r="A113" s="2">
        <f>'Marktpreise EEX NCG 2017'!A113</f>
        <v>41751</v>
      </c>
      <c r="B113" s="4"/>
      <c r="C113" s="4"/>
      <c r="D113" s="4"/>
      <c r="E113" s="4"/>
      <c r="H113">
        <f>'Marktpreise EEX NCG 2017'!H113</f>
        <v>20.927</v>
      </c>
      <c r="I113">
        <f>'Marktpreise EEX NCG 2017'!L113</f>
        <v>0</v>
      </c>
    </row>
    <row r="114" spans="1:9" x14ac:dyDescent="0.2">
      <c r="A114" s="2">
        <f>'Marktpreise EEX NCG 2017'!A114</f>
        <v>41752</v>
      </c>
      <c r="B114" s="4"/>
      <c r="C114" s="4"/>
      <c r="D114" s="4"/>
      <c r="E114" s="4"/>
      <c r="H114">
        <f>'Marktpreise EEX NCG 2017'!H114</f>
        <v>20.370999999999999</v>
      </c>
      <c r="I114">
        <f>'Marktpreise EEX NCG 2017'!L114</f>
        <v>0</v>
      </c>
    </row>
    <row r="115" spans="1:9" x14ac:dyDescent="0.2">
      <c r="A115" s="2">
        <f>'Marktpreise EEX NCG 2017'!A115</f>
        <v>41753</v>
      </c>
      <c r="B115" s="4"/>
      <c r="C115" s="4"/>
      <c r="D115" s="4"/>
      <c r="E115" s="4"/>
      <c r="H115">
        <f>'Marktpreise EEX NCG 2017'!H115</f>
        <v>19.952999999999999</v>
      </c>
      <c r="I115">
        <f>'Marktpreise EEX NCG 2017'!L115</f>
        <v>0</v>
      </c>
    </row>
    <row r="116" spans="1:9" x14ac:dyDescent="0.2">
      <c r="A116" s="2">
        <f>'Marktpreise EEX NCG 2017'!A116</f>
        <v>41754</v>
      </c>
      <c r="B116" s="4"/>
      <c r="C116" s="4"/>
      <c r="D116" s="4"/>
      <c r="E116" s="4"/>
      <c r="H116">
        <f>'Marktpreise EEX NCG 2017'!H116</f>
        <v>20.152999999999999</v>
      </c>
      <c r="I116">
        <f>'Marktpreise EEX NCG 2017'!L116</f>
        <v>0</v>
      </c>
    </row>
    <row r="117" spans="1:9" x14ac:dyDescent="0.2">
      <c r="A117" s="2">
        <f>'Marktpreise EEX NCG 2017'!A117</f>
        <v>41755</v>
      </c>
      <c r="B117" s="4"/>
      <c r="C117" s="4"/>
      <c r="D117" s="4"/>
      <c r="E117" s="4"/>
      <c r="H117">
        <f>'Marktpreise EEX NCG 2017'!H117</f>
        <v>20.254999999999999</v>
      </c>
      <c r="I117">
        <f>'Marktpreise EEX NCG 2017'!L117</f>
        <v>0</v>
      </c>
    </row>
    <row r="118" spans="1:9" x14ac:dyDescent="0.2">
      <c r="A118" s="2">
        <f>'Marktpreise EEX NCG 2017'!A118</f>
        <v>41756</v>
      </c>
      <c r="B118" s="4"/>
      <c r="C118" s="4"/>
      <c r="D118" s="4"/>
      <c r="E118" s="4"/>
      <c r="H118">
        <f>'Marktpreise EEX NCG 2017'!H118</f>
        <v>20.210999999999999</v>
      </c>
      <c r="I118">
        <f>'Marktpreise EEX NCG 2017'!L118</f>
        <v>0</v>
      </c>
    </row>
    <row r="119" spans="1:9" x14ac:dyDescent="0.2">
      <c r="A119" s="2">
        <f>'Marktpreise EEX NCG 2017'!A119</f>
        <v>41757</v>
      </c>
      <c r="B119" s="4"/>
      <c r="C119" s="4"/>
      <c r="D119" s="4"/>
      <c r="E119" s="4"/>
      <c r="H119">
        <f>'Marktpreise EEX NCG 2017'!H119</f>
        <v>20.49</v>
      </c>
      <c r="I119">
        <f>'Marktpreise EEX NCG 2017'!L119</f>
        <v>0</v>
      </c>
    </row>
    <row r="120" spans="1:9" x14ac:dyDescent="0.2">
      <c r="A120" s="2">
        <f>'Marktpreise EEX NCG 2017'!A120</f>
        <v>41758</v>
      </c>
      <c r="B120" s="4"/>
      <c r="C120" s="4"/>
      <c r="D120" s="4"/>
      <c r="E120" s="4"/>
      <c r="H120">
        <f>'Marktpreise EEX NCG 2017'!H120</f>
        <v>19.981000000000002</v>
      </c>
      <c r="I120">
        <f>'Marktpreise EEX NCG 2017'!L120</f>
        <v>0</v>
      </c>
    </row>
    <row r="121" spans="1:9" x14ac:dyDescent="0.2">
      <c r="A121" s="2">
        <f>'Marktpreise EEX NCG 2017'!A121</f>
        <v>41759</v>
      </c>
      <c r="B121" s="4"/>
      <c r="C121" s="4"/>
      <c r="D121" s="4"/>
      <c r="E121" s="4"/>
      <c r="H121">
        <f>'Marktpreise EEX NCG 2017'!H121</f>
        <v>19.414000000000001</v>
      </c>
      <c r="I121">
        <f>'Marktpreise EEX NCG 2017'!L121</f>
        <v>0</v>
      </c>
    </row>
    <row r="122" spans="1:9" x14ac:dyDescent="0.2">
      <c r="A122" s="2">
        <f>'Marktpreise EEX NCG 2017'!A122</f>
        <v>41760</v>
      </c>
      <c r="B122" s="4"/>
      <c r="C122" s="4"/>
      <c r="D122" s="4"/>
      <c r="E122" s="4"/>
      <c r="H122">
        <f>'Marktpreise EEX NCG 2017'!H122</f>
        <v>19.23</v>
      </c>
      <c r="I122">
        <f>'Marktpreise EEX NCG 2017'!L122</f>
        <v>0</v>
      </c>
    </row>
    <row r="123" spans="1:9" x14ac:dyDescent="0.2">
      <c r="A123" s="2">
        <f>'Marktpreise EEX NCG 2017'!A123</f>
        <v>41761</v>
      </c>
      <c r="B123" s="4"/>
      <c r="C123" s="4"/>
      <c r="D123" s="4"/>
      <c r="E123" s="4"/>
      <c r="H123">
        <f>'Marktpreise EEX NCG 2017'!H123</f>
        <v>19.588999999999999</v>
      </c>
      <c r="I123">
        <f>'Marktpreise EEX NCG 2017'!L123</f>
        <v>0</v>
      </c>
    </row>
    <row r="124" spans="1:9" x14ac:dyDescent="0.2">
      <c r="A124" s="2">
        <f>'Marktpreise EEX NCG 2017'!A124</f>
        <v>41762</v>
      </c>
      <c r="B124" s="4"/>
      <c r="C124" s="4"/>
      <c r="D124" s="4"/>
      <c r="E124" s="4"/>
      <c r="H124">
        <f>'Marktpreise EEX NCG 2017'!H124</f>
        <v>19.664999999999999</v>
      </c>
      <c r="I124">
        <f>'Marktpreise EEX NCG 2017'!L124</f>
        <v>0</v>
      </c>
    </row>
    <row r="125" spans="1:9" x14ac:dyDescent="0.2">
      <c r="A125" s="2">
        <f>'Marktpreise EEX NCG 2017'!A125</f>
        <v>41763</v>
      </c>
      <c r="B125" s="4"/>
      <c r="C125" s="4"/>
      <c r="D125" s="4"/>
      <c r="E125" s="4"/>
      <c r="H125">
        <f>'Marktpreise EEX NCG 2017'!H125</f>
        <v>19.86</v>
      </c>
      <c r="I125">
        <f>'Marktpreise EEX NCG 2017'!L125</f>
        <v>0</v>
      </c>
    </row>
    <row r="126" spans="1:9" x14ac:dyDescent="0.2">
      <c r="A126" s="2">
        <f>'Marktpreise EEX NCG 2017'!A126</f>
        <v>41764</v>
      </c>
      <c r="B126" s="4"/>
      <c r="C126" s="4"/>
      <c r="D126" s="4"/>
      <c r="E126" s="4"/>
      <c r="H126">
        <f>'Marktpreise EEX NCG 2017'!H126</f>
        <v>20.071999999999999</v>
      </c>
      <c r="I126">
        <f>'Marktpreise EEX NCG 2017'!L126</f>
        <v>0</v>
      </c>
    </row>
    <row r="127" spans="1:9" x14ac:dyDescent="0.2">
      <c r="A127" s="2">
        <f>'Marktpreise EEX NCG 2017'!A127</f>
        <v>41765</v>
      </c>
      <c r="B127" s="4"/>
      <c r="C127" s="4"/>
      <c r="D127" s="4"/>
      <c r="E127" s="4"/>
      <c r="H127">
        <f>'Marktpreise EEX NCG 2017'!H127</f>
        <v>19.673999999999999</v>
      </c>
      <c r="I127">
        <f>'Marktpreise EEX NCG 2017'!L127</f>
        <v>0</v>
      </c>
    </row>
    <row r="128" spans="1:9" x14ac:dyDescent="0.2">
      <c r="A128" s="2">
        <f>'Marktpreise EEX NCG 2017'!A128</f>
        <v>41766</v>
      </c>
      <c r="B128" s="4"/>
      <c r="C128" s="4"/>
      <c r="D128" s="4"/>
      <c r="E128" s="4"/>
      <c r="H128">
        <f>'Marktpreise EEX NCG 2017'!H128</f>
        <v>19.091000000000001</v>
      </c>
      <c r="I128">
        <f>'Marktpreise EEX NCG 2017'!L128</f>
        <v>0</v>
      </c>
    </row>
    <row r="129" spans="1:9" x14ac:dyDescent="0.2">
      <c r="A129" s="2">
        <f>'Marktpreise EEX NCG 2017'!A129</f>
        <v>41767</v>
      </c>
      <c r="B129" s="4"/>
      <c r="C129" s="4"/>
      <c r="D129" s="4"/>
      <c r="E129" s="4"/>
      <c r="H129">
        <f>'Marktpreise EEX NCG 2017'!H129</f>
        <v>19.271999999999998</v>
      </c>
      <c r="I129">
        <f>'Marktpreise EEX NCG 2017'!L129</f>
        <v>0</v>
      </c>
    </row>
    <row r="130" spans="1:9" x14ac:dyDescent="0.2">
      <c r="A130" s="2">
        <f>'Marktpreise EEX NCG 2017'!A130</f>
        <v>41768</v>
      </c>
      <c r="B130" s="4"/>
      <c r="C130" s="4"/>
      <c r="D130" s="4"/>
      <c r="E130" s="4"/>
      <c r="H130">
        <f>'Marktpreise EEX NCG 2017'!H130</f>
        <v>19.841999999999999</v>
      </c>
      <c r="I130">
        <f>'Marktpreise EEX NCG 2017'!L130</f>
        <v>0</v>
      </c>
    </row>
    <row r="131" spans="1:9" x14ac:dyDescent="0.2">
      <c r="A131" s="2">
        <f>'Marktpreise EEX NCG 2017'!A131</f>
        <v>41769</v>
      </c>
      <c r="B131" s="4"/>
      <c r="C131" s="4"/>
      <c r="D131" s="4"/>
      <c r="E131" s="4"/>
      <c r="H131">
        <f>'Marktpreise EEX NCG 2017'!H131</f>
        <v>19.928000000000001</v>
      </c>
      <c r="I131">
        <f>'Marktpreise EEX NCG 2017'!L131</f>
        <v>0</v>
      </c>
    </row>
    <row r="132" spans="1:9" x14ac:dyDescent="0.2">
      <c r="A132" s="2">
        <f>'Marktpreise EEX NCG 2017'!A132</f>
        <v>41770</v>
      </c>
      <c r="B132" s="4"/>
      <c r="C132" s="4"/>
      <c r="D132" s="4"/>
      <c r="E132" s="4"/>
      <c r="H132">
        <f>'Marktpreise EEX NCG 2017'!H132</f>
        <v>19.959</v>
      </c>
      <c r="I132">
        <f>'Marktpreise EEX NCG 2017'!L132</f>
        <v>0</v>
      </c>
    </row>
    <row r="133" spans="1:9" x14ac:dyDescent="0.2">
      <c r="A133" s="2">
        <f>'Marktpreise EEX NCG 2017'!A133</f>
        <v>41771</v>
      </c>
      <c r="B133" s="4"/>
      <c r="C133" s="4"/>
      <c r="D133" s="4"/>
      <c r="E133" s="4"/>
      <c r="H133">
        <f>'Marktpreise EEX NCG 2017'!H133</f>
        <v>19.721</v>
      </c>
      <c r="I133">
        <f>'Marktpreise EEX NCG 2017'!L133</f>
        <v>0</v>
      </c>
    </row>
    <row r="134" spans="1:9" x14ac:dyDescent="0.2">
      <c r="A134" s="2">
        <f>'Marktpreise EEX NCG 2017'!A134</f>
        <v>41772</v>
      </c>
      <c r="B134" s="4"/>
      <c r="C134" s="4"/>
      <c r="D134" s="4"/>
      <c r="E134" s="4"/>
      <c r="H134">
        <f>'Marktpreise EEX NCG 2017'!H134</f>
        <v>20.196999999999999</v>
      </c>
      <c r="I134">
        <f>'Marktpreise EEX NCG 2017'!L134</f>
        <v>0</v>
      </c>
    </row>
    <row r="135" spans="1:9" x14ac:dyDescent="0.2">
      <c r="A135" s="2">
        <f>'Marktpreise EEX NCG 2017'!A135</f>
        <v>41773</v>
      </c>
      <c r="B135" s="4"/>
      <c r="C135" s="4"/>
      <c r="D135" s="4"/>
      <c r="E135" s="4"/>
      <c r="H135">
        <f>'Marktpreise EEX NCG 2017'!H135</f>
        <v>20.042000000000002</v>
      </c>
      <c r="I135">
        <f>'Marktpreise EEX NCG 2017'!L135</f>
        <v>0</v>
      </c>
    </row>
    <row r="136" spans="1:9" x14ac:dyDescent="0.2">
      <c r="A136" s="2">
        <f>'Marktpreise EEX NCG 2017'!A136</f>
        <v>41774</v>
      </c>
      <c r="B136" s="4"/>
      <c r="C136" s="4"/>
      <c r="D136" s="4"/>
      <c r="E136" s="4"/>
      <c r="H136">
        <f>'Marktpreise EEX NCG 2017'!H136</f>
        <v>19.756</v>
      </c>
      <c r="I136">
        <f>'Marktpreise EEX NCG 2017'!L136</f>
        <v>0</v>
      </c>
    </row>
    <row r="137" spans="1:9" x14ac:dyDescent="0.2">
      <c r="A137" s="2">
        <f>'Marktpreise EEX NCG 2017'!A137</f>
        <v>41775</v>
      </c>
      <c r="B137" s="4"/>
      <c r="C137" s="4"/>
      <c r="D137" s="4"/>
      <c r="E137" s="4"/>
      <c r="H137">
        <f>'Marktpreise EEX NCG 2017'!H137</f>
        <v>19.271000000000001</v>
      </c>
      <c r="I137">
        <f>'Marktpreise EEX NCG 2017'!L137</f>
        <v>0</v>
      </c>
    </row>
    <row r="138" spans="1:9" x14ac:dyDescent="0.2">
      <c r="A138" s="2">
        <f>'Marktpreise EEX NCG 2017'!A138</f>
        <v>41776</v>
      </c>
      <c r="B138" s="4"/>
      <c r="C138" s="4"/>
      <c r="D138" s="4"/>
      <c r="E138" s="4"/>
      <c r="H138">
        <f>'Marktpreise EEX NCG 2017'!H138</f>
        <v>18.759</v>
      </c>
      <c r="I138">
        <f>'Marktpreise EEX NCG 2017'!L138</f>
        <v>0</v>
      </c>
    </row>
    <row r="139" spans="1:9" x14ac:dyDescent="0.2">
      <c r="A139" s="2">
        <f>'Marktpreise EEX NCG 2017'!A139</f>
        <v>41777</v>
      </c>
      <c r="B139" s="4"/>
      <c r="C139" s="4"/>
      <c r="D139" s="4"/>
      <c r="E139" s="4"/>
      <c r="H139">
        <f>'Marktpreise EEX NCG 2017'!H139</f>
        <v>19.234000000000002</v>
      </c>
      <c r="I139">
        <f>'Marktpreise EEX NCG 2017'!L139</f>
        <v>0</v>
      </c>
    </row>
    <row r="140" spans="1:9" x14ac:dyDescent="0.2">
      <c r="A140" s="2">
        <f>'Marktpreise EEX NCG 2017'!A140</f>
        <v>41778</v>
      </c>
      <c r="B140" s="4"/>
      <c r="C140" s="4"/>
      <c r="D140" s="4"/>
      <c r="E140" s="4"/>
      <c r="H140">
        <f>'Marktpreise EEX NCG 2017'!H140</f>
        <v>18.951000000000001</v>
      </c>
      <c r="I140">
        <f>'Marktpreise EEX NCG 2017'!L140</f>
        <v>0</v>
      </c>
    </row>
    <row r="141" spans="1:9" x14ac:dyDescent="0.2">
      <c r="A141" s="2">
        <f>'Marktpreise EEX NCG 2017'!A141</f>
        <v>41779</v>
      </c>
      <c r="B141" s="4"/>
      <c r="C141" s="4"/>
      <c r="D141" s="4"/>
      <c r="E141" s="4"/>
      <c r="H141">
        <f>'Marktpreise EEX NCG 2017'!H141</f>
        <v>19.143999999999998</v>
      </c>
      <c r="I141">
        <f>'Marktpreise EEX NCG 2017'!L141</f>
        <v>0</v>
      </c>
    </row>
    <row r="142" spans="1:9" x14ac:dyDescent="0.2">
      <c r="A142" s="2">
        <f>'Marktpreise EEX NCG 2017'!A142</f>
        <v>41780</v>
      </c>
      <c r="B142" s="4"/>
      <c r="C142" s="4"/>
      <c r="D142" s="4"/>
      <c r="E142" s="4"/>
      <c r="H142">
        <f>'Marktpreise EEX NCG 2017'!H142</f>
        <v>19.7</v>
      </c>
      <c r="I142">
        <f>'Marktpreise EEX NCG 2017'!L142</f>
        <v>0</v>
      </c>
    </row>
    <row r="143" spans="1:9" x14ac:dyDescent="0.2">
      <c r="A143" s="2">
        <f>'Marktpreise EEX NCG 2017'!A143</f>
        <v>41781</v>
      </c>
      <c r="B143" s="4"/>
      <c r="C143" s="4"/>
      <c r="D143" s="4"/>
      <c r="E143" s="4"/>
      <c r="H143">
        <f>'Marktpreise EEX NCG 2017'!H143</f>
        <v>19.684999999999999</v>
      </c>
      <c r="I143">
        <f>'Marktpreise EEX NCG 2017'!L143</f>
        <v>0</v>
      </c>
    </row>
    <row r="144" spans="1:9" x14ac:dyDescent="0.2">
      <c r="A144" s="2">
        <f>'Marktpreise EEX NCG 2017'!A144</f>
        <v>41782</v>
      </c>
      <c r="B144" s="4"/>
      <c r="C144" s="4"/>
      <c r="D144" s="4"/>
      <c r="E144" s="4"/>
      <c r="H144">
        <f>'Marktpreise EEX NCG 2017'!H144</f>
        <v>19.324000000000002</v>
      </c>
      <c r="I144">
        <f>'Marktpreise EEX NCG 2017'!L144</f>
        <v>0</v>
      </c>
    </row>
    <row r="145" spans="1:9" x14ac:dyDescent="0.2">
      <c r="A145" s="2">
        <f>'Marktpreise EEX NCG 2017'!A145</f>
        <v>41783</v>
      </c>
      <c r="B145" s="4"/>
      <c r="C145" s="4"/>
      <c r="D145" s="4"/>
      <c r="E145" s="4"/>
      <c r="H145">
        <f>'Marktpreise EEX NCG 2017'!H145</f>
        <v>19.309000000000001</v>
      </c>
      <c r="I145">
        <f>'Marktpreise EEX NCG 2017'!L145</f>
        <v>0</v>
      </c>
    </row>
    <row r="146" spans="1:9" x14ac:dyDescent="0.2">
      <c r="A146" s="2">
        <f>'Marktpreise EEX NCG 2017'!A146</f>
        <v>41784</v>
      </c>
      <c r="B146" s="4"/>
      <c r="C146" s="4"/>
      <c r="D146" s="4"/>
      <c r="E146" s="4"/>
      <c r="H146">
        <f>'Marktpreise EEX NCG 2017'!H146</f>
        <v>19.506</v>
      </c>
      <c r="I146">
        <f>'Marktpreise EEX NCG 2017'!L146</f>
        <v>0</v>
      </c>
    </row>
    <row r="147" spans="1:9" x14ac:dyDescent="0.2">
      <c r="A147" s="2">
        <f>'Marktpreise EEX NCG 2017'!A147</f>
        <v>41785</v>
      </c>
      <c r="B147" s="4"/>
      <c r="C147" s="4"/>
      <c r="D147" s="4"/>
      <c r="E147" s="4"/>
      <c r="H147">
        <f>'Marktpreise EEX NCG 2017'!H147</f>
        <v>19.463999999999999</v>
      </c>
      <c r="I147">
        <f>'Marktpreise EEX NCG 2017'!L147</f>
        <v>0</v>
      </c>
    </row>
    <row r="148" spans="1:9" x14ac:dyDescent="0.2">
      <c r="A148" s="2">
        <f>'Marktpreise EEX NCG 2017'!A148</f>
        <v>41786</v>
      </c>
      <c r="B148" s="4"/>
      <c r="C148" s="4"/>
      <c r="D148" s="4"/>
      <c r="E148" s="4"/>
      <c r="H148">
        <f>'Marktpreise EEX NCG 2017'!H148</f>
        <v>19.195</v>
      </c>
      <c r="I148">
        <f>'Marktpreise EEX NCG 2017'!L148</f>
        <v>0</v>
      </c>
    </row>
    <row r="149" spans="1:9" x14ac:dyDescent="0.2">
      <c r="A149" s="2">
        <f>'Marktpreise EEX NCG 2017'!A149</f>
        <v>41787</v>
      </c>
      <c r="B149" s="4"/>
      <c r="C149" s="4"/>
      <c r="D149" s="4"/>
      <c r="E149" s="4"/>
      <c r="H149">
        <f>'Marktpreise EEX NCG 2017'!H149</f>
        <v>18.975000000000001</v>
      </c>
      <c r="I149">
        <f>'Marktpreise EEX NCG 2017'!L149</f>
        <v>0</v>
      </c>
    </row>
    <row r="150" spans="1:9" x14ac:dyDescent="0.2">
      <c r="A150" s="2">
        <f>'Marktpreise EEX NCG 2017'!A150</f>
        <v>41788</v>
      </c>
      <c r="B150" s="4"/>
      <c r="C150" s="4"/>
      <c r="D150" s="4"/>
      <c r="E150" s="4"/>
      <c r="H150">
        <f>'Marktpreise EEX NCG 2017'!H150</f>
        <v>18.629000000000001</v>
      </c>
      <c r="I150">
        <f>'Marktpreise EEX NCG 2017'!L150</f>
        <v>0</v>
      </c>
    </row>
    <row r="151" spans="1:9" x14ac:dyDescent="0.2">
      <c r="A151" s="2">
        <f>'Marktpreise EEX NCG 2017'!A151</f>
        <v>41789</v>
      </c>
      <c r="B151" s="4"/>
      <c r="C151" s="4"/>
      <c r="D151" s="4"/>
      <c r="E151" s="4"/>
      <c r="H151">
        <f>'Marktpreise EEX NCG 2017'!H151</f>
        <v>18.361999999999998</v>
      </c>
      <c r="I151">
        <f>'Marktpreise EEX NCG 2017'!L151</f>
        <v>0</v>
      </c>
    </row>
    <row r="152" spans="1:9" x14ac:dyDescent="0.2">
      <c r="A152" s="2">
        <f>'Marktpreise EEX NCG 2017'!A152</f>
        <v>41790</v>
      </c>
      <c r="B152" s="4"/>
      <c r="C152" s="4"/>
      <c r="D152" s="4"/>
      <c r="E152" s="4"/>
      <c r="H152">
        <f>'Marktpreise EEX NCG 2017'!H152</f>
        <v>18.404</v>
      </c>
      <c r="I152">
        <f>'Marktpreise EEX NCG 2017'!L152</f>
        <v>0</v>
      </c>
    </row>
    <row r="153" spans="1:9" x14ac:dyDescent="0.2">
      <c r="A153" s="2">
        <f>'Marktpreise EEX NCG 2017'!A153</f>
        <v>41791</v>
      </c>
      <c r="B153" s="4"/>
      <c r="C153" s="4"/>
      <c r="D153" s="4"/>
      <c r="E153" s="4"/>
      <c r="H153">
        <f>'Marktpreise EEX NCG 2017'!H153</f>
        <v>18.512</v>
      </c>
      <c r="I153">
        <f>'Marktpreise EEX NCG 2017'!L153</f>
        <v>0</v>
      </c>
    </row>
    <row r="154" spans="1:9" x14ac:dyDescent="0.2">
      <c r="A154" s="2">
        <f>'Marktpreise EEX NCG 2017'!A154</f>
        <v>41792</v>
      </c>
      <c r="B154" s="4"/>
      <c r="C154" s="4"/>
      <c r="D154" s="4"/>
      <c r="E154" s="4"/>
      <c r="H154">
        <f>'Marktpreise EEX NCG 2017'!H154</f>
        <v>18.216000000000001</v>
      </c>
      <c r="I154">
        <f>'Marktpreise EEX NCG 2017'!L154</f>
        <v>0</v>
      </c>
    </row>
    <row r="155" spans="1:9" x14ac:dyDescent="0.2">
      <c r="A155" s="2">
        <f>'Marktpreise EEX NCG 2017'!A155</f>
        <v>41793</v>
      </c>
      <c r="B155" s="4"/>
      <c r="C155" s="4"/>
      <c r="D155" s="4"/>
      <c r="E155" s="4"/>
      <c r="H155">
        <f>'Marktpreise EEX NCG 2017'!H155</f>
        <v>18.510000000000002</v>
      </c>
      <c r="I155">
        <f>'Marktpreise EEX NCG 2017'!L155</f>
        <v>0</v>
      </c>
    </row>
    <row r="156" spans="1:9" x14ac:dyDescent="0.2">
      <c r="A156" s="2">
        <f>'Marktpreise EEX NCG 2017'!A156</f>
        <v>41794</v>
      </c>
      <c r="B156" s="4"/>
      <c r="C156" s="4"/>
      <c r="D156" s="4"/>
      <c r="E156" s="4"/>
      <c r="H156">
        <f>'Marktpreise EEX NCG 2017'!H156</f>
        <v>17.984999999999999</v>
      </c>
      <c r="I156">
        <f>'Marktpreise EEX NCG 2017'!L156</f>
        <v>0</v>
      </c>
    </row>
    <row r="157" spans="1:9" x14ac:dyDescent="0.2">
      <c r="A157" s="2">
        <f>'Marktpreise EEX NCG 2017'!A157</f>
        <v>41795</v>
      </c>
      <c r="B157" s="4"/>
      <c r="C157" s="4"/>
      <c r="D157" s="4"/>
      <c r="E157" s="4"/>
      <c r="H157">
        <f>'Marktpreise EEX NCG 2017'!H157</f>
        <v>17.265999999999998</v>
      </c>
      <c r="I157">
        <f>'Marktpreise EEX NCG 2017'!L157</f>
        <v>0</v>
      </c>
    </row>
    <row r="158" spans="1:9" x14ac:dyDescent="0.2">
      <c r="A158" s="2">
        <f>'Marktpreise EEX NCG 2017'!A158</f>
        <v>41796</v>
      </c>
      <c r="B158" s="4"/>
      <c r="C158" s="4"/>
      <c r="D158" s="4"/>
      <c r="E158" s="4"/>
      <c r="H158">
        <f>'Marktpreise EEX NCG 2017'!H158</f>
        <v>16.015999999999998</v>
      </c>
      <c r="I158">
        <f>'Marktpreise EEX NCG 2017'!L158</f>
        <v>0</v>
      </c>
    </row>
    <row r="159" spans="1:9" x14ac:dyDescent="0.2">
      <c r="A159" s="2">
        <f>'Marktpreise EEX NCG 2017'!A159</f>
        <v>41797</v>
      </c>
      <c r="B159" s="4"/>
      <c r="C159" s="4"/>
      <c r="D159" s="4"/>
      <c r="E159" s="4"/>
      <c r="H159">
        <f>'Marktpreise EEX NCG 2017'!H159</f>
        <v>16.134</v>
      </c>
      <c r="I159">
        <f>'Marktpreise EEX NCG 2017'!L159</f>
        <v>0</v>
      </c>
    </row>
    <row r="160" spans="1:9" x14ac:dyDescent="0.2">
      <c r="A160" s="2">
        <f>'Marktpreise EEX NCG 2017'!A160</f>
        <v>41798</v>
      </c>
      <c r="B160" s="4"/>
      <c r="C160" s="4"/>
      <c r="D160" s="4"/>
      <c r="E160" s="4"/>
      <c r="H160">
        <f>'Marktpreise EEX NCG 2017'!H160</f>
        <v>16.292999999999999</v>
      </c>
      <c r="I160">
        <f>'Marktpreise EEX NCG 2017'!L160</f>
        <v>0</v>
      </c>
    </row>
    <row r="161" spans="1:9" x14ac:dyDescent="0.2">
      <c r="A161" s="2">
        <f>'Marktpreise EEX NCG 2017'!A161</f>
        <v>41799</v>
      </c>
      <c r="B161" s="4"/>
      <c r="C161" s="4"/>
      <c r="D161" s="4"/>
      <c r="E161" s="4"/>
      <c r="H161">
        <f>'Marktpreise EEX NCG 2017'!H161</f>
        <v>16.199000000000002</v>
      </c>
      <c r="I161">
        <f>'Marktpreise EEX NCG 2017'!L161</f>
        <v>0</v>
      </c>
    </row>
    <row r="162" spans="1:9" x14ac:dyDescent="0.2">
      <c r="A162" s="2">
        <f>'Marktpreise EEX NCG 2017'!A162</f>
        <v>41800</v>
      </c>
      <c r="B162" s="4"/>
      <c r="C162" s="4"/>
      <c r="D162" s="4"/>
      <c r="E162" s="4"/>
      <c r="H162">
        <f>'Marktpreise EEX NCG 2017'!H162</f>
        <v>16.965</v>
      </c>
      <c r="I162">
        <f>'Marktpreise EEX NCG 2017'!L162</f>
        <v>0</v>
      </c>
    </row>
    <row r="163" spans="1:9" x14ac:dyDescent="0.2">
      <c r="A163" s="2">
        <f>'Marktpreise EEX NCG 2017'!A163</f>
        <v>41801</v>
      </c>
      <c r="B163" s="4"/>
      <c r="C163" s="4"/>
      <c r="D163" s="4"/>
      <c r="E163" s="4"/>
      <c r="H163">
        <f>'Marktpreise EEX NCG 2017'!H163</f>
        <v>17.329999999999998</v>
      </c>
      <c r="I163">
        <f>'Marktpreise EEX NCG 2017'!L163</f>
        <v>0</v>
      </c>
    </row>
    <row r="164" spans="1:9" x14ac:dyDescent="0.2">
      <c r="A164" s="2">
        <f>'Marktpreise EEX NCG 2017'!A164</f>
        <v>41802</v>
      </c>
      <c r="B164" s="4"/>
      <c r="C164" s="4"/>
      <c r="D164" s="4"/>
      <c r="E164" s="4"/>
      <c r="H164">
        <f>'Marktpreise EEX NCG 2017'!H164</f>
        <v>17.524999999999999</v>
      </c>
      <c r="I164">
        <f>'Marktpreise EEX NCG 2017'!L164</f>
        <v>0</v>
      </c>
    </row>
    <row r="165" spans="1:9" x14ac:dyDescent="0.2">
      <c r="A165" s="2">
        <f>'Marktpreise EEX NCG 2017'!A165</f>
        <v>41803</v>
      </c>
      <c r="B165" s="4"/>
      <c r="C165" s="4"/>
      <c r="D165" s="4"/>
      <c r="E165" s="4"/>
      <c r="H165">
        <f>'Marktpreise EEX NCG 2017'!H165</f>
        <v>17.419</v>
      </c>
      <c r="I165">
        <f>'Marktpreise EEX NCG 2017'!L165</f>
        <v>0</v>
      </c>
    </row>
    <row r="166" spans="1:9" x14ac:dyDescent="0.2">
      <c r="A166" s="2">
        <f>'Marktpreise EEX NCG 2017'!A166</f>
        <v>41804</v>
      </c>
      <c r="B166" s="4"/>
      <c r="C166" s="4"/>
      <c r="D166" s="4"/>
      <c r="E166" s="4"/>
      <c r="H166">
        <f>'Marktpreise EEX NCG 2017'!H166</f>
        <v>17.417999999999999</v>
      </c>
      <c r="I166">
        <f>'Marktpreise EEX NCG 2017'!L166</f>
        <v>0</v>
      </c>
    </row>
    <row r="167" spans="1:9" x14ac:dyDescent="0.2">
      <c r="A167" s="2">
        <f>'Marktpreise EEX NCG 2017'!A167</f>
        <v>41805</v>
      </c>
      <c r="B167" s="4"/>
      <c r="C167" s="4"/>
      <c r="D167" s="4"/>
      <c r="E167" s="4"/>
      <c r="H167">
        <f>'Marktpreise EEX NCG 2017'!H167</f>
        <v>17.707999999999998</v>
      </c>
      <c r="I167">
        <f>'Marktpreise EEX NCG 2017'!L167</f>
        <v>0</v>
      </c>
    </row>
    <row r="168" spans="1:9" x14ac:dyDescent="0.2">
      <c r="A168" s="2">
        <f>'Marktpreise EEX NCG 2017'!A168</f>
        <v>41806</v>
      </c>
      <c r="B168" s="4"/>
      <c r="C168" s="4"/>
      <c r="D168" s="4"/>
      <c r="E168" s="4"/>
      <c r="H168">
        <f>'Marktpreise EEX NCG 2017'!H168</f>
        <v>18.738</v>
      </c>
      <c r="I168">
        <f>'Marktpreise EEX NCG 2017'!L168</f>
        <v>0</v>
      </c>
    </row>
    <row r="169" spans="1:9" x14ac:dyDescent="0.2">
      <c r="A169" s="2">
        <f>'Marktpreise EEX NCG 2017'!A169</f>
        <v>41807</v>
      </c>
      <c r="B169" s="4"/>
      <c r="C169" s="4"/>
      <c r="D169" s="4"/>
      <c r="E169" s="4"/>
      <c r="H169">
        <f>'Marktpreise EEX NCG 2017'!H169</f>
        <v>17.463999999999999</v>
      </c>
      <c r="I169">
        <f>'Marktpreise EEX NCG 2017'!L169</f>
        <v>0</v>
      </c>
    </row>
    <row r="170" spans="1:9" x14ac:dyDescent="0.2">
      <c r="A170" s="2">
        <f>'Marktpreise EEX NCG 2017'!A170</f>
        <v>41808</v>
      </c>
      <c r="B170" s="4"/>
      <c r="C170" s="4"/>
      <c r="D170" s="4"/>
      <c r="E170" s="4"/>
      <c r="H170">
        <f>'Marktpreise EEX NCG 2017'!H170</f>
        <v>17.478999999999999</v>
      </c>
      <c r="I170">
        <f>'Marktpreise EEX NCG 2017'!L170</f>
        <v>0</v>
      </c>
    </row>
    <row r="171" spans="1:9" x14ac:dyDescent="0.2">
      <c r="A171" s="2">
        <f>'Marktpreise EEX NCG 2017'!A171</f>
        <v>41809</v>
      </c>
      <c r="B171" s="4"/>
      <c r="C171" s="4"/>
      <c r="D171" s="4"/>
      <c r="E171" s="4"/>
      <c r="H171">
        <f>'Marktpreise EEX NCG 2017'!H171</f>
        <v>17.303000000000001</v>
      </c>
      <c r="I171">
        <f>'Marktpreise EEX NCG 2017'!L171</f>
        <v>0</v>
      </c>
    </row>
    <row r="172" spans="1:9" x14ac:dyDescent="0.2">
      <c r="A172" s="2">
        <f>'Marktpreise EEX NCG 2017'!A172</f>
        <v>41810</v>
      </c>
      <c r="B172" s="4"/>
      <c r="C172" s="4"/>
      <c r="D172" s="4"/>
      <c r="E172" s="4"/>
      <c r="H172">
        <f>'Marktpreise EEX NCG 2017'!H172</f>
        <v>17.196000000000002</v>
      </c>
      <c r="I172">
        <f>'Marktpreise EEX NCG 2017'!L172</f>
        <v>0</v>
      </c>
    </row>
    <row r="173" spans="1:9" x14ac:dyDescent="0.2">
      <c r="A173" s="2">
        <f>'Marktpreise EEX NCG 2017'!A173</f>
        <v>41811</v>
      </c>
      <c r="B173" s="4"/>
      <c r="C173" s="4"/>
      <c r="D173" s="4"/>
      <c r="E173" s="4"/>
      <c r="H173">
        <f>'Marktpreise EEX NCG 2017'!H173</f>
        <v>17.138000000000002</v>
      </c>
      <c r="I173">
        <f>'Marktpreise EEX NCG 2017'!L173</f>
        <v>0</v>
      </c>
    </row>
    <row r="174" spans="1:9" x14ac:dyDescent="0.2">
      <c r="A174" s="2">
        <f>'Marktpreise EEX NCG 2017'!A174</f>
        <v>41812</v>
      </c>
      <c r="B174" s="4"/>
      <c r="C174" s="4"/>
      <c r="D174" s="4"/>
      <c r="E174" s="4"/>
      <c r="H174">
        <f>'Marktpreise EEX NCG 2017'!H174</f>
        <v>17.437999999999999</v>
      </c>
      <c r="I174">
        <f>'Marktpreise EEX NCG 2017'!L174</f>
        <v>0</v>
      </c>
    </row>
    <row r="175" spans="1:9" x14ac:dyDescent="0.2">
      <c r="A175" s="2">
        <f>'Marktpreise EEX NCG 2017'!A175</f>
        <v>41813</v>
      </c>
      <c r="B175" s="4"/>
      <c r="C175" s="4"/>
      <c r="D175" s="4"/>
      <c r="E175" s="4"/>
      <c r="H175">
        <f>'Marktpreise EEX NCG 2017'!H175</f>
        <v>17.567</v>
      </c>
      <c r="I175">
        <f>'Marktpreise EEX NCG 2017'!L175</f>
        <v>0</v>
      </c>
    </row>
    <row r="176" spans="1:9" x14ac:dyDescent="0.2">
      <c r="A176" s="2">
        <f>'Marktpreise EEX NCG 2017'!A176</f>
        <v>41814</v>
      </c>
      <c r="B176" s="4"/>
      <c r="C176" s="4"/>
      <c r="D176" s="4"/>
      <c r="E176" s="4"/>
      <c r="H176">
        <f>'Marktpreise EEX NCG 2017'!H176</f>
        <v>17.521000000000001</v>
      </c>
      <c r="I176">
        <f>'Marktpreise EEX NCG 2017'!L176</f>
        <v>0</v>
      </c>
    </row>
    <row r="177" spans="1:9" x14ac:dyDescent="0.2">
      <c r="A177" s="2">
        <f>'Marktpreise EEX NCG 2017'!A177</f>
        <v>41815</v>
      </c>
      <c r="B177" s="4"/>
      <c r="C177" s="4"/>
      <c r="D177" s="4"/>
      <c r="E177" s="4"/>
      <c r="H177">
        <f>'Marktpreise EEX NCG 2017'!H177</f>
        <v>17.670000000000002</v>
      </c>
      <c r="I177">
        <f>'Marktpreise EEX NCG 2017'!L177</f>
        <v>0</v>
      </c>
    </row>
    <row r="178" spans="1:9" x14ac:dyDescent="0.2">
      <c r="A178" s="2">
        <f>'Marktpreise EEX NCG 2017'!A178</f>
        <v>41816</v>
      </c>
      <c r="B178" s="4"/>
      <c r="C178" s="4"/>
      <c r="D178" s="4"/>
      <c r="E178" s="4"/>
      <c r="H178">
        <f>'Marktpreise EEX NCG 2017'!H178</f>
        <v>17.405000000000001</v>
      </c>
      <c r="I178">
        <f>'Marktpreise EEX NCG 2017'!L178</f>
        <v>0</v>
      </c>
    </row>
    <row r="179" spans="1:9" x14ac:dyDescent="0.2">
      <c r="A179" s="2">
        <f>'Marktpreise EEX NCG 2017'!A179</f>
        <v>41817</v>
      </c>
      <c r="B179" s="4"/>
      <c r="C179" s="4"/>
      <c r="D179" s="4"/>
      <c r="E179" s="4"/>
      <c r="H179">
        <f>'Marktpreise EEX NCG 2017'!H179</f>
        <v>17.047000000000001</v>
      </c>
      <c r="I179">
        <f>'Marktpreise EEX NCG 2017'!L179</f>
        <v>0</v>
      </c>
    </row>
    <row r="180" spans="1:9" x14ac:dyDescent="0.2">
      <c r="A180" s="2">
        <f>'Marktpreise EEX NCG 2017'!A180</f>
        <v>41818</v>
      </c>
      <c r="B180" s="4"/>
      <c r="C180" s="4"/>
      <c r="D180" s="4"/>
      <c r="E180" s="4"/>
      <c r="H180">
        <f>'Marktpreise EEX NCG 2017'!H180</f>
        <v>17.033000000000001</v>
      </c>
      <c r="I180">
        <f>'Marktpreise EEX NCG 2017'!L180</f>
        <v>0</v>
      </c>
    </row>
    <row r="181" spans="1:9" x14ac:dyDescent="0.2">
      <c r="A181" s="2">
        <f>'Marktpreise EEX NCG 2017'!A181</f>
        <v>41819</v>
      </c>
      <c r="B181" s="4"/>
      <c r="C181" s="4"/>
      <c r="D181" s="4"/>
      <c r="E181" s="4"/>
      <c r="H181">
        <f>'Marktpreise EEX NCG 2017'!H181</f>
        <v>17.300999999999998</v>
      </c>
      <c r="I181">
        <f>'Marktpreise EEX NCG 2017'!L181</f>
        <v>0</v>
      </c>
    </row>
    <row r="182" spans="1:9" x14ac:dyDescent="0.2">
      <c r="A182" s="2">
        <f>'Marktpreise EEX NCG 2017'!A182</f>
        <v>41820</v>
      </c>
      <c r="B182" s="4"/>
      <c r="C182" s="4"/>
      <c r="D182" s="4"/>
      <c r="E182" s="4"/>
      <c r="H182">
        <f>'Marktpreise EEX NCG 2017'!H182</f>
        <v>17.129000000000001</v>
      </c>
      <c r="I182">
        <f>'Marktpreise EEX NCG 2017'!L182</f>
        <v>0</v>
      </c>
    </row>
    <row r="183" spans="1:9" x14ac:dyDescent="0.2">
      <c r="A183" s="2">
        <f>'Marktpreise EEX NCG 2017'!A183</f>
        <v>41821</v>
      </c>
      <c r="B183" s="4"/>
      <c r="C183" s="4"/>
      <c r="D183" s="4"/>
      <c r="E183" s="4"/>
      <c r="H183">
        <f>'Marktpreise EEX NCG 2017'!H183</f>
        <v>16.706</v>
      </c>
      <c r="I183">
        <f>'Marktpreise EEX NCG 2017'!L183</f>
        <v>0</v>
      </c>
    </row>
    <row r="184" spans="1:9" x14ac:dyDescent="0.2">
      <c r="A184" s="2">
        <f>'Marktpreise EEX NCG 2017'!A184</f>
        <v>41822</v>
      </c>
      <c r="B184" s="4"/>
      <c r="C184" s="4"/>
      <c r="D184" s="4"/>
      <c r="E184" s="4"/>
      <c r="H184">
        <f>'Marktpreise EEX NCG 2017'!H184</f>
        <v>16.47</v>
      </c>
      <c r="I184">
        <f>'Marktpreise EEX NCG 2017'!L184</f>
        <v>0</v>
      </c>
    </row>
    <row r="185" spans="1:9" x14ac:dyDescent="0.2">
      <c r="A185" s="2">
        <f>'Marktpreise EEX NCG 2017'!A185</f>
        <v>41823</v>
      </c>
      <c r="B185" s="4"/>
      <c r="C185" s="4"/>
      <c r="D185" s="4"/>
      <c r="E185" s="4"/>
      <c r="H185">
        <f>'Marktpreise EEX NCG 2017'!H185</f>
        <v>16.244</v>
      </c>
      <c r="I185">
        <f>'Marktpreise EEX NCG 2017'!L185</f>
        <v>0</v>
      </c>
    </row>
    <row r="186" spans="1:9" x14ac:dyDescent="0.2">
      <c r="A186" s="2">
        <f>'Marktpreise EEX NCG 2017'!A186</f>
        <v>41824</v>
      </c>
      <c r="B186" s="4"/>
      <c r="C186" s="4"/>
      <c r="D186" s="4"/>
      <c r="E186" s="4"/>
      <c r="H186">
        <f>'Marktpreise EEX NCG 2017'!H186</f>
        <v>15.843</v>
      </c>
      <c r="I186">
        <f>'Marktpreise EEX NCG 2017'!L186</f>
        <v>0</v>
      </c>
    </row>
    <row r="187" spans="1:9" x14ac:dyDescent="0.2">
      <c r="A187" s="2">
        <f>'Marktpreise EEX NCG 2017'!A187</f>
        <v>41825</v>
      </c>
      <c r="B187" s="4"/>
      <c r="C187" s="4"/>
      <c r="D187" s="4"/>
      <c r="E187" s="4"/>
      <c r="H187">
        <f>'Marktpreise EEX NCG 2017'!H187</f>
        <v>15.782</v>
      </c>
      <c r="I187">
        <f>'Marktpreise EEX NCG 2017'!L187</f>
        <v>0</v>
      </c>
    </row>
    <row r="188" spans="1:9" x14ac:dyDescent="0.2">
      <c r="A188" s="2">
        <f>'Marktpreise EEX NCG 2017'!A188</f>
        <v>41826</v>
      </c>
      <c r="B188" s="4"/>
      <c r="C188" s="4"/>
      <c r="D188" s="4"/>
      <c r="E188" s="4"/>
      <c r="H188">
        <f>'Marktpreise EEX NCG 2017'!H188</f>
        <v>15.879</v>
      </c>
      <c r="I188">
        <f>'Marktpreise EEX NCG 2017'!L188</f>
        <v>0</v>
      </c>
    </row>
    <row r="189" spans="1:9" x14ac:dyDescent="0.2">
      <c r="A189" s="2">
        <f>'Marktpreise EEX NCG 2017'!A189</f>
        <v>41827</v>
      </c>
      <c r="B189" s="4"/>
      <c r="C189" s="4"/>
      <c r="D189" s="4"/>
      <c r="E189" s="4"/>
      <c r="H189">
        <f>'Marktpreise EEX NCG 2017'!H189</f>
        <v>15.461</v>
      </c>
      <c r="I189">
        <f>'Marktpreise EEX NCG 2017'!L189</f>
        <v>0</v>
      </c>
    </row>
    <row r="190" spans="1:9" x14ac:dyDescent="0.2">
      <c r="A190" s="2">
        <f>'Marktpreise EEX NCG 2017'!A190</f>
        <v>41828</v>
      </c>
      <c r="B190" s="4"/>
      <c r="C190" s="4"/>
      <c r="D190" s="4"/>
      <c r="E190" s="4"/>
      <c r="H190">
        <f>'Marktpreise EEX NCG 2017'!H190</f>
        <v>16.024000000000001</v>
      </c>
      <c r="I190">
        <f>'Marktpreise EEX NCG 2017'!L190</f>
        <v>0</v>
      </c>
    </row>
    <row r="191" spans="1:9" x14ac:dyDescent="0.2">
      <c r="A191" s="2">
        <f>'Marktpreise EEX NCG 2017'!A191</f>
        <v>41829</v>
      </c>
      <c r="B191" s="4"/>
      <c r="C191" s="4"/>
      <c r="D191" s="4"/>
      <c r="E191" s="4"/>
      <c r="H191">
        <f>'Marktpreise EEX NCG 2017'!H191</f>
        <v>15.776999999999999</v>
      </c>
      <c r="I191">
        <f>'Marktpreise EEX NCG 2017'!L191</f>
        <v>0</v>
      </c>
    </row>
    <row r="192" spans="1:9" x14ac:dyDescent="0.2">
      <c r="A192" s="2">
        <f>'Marktpreise EEX NCG 2017'!A192</f>
        <v>41830</v>
      </c>
      <c r="B192" s="4"/>
      <c r="C192" s="4"/>
      <c r="D192" s="4"/>
      <c r="E192" s="4"/>
      <c r="H192">
        <f>'Marktpreise EEX NCG 2017'!H192</f>
        <v>15.602</v>
      </c>
      <c r="I192">
        <f>'Marktpreise EEX NCG 2017'!L192</f>
        <v>0</v>
      </c>
    </row>
    <row r="193" spans="1:9" x14ac:dyDescent="0.2">
      <c r="A193" s="2">
        <f>'Marktpreise EEX NCG 2017'!A193</f>
        <v>41831</v>
      </c>
      <c r="B193" s="4"/>
      <c r="C193" s="4"/>
      <c r="D193" s="4"/>
      <c r="E193" s="4"/>
      <c r="H193">
        <f>'Marktpreise EEX NCG 2017'!H193</f>
        <v>15.34</v>
      </c>
      <c r="I193">
        <f>'Marktpreise EEX NCG 2017'!L193</f>
        <v>0</v>
      </c>
    </row>
    <row r="194" spans="1:9" x14ac:dyDescent="0.2">
      <c r="A194" s="2">
        <f>'Marktpreise EEX NCG 2017'!A194</f>
        <v>41832</v>
      </c>
      <c r="B194" s="4"/>
      <c r="C194" s="4"/>
      <c r="D194" s="4"/>
      <c r="E194" s="4"/>
      <c r="H194">
        <f>'Marktpreise EEX NCG 2017'!H194</f>
        <v>15.340999999999999</v>
      </c>
      <c r="I194">
        <f>'Marktpreise EEX NCG 2017'!L194</f>
        <v>0</v>
      </c>
    </row>
    <row r="195" spans="1:9" x14ac:dyDescent="0.2">
      <c r="A195" s="2">
        <f>'Marktpreise EEX NCG 2017'!A195</f>
        <v>41833</v>
      </c>
      <c r="B195" s="4"/>
      <c r="C195" s="4"/>
      <c r="D195" s="4"/>
      <c r="E195" s="4"/>
      <c r="H195">
        <f>'Marktpreise EEX NCG 2017'!H195</f>
        <v>15.500999999999999</v>
      </c>
      <c r="I195">
        <f>'Marktpreise EEX NCG 2017'!L195</f>
        <v>0</v>
      </c>
    </row>
    <row r="196" spans="1:9" x14ac:dyDescent="0.2">
      <c r="A196" s="2">
        <f>'Marktpreise EEX NCG 2017'!A196</f>
        <v>41834</v>
      </c>
      <c r="B196" s="4"/>
      <c r="C196" s="4"/>
      <c r="D196" s="4"/>
      <c r="E196" s="4"/>
      <c r="H196">
        <f>'Marktpreise EEX NCG 2017'!H196</f>
        <v>16.405000000000001</v>
      </c>
      <c r="I196">
        <f>'Marktpreise EEX NCG 2017'!L196</f>
        <v>0</v>
      </c>
    </row>
    <row r="197" spans="1:9" x14ac:dyDescent="0.2">
      <c r="A197" s="2">
        <f>'Marktpreise EEX NCG 2017'!A197</f>
        <v>41835</v>
      </c>
      <c r="B197" s="4"/>
      <c r="C197" s="4"/>
      <c r="D197" s="4"/>
      <c r="E197" s="4"/>
      <c r="H197">
        <f>'Marktpreise EEX NCG 2017'!H197</f>
        <v>16.161999999999999</v>
      </c>
      <c r="I197">
        <f>'Marktpreise EEX NCG 2017'!L197</f>
        <v>0</v>
      </c>
    </row>
    <row r="198" spans="1:9" x14ac:dyDescent="0.2">
      <c r="A198" s="2">
        <f>'Marktpreise EEX NCG 2017'!A198</f>
        <v>41836</v>
      </c>
      <c r="B198" s="4"/>
      <c r="C198" s="4"/>
      <c r="D198" s="4"/>
      <c r="E198" s="4"/>
      <c r="H198">
        <f>'Marktpreise EEX NCG 2017'!H198</f>
        <v>16.576000000000001</v>
      </c>
      <c r="I198">
        <f>'Marktpreise EEX NCG 2017'!L198</f>
        <v>0</v>
      </c>
    </row>
    <row r="199" spans="1:9" x14ac:dyDescent="0.2">
      <c r="A199" s="2">
        <f>'Marktpreise EEX NCG 2017'!A199</f>
        <v>41837</v>
      </c>
      <c r="B199" s="4"/>
      <c r="C199" s="4"/>
      <c r="D199" s="4"/>
      <c r="E199" s="4"/>
      <c r="H199">
        <f>'Marktpreise EEX NCG 2017'!H199</f>
        <v>17.053000000000001</v>
      </c>
      <c r="I199">
        <f>'Marktpreise EEX NCG 2017'!L199</f>
        <v>0</v>
      </c>
    </row>
    <row r="200" spans="1:9" x14ac:dyDescent="0.2">
      <c r="A200" s="2">
        <f>'Marktpreise EEX NCG 2017'!A200</f>
        <v>41838</v>
      </c>
      <c r="B200" s="4"/>
      <c r="C200" s="4"/>
      <c r="D200" s="4"/>
      <c r="E200" s="4"/>
      <c r="H200">
        <f>'Marktpreise EEX NCG 2017'!H200</f>
        <v>16.974</v>
      </c>
      <c r="I200">
        <f>'Marktpreise EEX NCG 2017'!L200</f>
        <v>0</v>
      </c>
    </row>
    <row r="201" spans="1:9" x14ac:dyDescent="0.2">
      <c r="A201" s="2">
        <f>'Marktpreise EEX NCG 2017'!A201</f>
        <v>41839</v>
      </c>
      <c r="B201" s="4"/>
      <c r="C201" s="4"/>
      <c r="D201" s="4"/>
      <c r="E201" s="4"/>
      <c r="H201">
        <f>'Marktpreise EEX NCG 2017'!H201</f>
        <v>16.963999999999999</v>
      </c>
      <c r="I201">
        <f>'Marktpreise EEX NCG 2017'!L201+0.19</f>
        <v>21.551725000000001</v>
      </c>
    </row>
    <row r="202" spans="1:9" x14ac:dyDescent="0.2">
      <c r="A202" s="2">
        <f>'Marktpreise EEX NCG 2017'!A202</f>
        <v>41840</v>
      </c>
      <c r="B202" s="4"/>
      <c r="C202" s="4"/>
      <c r="D202" s="4"/>
      <c r="E202" s="4"/>
      <c r="H202">
        <f>'Marktpreise EEX NCG 2017'!H202</f>
        <v>17.195</v>
      </c>
      <c r="I202">
        <f>'Marktpreise EEX NCG 2017'!L202+0.19</f>
        <v>21.501844999999999</v>
      </c>
    </row>
    <row r="203" spans="1:9" x14ac:dyDescent="0.2">
      <c r="A203" s="2">
        <f>'Marktpreise EEX NCG 2017'!A203</f>
        <v>41841</v>
      </c>
      <c r="B203" s="4"/>
      <c r="C203" s="4"/>
      <c r="D203" s="4"/>
      <c r="E203" s="4"/>
      <c r="H203">
        <f>'Marktpreise EEX NCG 2017'!H203</f>
        <v>16.687999999999999</v>
      </c>
      <c r="I203">
        <f>'Marktpreise EEX NCG 2017'!L203+0.19</f>
        <v>21.450855000000004</v>
      </c>
    </row>
    <row r="204" spans="1:9" x14ac:dyDescent="0.2">
      <c r="A204" s="2">
        <f>'Marktpreise EEX NCG 2017'!A204</f>
        <v>41842</v>
      </c>
      <c r="B204" s="4"/>
      <c r="C204" s="4"/>
      <c r="D204" s="4"/>
      <c r="E204" s="4"/>
      <c r="H204">
        <f>'Marktpreise EEX NCG 2017'!H204</f>
        <v>16.632000000000001</v>
      </c>
      <c r="I204">
        <f>'Marktpreise EEX NCG 2017'!L204+0.19</f>
        <v>21.401679999999999</v>
      </c>
    </row>
    <row r="205" spans="1:9" x14ac:dyDescent="0.2">
      <c r="A205" s="2">
        <f>'Marktpreise EEX NCG 2017'!A205</f>
        <v>41843</v>
      </c>
      <c r="B205" s="4"/>
      <c r="C205" s="4"/>
      <c r="D205" s="4"/>
      <c r="E205" s="4"/>
      <c r="H205">
        <f>'Marktpreise EEX NCG 2017'!H205</f>
        <v>16.984000000000002</v>
      </c>
      <c r="I205">
        <f>'Marktpreise EEX NCG 2017'!L205+0.19</f>
        <v>21.354755000000001</v>
      </c>
    </row>
    <row r="206" spans="1:9" x14ac:dyDescent="0.2">
      <c r="A206" s="2">
        <f>'Marktpreise EEX NCG 2017'!A206</f>
        <v>41844</v>
      </c>
      <c r="B206" s="4"/>
      <c r="C206" s="4"/>
      <c r="D206" s="4"/>
      <c r="E206" s="4"/>
      <c r="H206">
        <f>'Marktpreise EEX NCG 2017'!H206</f>
        <v>17.231000000000002</v>
      </c>
      <c r="I206">
        <f>'Marktpreise EEX NCG 2017'!L206+0.19</f>
        <v>21.308440000000001</v>
      </c>
    </row>
    <row r="207" spans="1:9" x14ac:dyDescent="0.2">
      <c r="A207" s="2">
        <f>'Marktpreise EEX NCG 2017'!A207</f>
        <v>41845</v>
      </c>
      <c r="B207" s="4"/>
      <c r="C207" s="4"/>
      <c r="D207" s="4"/>
      <c r="E207" s="4"/>
      <c r="H207">
        <f>'Marktpreise EEX NCG 2017'!H207</f>
        <v>17.751999999999999</v>
      </c>
      <c r="I207">
        <f>'Marktpreise EEX NCG 2017'!L207+0.19</f>
        <v>21.262915000000003</v>
      </c>
    </row>
    <row r="208" spans="1:9" x14ac:dyDescent="0.2">
      <c r="A208" s="2">
        <f>'Marktpreise EEX NCG 2017'!A208</f>
        <v>41846</v>
      </c>
      <c r="B208" s="4"/>
      <c r="C208" s="4"/>
      <c r="D208" s="4"/>
      <c r="E208" s="4"/>
      <c r="H208">
        <f>'Marktpreise EEX NCG 2017'!H208</f>
        <v>17.806000000000001</v>
      </c>
      <c r="I208">
        <f>'Marktpreise EEX NCG 2017'!L208+0.19</f>
        <v>21.217894999999999</v>
      </c>
    </row>
    <row r="209" spans="1:9" x14ac:dyDescent="0.2">
      <c r="A209" s="2">
        <f>'Marktpreise EEX NCG 2017'!A209</f>
        <v>41847</v>
      </c>
      <c r="B209" s="4"/>
      <c r="C209" s="4"/>
      <c r="D209" s="4"/>
      <c r="E209" s="4"/>
      <c r="H209">
        <f>'Marktpreise EEX NCG 2017'!H209</f>
        <v>17.97</v>
      </c>
      <c r="I209">
        <f>'Marktpreise EEX NCG 2017'!L209+0.19</f>
        <v>21.172830000000001</v>
      </c>
    </row>
    <row r="210" spans="1:9" x14ac:dyDescent="0.2">
      <c r="A210" s="2">
        <f>'Marktpreise EEX NCG 2017'!A210</f>
        <v>41848</v>
      </c>
      <c r="B210" s="4"/>
      <c r="C210" s="4"/>
      <c r="D210" s="4"/>
      <c r="E210" s="4"/>
      <c r="H210">
        <f>'Marktpreise EEX NCG 2017'!H210</f>
        <v>18.460999999999999</v>
      </c>
      <c r="I210">
        <f>'Marktpreise EEX NCG 2017'!L210+0.19</f>
        <v>21.130355000000002</v>
      </c>
    </row>
    <row r="211" spans="1:9" x14ac:dyDescent="0.2">
      <c r="A211" s="2">
        <f>'Marktpreise EEX NCG 2017'!A211</f>
        <v>41849</v>
      </c>
      <c r="B211" s="4"/>
      <c r="C211" s="4"/>
      <c r="D211" s="4"/>
      <c r="E211" s="4"/>
      <c r="H211">
        <f>'Marktpreise EEX NCG 2017'!H211</f>
        <v>18.498000000000001</v>
      </c>
      <c r="I211">
        <f>'Marktpreise EEX NCG 2017'!L211+0.19</f>
        <v>21.089680000000001</v>
      </c>
    </row>
    <row r="212" spans="1:9" x14ac:dyDescent="0.2">
      <c r="A212" s="2">
        <f>'Marktpreise EEX NCG 2017'!A212</f>
        <v>41850</v>
      </c>
      <c r="B212" s="4"/>
      <c r="C212" s="4"/>
      <c r="D212" s="4"/>
      <c r="E212" s="4"/>
      <c r="H212">
        <f>'Marktpreise EEX NCG 2017'!H212</f>
        <v>17.849</v>
      </c>
      <c r="I212">
        <f>'Marktpreise EEX NCG 2017'!L212+0.19</f>
        <v>21.042305000000002</v>
      </c>
    </row>
    <row r="213" spans="1:9" x14ac:dyDescent="0.2">
      <c r="A213" s="2">
        <f>'Marktpreise EEX NCG 2017'!A213</f>
        <v>41851</v>
      </c>
      <c r="B213" s="4"/>
      <c r="C213" s="4"/>
      <c r="D213" s="4"/>
      <c r="E213" s="4"/>
      <c r="H213">
        <f>'Marktpreise EEX NCG 2017'!H213</f>
        <v>17.277999999999999</v>
      </c>
      <c r="I213">
        <f>'Marktpreise EEX NCG 2017'!L213+0.19</f>
        <v>20.983720000000005</v>
      </c>
    </row>
    <row r="214" spans="1:9" x14ac:dyDescent="0.2">
      <c r="A214" s="2">
        <f>'Marktpreise EEX NCG 2017'!A214</f>
        <v>41852</v>
      </c>
      <c r="B214" s="4"/>
      <c r="C214" s="4"/>
      <c r="D214" s="4"/>
      <c r="E214" s="4"/>
      <c r="H214">
        <f>'Marktpreise EEX NCG 2017'!H214</f>
        <v>16.888999999999999</v>
      </c>
      <c r="I214">
        <f>'Marktpreise EEX NCG 2017'!L214+0.19</f>
        <v>20.935485000000003</v>
      </c>
    </row>
    <row r="215" spans="1:9" x14ac:dyDescent="0.2">
      <c r="A215" s="2">
        <f>'Marktpreise EEX NCG 2017'!A215</f>
        <v>41853</v>
      </c>
      <c r="B215" s="4"/>
      <c r="C215" s="4"/>
      <c r="D215" s="4"/>
      <c r="E215" s="4"/>
      <c r="H215">
        <f>'Marktpreise EEX NCG 2017'!H215</f>
        <v>16.785</v>
      </c>
      <c r="I215">
        <f>'Marktpreise EEX NCG 2017'!L215+0.19</f>
        <v>20.887435</v>
      </c>
    </row>
    <row r="216" spans="1:9" x14ac:dyDescent="0.2">
      <c r="A216" s="2">
        <f>'Marktpreise EEX NCG 2017'!A216</f>
        <v>41854</v>
      </c>
      <c r="B216" s="4"/>
      <c r="C216" s="4"/>
      <c r="D216" s="4"/>
      <c r="E216" s="4"/>
      <c r="H216">
        <f>'Marktpreise EEX NCG 2017'!H216</f>
        <v>17.225000000000001</v>
      </c>
      <c r="I216">
        <f>'Marktpreise EEX NCG 2017'!L216+0.19</f>
        <v>20.842055000000006</v>
      </c>
    </row>
    <row r="217" spans="1:9" x14ac:dyDescent="0.2">
      <c r="A217" s="2">
        <f>'Marktpreise EEX NCG 2017'!A217</f>
        <v>41855</v>
      </c>
      <c r="B217" s="4"/>
      <c r="C217" s="4"/>
      <c r="D217" s="4"/>
      <c r="E217" s="4"/>
      <c r="H217">
        <f>'Marktpreise EEX NCG 2017'!H217</f>
        <v>16.305</v>
      </c>
      <c r="I217">
        <f>'Marktpreise EEX NCG 2017'!L217+0.19</f>
        <v>20.791410000000006</v>
      </c>
    </row>
    <row r="218" spans="1:9" x14ac:dyDescent="0.2">
      <c r="A218" s="2">
        <f>'Marktpreise EEX NCG 2017'!A218</f>
        <v>41856</v>
      </c>
      <c r="B218" s="4"/>
      <c r="C218" s="4"/>
      <c r="D218" s="4"/>
      <c r="E218" s="4"/>
      <c r="H218">
        <f>'Marktpreise EEX NCG 2017'!H218</f>
        <v>16.597999999999999</v>
      </c>
      <c r="I218">
        <f>'Marktpreise EEX NCG 2017'!L218+0.19</f>
        <v>20.743085000000008</v>
      </c>
    </row>
    <row r="219" spans="1:9" x14ac:dyDescent="0.2">
      <c r="A219" s="2">
        <f>'Marktpreise EEX NCG 2017'!A219</f>
        <v>41857</v>
      </c>
      <c r="B219" s="4"/>
      <c r="C219" s="4"/>
      <c r="D219" s="4"/>
      <c r="E219" s="4"/>
      <c r="H219">
        <f>'Marktpreise EEX NCG 2017'!H219</f>
        <v>16.818999999999999</v>
      </c>
      <c r="I219">
        <f>'Marktpreise EEX NCG 2017'!L219+0.19</f>
        <v>20.696055000000008</v>
      </c>
    </row>
    <row r="220" spans="1:9" x14ac:dyDescent="0.2">
      <c r="A220" s="2">
        <f>'Marktpreise EEX NCG 2017'!A220</f>
        <v>41858</v>
      </c>
      <c r="B220" s="4"/>
      <c r="C220" s="4"/>
      <c r="D220" s="4"/>
      <c r="E220" s="4"/>
      <c r="H220">
        <f>'Marktpreise EEX NCG 2017'!H220</f>
        <v>16.814</v>
      </c>
      <c r="I220">
        <f>'Marktpreise EEX NCG 2017'!L220+0.19</f>
        <v>20.647635000000012</v>
      </c>
    </row>
    <row r="221" spans="1:9" x14ac:dyDescent="0.2">
      <c r="A221" s="2">
        <f>'Marktpreise EEX NCG 2017'!A221</f>
        <v>41859</v>
      </c>
      <c r="B221" s="4"/>
      <c r="C221" s="4"/>
      <c r="D221" s="4"/>
      <c r="E221" s="4"/>
      <c r="H221">
        <f>'Marktpreise EEX NCG 2017'!H221</f>
        <v>16.184000000000001</v>
      </c>
      <c r="I221">
        <f>'Marktpreise EEX NCG 2017'!L221+0.19</f>
        <v>20.594505000000009</v>
      </c>
    </row>
    <row r="222" spans="1:9" x14ac:dyDescent="0.2">
      <c r="A222" s="2">
        <f>'Marktpreise EEX NCG 2017'!A222</f>
        <v>41860</v>
      </c>
      <c r="B222" s="4"/>
      <c r="C222" s="4"/>
      <c r="D222" s="4"/>
      <c r="E222" s="4"/>
      <c r="H222">
        <f>'Marktpreise EEX NCG 2017'!H222</f>
        <v>16.193999999999999</v>
      </c>
      <c r="I222">
        <f>'Marktpreise EEX NCG 2017'!L222+0.19</f>
        <v>20.541900000000012</v>
      </c>
    </row>
    <row r="223" spans="1:9" x14ac:dyDescent="0.2">
      <c r="A223" s="2">
        <f>'Marktpreise EEX NCG 2017'!A223</f>
        <v>41861</v>
      </c>
      <c r="B223" s="4"/>
      <c r="C223" s="4"/>
      <c r="D223" s="4"/>
      <c r="E223" s="4"/>
      <c r="H223">
        <f>'Marktpreise EEX NCG 2017'!H223</f>
        <v>16.457999999999998</v>
      </c>
      <c r="I223">
        <f>'Marktpreise EEX NCG 2017'!L223+0.19</f>
        <v>20.49231000000001</v>
      </c>
    </row>
    <row r="224" spans="1:9" x14ac:dyDescent="0.2">
      <c r="A224" s="2">
        <f>'Marktpreise EEX NCG 2017'!A224</f>
        <v>41862</v>
      </c>
      <c r="B224" s="4"/>
      <c r="C224" s="4"/>
      <c r="D224" s="4"/>
      <c r="E224" s="4"/>
      <c r="H224">
        <f>'Marktpreise EEX NCG 2017'!H224</f>
        <v>16.646000000000001</v>
      </c>
      <c r="I224">
        <f>'Marktpreise EEX NCG 2017'!L224+0.19</f>
        <v>20.44296000000001</v>
      </c>
    </row>
    <row r="225" spans="1:9" x14ac:dyDescent="0.2">
      <c r="A225" s="2">
        <f>'Marktpreise EEX NCG 2017'!A225</f>
        <v>41863</v>
      </c>
      <c r="B225" s="4"/>
      <c r="C225" s="4"/>
      <c r="D225" s="4"/>
      <c r="E225" s="4"/>
      <c r="H225">
        <f>'Marktpreise EEX NCG 2017'!H225</f>
        <v>16.634</v>
      </c>
      <c r="I225">
        <f>'Marktpreise EEX NCG 2017'!L225+0.19</f>
        <v>20.393285000000009</v>
      </c>
    </row>
    <row r="226" spans="1:9" x14ac:dyDescent="0.2">
      <c r="A226" s="2">
        <f>'Marktpreise EEX NCG 2017'!A226</f>
        <v>41864</v>
      </c>
      <c r="B226" s="4"/>
      <c r="C226" s="4"/>
      <c r="D226" s="4"/>
      <c r="E226" s="4"/>
      <c r="H226">
        <f>'Marktpreise EEX NCG 2017'!H226</f>
        <v>16.684000000000001</v>
      </c>
      <c r="I226">
        <f>'Marktpreise EEX NCG 2017'!L226+0.19</f>
        <v>20.34490000000001</v>
      </c>
    </row>
    <row r="227" spans="1:9" x14ac:dyDescent="0.2">
      <c r="A227" s="2">
        <f>'Marktpreise EEX NCG 2017'!A227</f>
        <v>41865</v>
      </c>
      <c r="B227" s="4"/>
      <c r="C227" s="4"/>
      <c r="D227" s="4"/>
      <c r="E227" s="4"/>
      <c r="H227">
        <f>'Marktpreise EEX NCG 2017'!H227</f>
        <v>17.567</v>
      </c>
      <c r="I227">
        <f>'Marktpreise EEX NCG 2017'!L227+0.19</f>
        <v>20.29961500000001</v>
      </c>
    </row>
    <row r="228" spans="1:9" x14ac:dyDescent="0.2">
      <c r="A228" s="2">
        <f>'Marktpreise EEX NCG 2017'!A228</f>
        <v>41866</v>
      </c>
      <c r="B228" s="4"/>
      <c r="C228" s="4"/>
      <c r="D228" s="4"/>
      <c r="E228" s="4"/>
      <c r="H228">
        <f>'Marktpreise EEX NCG 2017'!H228</f>
        <v>18.379000000000001</v>
      </c>
      <c r="I228">
        <f>'Marktpreise EEX NCG 2017'!L228+0.19</f>
        <v>20.26061000000001</v>
      </c>
    </row>
    <row r="229" spans="1:9" x14ac:dyDescent="0.2">
      <c r="A229" s="2">
        <f>'Marktpreise EEX NCG 2017'!A229</f>
        <v>41867</v>
      </c>
      <c r="B229" s="4"/>
      <c r="C229" s="4"/>
      <c r="D229" s="4"/>
      <c r="E229" s="4"/>
      <c r="H229">
        <f>'Marktpreise EEX NCG 2017'!H229</f>
        <v>18.376000000000001</v>
      </c>
      <c r="I229">
        <f>'Marktpreise EEX NCG 2017'!L229+0.19</f>
        <v>20.222405000000013</v>
      </c>
    </row>
    <row r="230" spans="1:9" x14ac:dyDescent="0.2">
      <c r="A230" s="2">
        <f>'Marktpreise EEX NCG 2017'!A230</f>
        <v>41868</v>
      </c>
      <c r="B230" s="4"/>
      <c r="C230" s="4"/>
      <c r="D230" s="4"/>
      <c r="E230" s="4"/>
      <c r="H230">
        <f>'Marktpreise EEX NCG 2017'!H230</f>
        <v>18.427</v>
      </c>
      <c r="I230">
        <f>'Marktpreise EEX NCG 2017'!L230+0.19</f>
        <v>20.18427500000001</v>
      </c>
    </row>
    <row r="231" spans="1:9" x14ac:dyDescent="0.2">
      <c r="A231" s="2">
        <f>'Marktpreise EEX NCG 2017'!A231</f>
        <v>41869</v>
      </c>
      <c r="B231" s="4"/>
      <c r="C231" s="4"/>
      <c r="D231" s="4"/>
      <c r="E231" s="4"/>
      <c r="H231">
        <f>'Marktpreise EEX NCG 2017'!H231</f>
        <v>18.221</v>
      </c>
      <c r="I231">
        <f>'Marktpreise EEX NCG 2017'!L231+0.19</f>
        <v>20.146775000000009</v>
      </c>
    </row>
    <row r="232" spans="1:9" x14ac:dyDescent="0.2">
      <c r="A232" s="2">
        <f>'Marktpreise EEX NCG 2017'!A232</f>
        <v>41870</v>
      </c>
      <c r="B232" s="4"/>
      <c r="C232" s="4"/>
      <c r="D232" s="4"/>
      <c r="E232" s="4"/>
      <c r="H232">
        <f>'Marktpreise EEX NCG 2017'!H232</f>
        <v>18.111000000000001</v>
      </c>
      <c r="I232">
        <f>'Marktpreise EEX NCG 2017'!L232+0.19</f>
        <v>20.111140000000006</v>
      </c>
    </row>
    <row r="233" spans="1:9" x14ac:dyDescent="0.2">
      <c r="A233" s="2">
        <f>'Marktpreise EEX NCG 2017'!A233</f>
        <v>41871</v>
      </c>
      <c r="B233" s="4"/>
      <c r="C233" s="4"/>
      <c r="D233" s="4"/>
      <c r="E233" s="4"/>
      <c r="H233">
        <f>'Marktpreise EEX NCG 2017'!H233</f>
        <v>17.763999999999999</v>
      </c>
      <c r="I233">
        <f>'Marktpreise EEX NCG 2017'!L233+0.19</f>
        <v>20.073755000000006</v>
      </c>
    </row>
    <row r="234" spans="1:9" x14ac:dyDescent="0.2">
      <c r="A234" s="2">
        <f>'Marktpreise EEX NCG 2017'!A234</f>
        <v>41872</v>
      </c>
      <c r="B234" s="4"/>
      <c r="C234" s="4"/>
      <c r="D234" s="4"/>
      <c r="E234" s="4"/>
      <c r="H234">
        <f>'Marktpreise EEX NCG 2017'!H234</f>
        <v>17.465</v>
      </c>
      <c r="I234">
        <f>'Marktpreise EEX NCG 2017'!L234+0.19</f>
        <v>20.034405000000007</v>
      </c>
    </row>
    <row r="235" spans="1:9" x14ac:dyDescent="0.2">
      <c r="A235" s="2">
        <f>'Marktpreise EEX NCG 2017'!A235</f>
        <v>41873</v>
      </c>
      <c r="B235" s="4"/>
      <c r="C235" s="4"/>
      <c r="D235" s="4"/>
      <c r="E235" s="4"/>
      <c r="H235">
        <f>'Marktpreise EEX NCG 2017'!H235</f>
        <v>18.071000000000002</v>
      </c>
      <c r="I235">
        <f>'Marktpreise EEX NCG 2017'!L235+0.19</f>
        <v>20.000225000000007</v>
      </c>
    </row>
    <row r="236" spans="1:9" x14ac:dyDescent="0.2">
      <c r="A236" s="2">
        <f>'Marktpreise EEX NCG 2017'!A236</f>
        <v>41874</v>
      </c>
      <c r="B236" s="4"/>
      <c r="C236" s="4"/>
      <c r="D236" s="4"/>
      <c r="E236" s="4"/>
      <c r="H236">
        <f>'Marktpreise EEX NCG 2017'!H236</f>
        <v>17.908000000000001</v>
      </c>
      <c r="I236">
        <f>'Marktpreise EEX NCG 2017'!L236+0.19</f>
        <v>19.964210000000008</v>
      </c>
    </row>
    <row r="237" spans="1:9" x14ac:dyDescent="0.2">
      <c r="A237" s="2">
        <f>'Marktpreise EEX NCG 2017'!A237</f>
        <v>41875</v>
      </c>
      <c r="B237" s="4"/>
      <c r="C237" s="4"/>
      <c r="D237" s="4"/>
      <c r="E237" s="4"/>
      <c r="H237">
        <f>'Marktpreise EEX NCG 2017'!H237</f>
        <v>18.161999999999999</v>
      </c>
      <c r="I237">
        <f>'Marktpreise EEX NCG 2017'!L237+0.19</f>
        <v>19.932890000000011</v>
      </c>
    </row>
    <row r="238" spans="1:9" x14ac:dyDescent="0.2">
      <c r="A238" s="2">
        <f>'Marktpreise EEX NCG 2017'!A238</f>
        <v>41876</v>
      </c>
      <c r="B238" s="4"/>
      <c r="C238" s="4"/>
      <c r="D238" s="4"/>
      <c r="E238" s="4"/>
      <c r="H238">
        <f>'Marktpreise EEX NCG 2017'!H238</f>
        <v>18.248999999999999</v>
      </c>
      <c r="I238">
        <f>'Marktpreise EEX NCG 2017'!L238+0.19</f>
        <v>19.90172500000001</v>
      </c>
    </row>
    <row r="239" spans="1:9" x14ac:dyDescent="0.2">
      <c r="A239" s="2">
        <f>'Marktpreise EEX NCG 2017'!A239</f>
        <v>41877</v>
      </c>
      <c r="B239" s="4"/>
      <c r="C239" s="4"/>
      <c r="D239" s="4"/>
      <c r="E239" s="4"/>
      <c r="H239">
        <f>'Marktpreise EEX NCG 2017'!H239</f>
        <v>18.829000000000001</v>
      </c>
      <c r="I239">
        <f>'Marktpreise EEX NCG 2017'!L239+0.19</f>
        <v>19.87215500000001</v>
      </c>
    </row>
    <row r="240" spans="1:9" x14ac:dyDescent="0.2">
      <c r="A240" s="2">
        <f>'Marktpreise EEX NCG 2017'!A240</f>
        <v>41878</v>
      </c>
      <c r="B240" s="4"/>
      <c r="C240" s="4"/>
      <c r="D240" s="4"/>
      <c r="E240" s="4"/>
      <c r="H240">
        <f>'Marktpreise EEX NCG 2017'!H240</f>
        <v>18.329000000000001</v>
      </c>
      <c r="I240">
        <f>'Marktpreise EEX NCG 2017'!L240+0.19</f>
        <v>19.839080000000006</v>
      </c>
    </row>
    <row r="241" spans="1:9" x14ac:dyDescent="0.2">
      <c r="A241" s="2">
        <f>'Marktpreise EEX NCG 2017'!A241</f>
        <v>41879</v>
      </c>
      <c r="B241" s="4"/>
      <c r="C241" s="4"/>
      <c r="D241" s="4"/>
      <c r="E241" s="4"/>
      <c r="H241">
        <f>'Marktpreise EEX NCG 2017'!H241</f>
        <v>19.151</v>
      </c>
      <c r="I241">
        <f>'Marktpreise EEX NCG 2017'!L241+0.19</f>
        <v>19.810235000000006</v>
      </c>
    </row>
    <row r="242" spans="1:9" x14ac:dyDescent="0.2">
      <c r="A242" s="2">
        <f>'Marktpreise EEX NCG 2017'!A242</f>
        <v>41880</v>
      </c>
      <c r="B242" s="4"/>
      <c r="C242" s="4"/>
      <c r="D242" s="4"/>
      <c r="E242" s="4"/>
      <c r="H242">
        <f>'Marktpreise EEX NCG 2017'!H242</f>
        <v>19.158000000000001</v>
      </c>
      <c r="I242">
        <f>'Marktpreise EEX NCG 2017'!L242+0.19</f>
        <v>19.782125000000008</v>
      </c>
    </row>
    <row r="243" spans="1:9" x14ac:dyDescent="0.2">
      <c r="A243" s="2">
        <f>'Marktpreise EEX NCG 2017'!A243</f>
        <v>41881</v>
      </c>
      <c r="B243" s="4"/>
      <c r="C243" s="4"/>
      <c r="D243" s="4"/>
      <c r="E243" s="4"/>
      <c r="H243">
        <f>'Marktpreise EEX NCG 2017'!H243</f>
        <v>19.379000000000001</v>
      </c>
      <c r="I243">
        <f>'Marktpreise EEX NCG 2017'!L243+0.19</f>
        <v>19.754535000000008</v>
      </c>
    </row>
    <row r="244" spans="1:9" x14ac:dyDescent="0.2">
      <c r="A244" s="2">
        <f>'Marktpreise EEX NCG 2017'!A244</f>
        <v>41882</v>
      </c>
      <c r="B244" s="4"/>
      <c r="C244" s="4"/>
      <c r="D244" s="4"/>
      <c r="E244" s="4"/>
      <c r="H244">
        <f>'Marktpreise EEX NCG 2017'!H244</f>
        <v>19.635999999999999</v>
      </c>
      <c r="I244">
        <f>'Marktpreise EEX NCG 2017'!L244+0.19</f>
        <v>19.727975000000008</v>
      </c>
    </row>
    <row r="245" spans="1:9" x14ac:dyDescent="0.2">
      <c r="A245" s="2">
        <f>'Marktpreise EEX NCG 2017'!A245</f>
        <v>41883</v>
      </c>
      <c r="B245" s="4"/>
      <c r="C245" s="4"/>
      <c r="D245" s="4"/>
      <c r="E245" s="4"/>
      <c r="H245">
        <f>'Marktpreise EEX NCG 2017'!H245</f>
        <v>20.9</v>
      </c>
      <c r="I245">
        <f>'Marktpreise EEX NCG 2017'!L245+0.19</f>
        <v>19.709115000000008</v>
      </c>
    </row>
    <row r="246" spans="1:9" x14ac:dyDescent="0.2">
      <c r="A246" s="2">
        <f>'Marktpreise EEX NCG 2017'!A246</f>
        <v>41884</v>
      </c>
      <c r="B246" s="4"/>
      <c r="C246" s="4"/>
      <c r="D246" s="4"/>
      <c r="E246" s="4"/>
      <c r="H246">
        <f>'Marktpreise EEX NCG 2017'!H246</f>
        <v>20.872</v>
      </c>
      <c r="I246">
        <f>'Marktpreise EEX NCG 2017'!L246+0.19</f>
        <v>19.694015000000011</v>
      </c>
    </row>
    <row r="247" spans="1:9" x14ac:dyDescent="0.2">
      <c r="A247" s="2">
        <f>'Marktpreise EEX NCG 2017'!A247</f>
        <v>41885</v>
      </c>
      <c r="B247" s="4"/>
      <c r="C247" s="4"/>
      <c r="D247" s="4"/>
      <c r="E247" s="4"/>
      <c r="H247">
        <f>'Marktpreise EEX NCG 2017'!H247</f>
        <v>19.986999999999998</v>
      </c>
      <c r="I247">
        <f>'Marktpreise EEX NCG 2017'!L247+0.19</f>
        <v>19.674420000000012</v>
      </c>
    </row>
    <row r="248" spans="1:9" x14ac:dyDescent="0.2">
      <c r="A248" s="2">
        <f>'Marktpreise EEX NCG 2017'!A248</f>
        <v>41886</v>
      </c>
      <c r="B248" s="4"/>
      <c r="C248" s="4"/>
      <c r="D248" s="4"/>
      <c r="E248" s="4"/>
      <c r="H248">
        <f>'Marktpreise EEX NCG 2017'!H248</f>
        <v>20.55</v>
      </c>
      <c r="I248">
        <f>'Marktpreise EEX NCG 2017'!L248+0.19</f>
        <v>19.656665000000011</v>
      </c>
    </row>
    <row r="249" spans="1:9" x14ac:dyDescent="0.2">
      <c r="A249" s="2">
        <f>'Marktpreise EEX NCG 2017'!A249</f>
        <v>41887</v>
      </c>
      <c r="B249" s="4"/>
      <c r="C249" s="4"/>
      <c r="D249" s="4"/>
      <c r="E249" s="4"/>
      <c r="H249">
        <f>'Marktpreise EEX NCG 2017'!H249</f>
        <v>20.102</v>
      </c>
      <c r="I249">
        <f>'Marktpreise EEX NCG 2017'!L249+0.19</f>
        <v>19.636775000000011</v>
      </c>
    </row>
    <row r="250" spans="1:9" x14ac:dyDescent="0.2">
      <c r="A250" s="2">
        <f>'Marktpreise EEX NCG 2017'!A250</f>
        <v>41888</v>
      </c>
      <c r="B250" s="4"/>
      <c r="C250" s="4"/>
      <c r="D250" s="4"/>
      <c r="E250" s="4"/>
      <c r="H250">
        <f>'Marktpreise EEX NCG 2017'!H250</f>
        <v>20.129000000000001</v>
      </c>
      <c r="I250">
        <f>'Marktpreise EEX NCG 2017'!L250+0.19</f>
        <v>19.616680000000013</v>
      </c>
    </row>
    <row r="251" spans="1:9" x14ac:dyDescent="0.2">
      <c r="A251" s="2">
        <f>'Marktpreise EEX NCG 2017'!A251</f>
        <v>41889</v>
      </c>
      <c r="B251" s="4"/>
      <c r="C251" s="4"/>
      <c r="D251" s="4"/>
      <c r="E251" s="4"/>
      <c r="H251">
        <f>'Marktpreise EEX NCG 2017'!H251</f>
        <v>20.266999999999999</v>
      </c>
      <c r="I251">
        <f>'Marktpreise EEX NCG 2017'!L251+0.19</f>
        <v>19.59837000000001</v>
      </c>
    </row>
    <row r="252" spans="1:9" x14ac:dyDescent="0.2">
      <c r="A252" s="2">
        <f>'Marktpreise EEX NCG 2017'!A252</f>
        <v>41890</v>
      </c>
      <c r="B252" s="4"/>
      <c r="C252" s="4"/>
      <c r="D252" s="4"/>
      <c r="E252" s="4"/>
      <c r="H252">
        <f>'Marktpreise EEX NCG 2017'!H252</f>
        <v>21.72</v>
      </c>
      <c r="I252">
        <f>'Marktpreise EEX NCG 2017'!L252+0.19</f>
        <v>19.589055000000009</v>
      </c>
    </row>
    <row r="253" spans="1:9" x14ac:dyDescent="0.2">
      <c r="A253" s="2">
        <f>'Marktpreise EEX NCG 2017'!A253</f>
        <v>41891</v>
      </c>
      <c r="B253" s="4"/>
      <c r="C253" s="4"/>
      <c r="D253" s="4"/>
      <c r="E253" s="4"/>
      <c r="H253">
        <f>'Marktpreise EEX NCG 2017'!H253</f>
        <v>20.135999999999999</v>
      </c>
      <c r="I253">
        <f>'Marktpreise EEX NCG 2017'!L253+0.19</f>
        <v>19.572250000000011</v>
      </c>
    </row>
    <row r="254" spans="1:9" x14ac:dyDescent="0.2">
      <c r="A254" s="2">
        <f>'Marktpreise EEX NCG 2017'!A254</f>
        <v>41892</v>
      </c>
      <c r="B254" s="4"/>
      <c r="C254" s="4"/>
      <c r="D254" s="4"/>
      <c r="E254" s="4"/>
      <c r="H254">
        <f>'Marktpreise EEX NCG 2017'!H254</f>
        <v>19.87</v>
      </c>
      <c r="I254">
        <f>'Marktpreise EEX NCG 2017'!L254+0.19</f>
        <v>19.554020000000012</v>
      </c>
    </row>
    <row r="255" spans="1:9" x14ac:dyDescent="0.2">
      <c r="A255" s="2">
        <f>'Marktpreise EEX NCG 2017'!A255</f>
        <v>41893</v>
      </c>
      <c r="B255" s="4"/>
      <c r="C255" s="4"/>
      <c r="D255" s="4"/>
      <c r="E255" s="4"/>
      <c r="H255">
        <f>'Marktpreise EEX NCG 2017'!H255</f>
        <v>20.042000000000002</v>
      </c>
      <c r="I255">
        <f>'Marktpreise EEX NCG 2017'!L255+0.19</f>
        <v>19.534100000000013</v>
      </c>
    </row>
    <row r="256" spans="1:9" x14ac:dyDescent="0.2">
      <c r="A256" s="2">
        <f>'Marktpreise EEX NCG 2017'!A256</f>
        <v>41894</v>
      </c>
      <c r="B256" s="4"/>
      <c r="C256" s="4"/>
      <c r="D256" s="4"/>
      <c r="E256" s="4"/>
      <c r="H256">
        <f>'Marktpreise EEX NCG 2017'!H256</f>
        <v>19.565999999999999</v>
      </c>
      <c r="I256">
        <f>'Marktpreise EEX NCG 2017'!L256+0.19</f>
        <v>19.51634000000001</v>
      </c>
    </row>
    <row r="257" spans="1:9" x14ac:dyDescent="0.2">
      <c r="A257" s="2">
        <f>'Marktpreise EEX NCG 2017'!A257</f>
        <v>41895</v>
      </c>
      <c r="B257" s="4"/>
      <c r="C257" s="4"/>
      <c r="D257" s="4"/>
      <c r="E257" s="4"/>
      <c r="H257">
        <f>'Marktpreise EEX NCG 2017'!H257</f>
        <v>19.629000000000001</v>
      </c>
      <c r="I257">
        <f>'Marktpreise EEX NCG 2017'!L257+0.19</f>
        <v>19.498500000000011</v>
      </c>
    </row>
    <row r="258" spans="1:9" x14ac:dyDescent="0.2">
      <c r="A258" s="2">
        <f>'Marktpreise EEX NCG 2017'!A258</f>
        <v>41896</v>
      </c>
      <c r="B258" s="4"/>
      <c r="C258" s="4"/>
      <c r="D258" s="4"/>
      <c r="E258" s="4"/>
      <c r="H258">
        <f>'Marktpreise EEX NCG 2017'!H258</f>
        <v>20.096</v>
      </c>
      <c r="I258">
        <f>'Marktpreise EEX NCG 2017'!L258+0.19</f>
        <v>19.48332000000001</v>
      </c>
    </row>
    <row r="259" spans="1:9" x14ac:dyDescent="0.2">
      <c r="A259" s="2">
        <f>'Marktpreise EEX NCG 2017'!A259</f>
        <v>41897</v>
      </c>
      <c r="B259" s="4"/>
      <c r="C259" s="4"/>
      <c r="D259" s="4"/>
      <c r="E259" s="4"/>
      <c r="H259">
        <f>'Marktpreise EEX NCG 2017'!H259</f>
        <v>21.013000000000002</v>
      </c>
      <c r="I259">
        <f>'Marktpreise EEX NCG 2017'!L259+0.19</f>
        <v>19.47087500000001</v>
      </c>
    </row>
    <row r="260" spans="1:9" x14ac:dyDescent="0.2">
      <c r="A260" s="2">
        <f>'Marktpreise EEX NCG 2017'!A260</f>
        <v>41898</v>
      </c>
      <c r="B260" s="4"/>
      <c r="C260" s="4"/>
      <c r="D260" s="4"/>
      <c r="E260" s="4"/>
      <c r="H260">
        <f>'Marktpreise EEX NCG 2017'!H260</f>
        <v>21.756</v>
      </c>
      <c r="I260">
        <f>'Marktpreise EEX NCG 2017'!L260+0.19</f>
        <v>19.46195500000001</v>
      </c>
    </row>
    <row r="261" spans="1:9" x14ac:dyDescent="0.2">
      <c r="A261" s="2">
        <f>'Marktpreise EEX NCG 2017'!A261</f>
        <v>41899</v>
      </c>
      <c r="B261" s="4"/>
      <c r="C261" s="4"/>
      <c r="D261" s="4"/>
      <c r="E261" s="4"/>
      <c r="H261">
        <f>'Marktpreise EEX NCG 2017'!H261</f>
        <v>21.628</v>
      </c>
      <c r="I261">
        <f>'Marktpreise EEX NCG 2017'!L261+0.19</f>
        <v>19.452985000000009</v>
      </c>
    </row>
    <row r="262" spans="1:9" x14ac:dyDescent="0.2">
      <c r="A262" s="2">
        <f>'Marktpreise EEX NCG 2017'!A262</f>
        <v>41900</v>
      </c>
      <c r="B262" s="4"/>
      <c r="C262" s="4"/>
      <c r="D262" s="4"/>
      <c r="E262" s="4"/>
      <c r="H262">
        <f>'Marktpreise EEX NCG 2017'!H262</f>
        <v>21.738</v>
      </c>
      <c r="I262">
        <f>'Marktpreise EEX NCG 2017'!L262+0.19</f>
        <v>19.444230000000012</v>
      </c>
    </row>
    <row r="263" spans="1:9" x14ac:dyDescent="0.2">
      <c r="A263" s="2">
        <f>'Marktpreise EEX NCG 2017'!A263</f>
        <v>41901</v>
      </c>
      <c r="B263" s="4"/>
      <c r="C263" s="4"/>
      <c r="D263" s="4"/>
      <c r="E263" s="4"/>
      <c r="H263">
        <f>'Marktpreise EEX NCG 2017'!H263</f>
        <v>21.263000000000002</v>
      </c>
      <c r="I263">
        <f>'Marktpreise EEX NCG 2017'!L263+0.19</f>
        <v>19.42655000000001</v>
      </c>
    </row>
    <row r="264" spans="1:9" x14ac:dyDescent="0.2">
      <c r="A264" s="2">
        <f>'Marktpreise EEX NCG 2017'!A264</f>
        <v>41902</v>
      </c>
      <c r="B264" s="4"/>
      <c r="C264" s="4"/>
      <c r="D264" s="4"/>
      <c r="E264" s="4"/>
      <c r="H264">
        <f>'Marktpreise EEX NCG 2017'!H264</f>
        <v>21.164999999999999</v>
      </c>
      <c r="I264">
        <f>'Marktpreise EEX NCG 2017'!L264+0.19</f>
        <v>19.411220000000007</v>
      </c>
    </row>
    <row r="265" spans="1:9" x14ac:dyDescent="0.2">
      <c r="A265" s="2">
        <f>'Marktpreise EEX NCG 2017'!A265</f>
        <v>41903</v>
      </c>
      <c r="B265" s="4"/>
      <c r="C265" s="4"/>
      <c r="D265" s="4"/>
      <c r="E265" s="4"/>
      <c r="H265">
        <f>'Marktpreise EEX NCG 2017'!H265</f>
        <v>21.593</v>
      </c>
      <c r="I265">
        <f>'Marktpreise EEX NCG 2017'!L265+0.19</f>
        <v>19.40078500000001</v>
      </c>
    </row>
    <row r="266" spans="1:9" x14ac:dyDescent="0.2">
      <c r="A266" s="2">
        <f>'Marktpreise EEX NCG 2017'!A266</f>
        <v>41904</v>
      </c>
      <c r="B266" s="4"/>
      <c r="C266" s="4"/>
      <c r="D266" s="4"/>
      <c r="E266" s="4"/>
      <c r="H266">
        <f>'Marktpreise EEX NCG 2017'!H266</f>
        <v>21.917999999999999</v>
      </c>
      <c r="I266">
        <f>'Marktpreise EEX NCG 2017'!L266+0.19</f>
        <v>19.390555000000006</v>
      </c>
    </row>
    <row r="267" spans="1:9" x14ac:dyDescent="0.2">
      <c r="A267" s="2">
        <f>'Marktpreise EEX NCG 2017'!A267</f>
        <v>41905</v>
      </c>
      <c r="B267" s="4"/>
      <c r="C267" s="4"/>
      <c r="D267" s="4"/>
      <c r="E267" s="4"/>
      <c r="H267">
        <f>'Marktpreise EEX NCG 2017'!H267</f>
        <v>21.890999999999998</v>
      </c>
      <c r="I267">
        <f>'Marktpreise EEX NCG 2017'!L267+0.19</f>
        <v>19.380195000000004</v>
      </c>
    </row>
    <row r="268" spans="1:9" x14ac:dyDescent="0.2">
      <c r="A268" s="2">
        <f>'Marktpreise EEX NCG 2017'!A268</f>
        <v>41906</v>
      </c>
      <c r="B268" s="4"/>
      <c r="C268" s="4"/>
      <c r="D268" s="4"/>
      <c r="E268" s="4"/>
      <c r="H268">
        <f>'Marktpreise EEX NCG 2017'!H268</f>
        <v>21.838999999999999</v>
      </c>
      <c r="I268">
        <f>'Marktpreise EEX NCG 2017'!L268+0.19</f>
        <v>19.371940000000006</v>
      </c>
    </row>
    <row r="269" spans="1:9" x14ac:dyDescent="0.2">
      <c r="A269" s="2">
        <f>'Marktpreise EEX NCG 2017'!A269</f>
        <v>41907</v>
      </c>
      <c r="B269" s="4"/>
      <c r="C269" s="4"/>
      <c r="D269" s="4"/>
      <c r="E269" s="4"/>
      <c r="H269">
        <f>'Marktpreise EEX NCG 2017'!H269</f>
        <v>22.411999999999999</v>
      </c>
      <c r="I269">
        <f>'Marktpreise EEX NCG 2017'!L269+0.19</f>
        <v>19.364515000000008</v>
      </c>
    </row>
    <row r="270" spans="1:9" x14ac:dyDescent="0.2">
      <c r="A270" s="2">
        <f>'Marktpreise EEX NCG 2017'!A270</f>
        <v>41908</v>
      </c>
      <c r="B270" s="4"/>
      <c r="C270" s="4"/>
      <c r="D270" s="4"/>
      <c r="E270" s="4"/>
      <c r="H270">
        <f>'Marktpreise EEX NCG 2017'!H270</f>
        <v>21.936</v>
      </c>
      <c r="I270">
        <f>'Marktpreise EEX NCG 2017'!L270+0.19</f>
        <v>19.354765000000004</v>
      </c>
    </row>
    <row r="271" spans="1:9" x14ac:dyDescent="0.2">
      <c r="A271" s="2">
        <f>'Marktpreise EEX NCG 2017'!A271</f>
        <v>41909</v>
      </c>
      <c r="B271" s="4"/>
      <c r="C271" s="4"/>
      <c r="D271" s="4"/>
      <c r="E271" s="4"/>
      <c r="H271">
        <f>'Marktpreise EEX NCG 2017'!H271</f>
        <v>21.808</v>
      </c>
      <c r="I271">
        <f>'Marktpreise EEX NCG 2017'!L271+0.19</f>
        <v>19.345550000000003</v>
      </c>
    </row>
    <row r="272" spans="1:9" x14ac:dyDescent="0.2">
      <c r="A272" s="2">
        <f>'Marktpreise EEX NCG 2017'!A272</f>
        <v>41910</v>
      </c>
      <c r="B272" s="4"/>
      <c r="C272" s="4"/>
      <c r="D272" s="4"/>
      <c r="E272" s="4"/>
      <c r="H272">
        <f>'Marktpreise EEX NCG 2017'!H272</f>
        <v>22.2</v>
      </c>
      <c r="I272">
        <f>'Marktpreise EEX NCG 2017'!L272+0.19</f>
        <v>19.339405000000003</v>
      </c>
    </row>
    <row r="273" spans="1:9" x14ac:dyDescent="0.2">
      <c r="A273" s="2">
        <f>'Marktpreise EEX NCG 2017'!A273</f>
        <v>41911</v>
      </c>
      <c r="B273" s="4"/>
      <c r="C273" s="4"/>
      <c r="D273" s="4"/>
      <c r="E273" s="4"/>
      <c r="H273">
        <f>'Marktpreise EEX NCG 2017'!H273</f>
        <v>22.146000000000001</v>
      </c>
      <c r="I273">
        <f>'Marktpreise EEX NCG 2017'!L273+0.19</f>
        <v>19.332215000000001</v>
      </c>
    </row>
    <row r="274" spans="1:9" x14ac:dyDescent="0.2">
      <c r="A274" s="2">
        <f>'Marktpreise EEX NCG 2017'!A274</f>
        <v>41912</v>
      </c>
      <c r="B274" s="4"/>
      <c r="C274" s="4"/>
      <c r="D274" s="4"/>
      <c r="E274" s="4"/>
      <c r="H274">
        <f>'Marktpreise EEX NCG 2017'!H274</f>
        <v>22.437000000000001</v>
      </c>
      <c r="I274">
        <f>'Marktpreise EEX NCG 2017'!L274+0.19</f>
        <v>19.328020000000002</v>
      </c>
    </row>
    <row r="275" spans="1:9" x14ac:dyDescent="0.2">
      <c r="A275" s="2">
        <f>'Marktpreise EEX NCG 2017'!A275</f>
        <v>41913</v>
      </c>
      <c r="B275" s="4"/>
      <c r="C275" s="4"/>
      <c r="D275" s="4"/>
      <c r="E275" s="4"/>
      <c r="H275">
        <f>'Marktpreise EEX NCG 2017'!H275</f>
        <v>22.741</v>
      </c>
      <c r="I275">
        <f>'Marktpreise EEX NCG 2017'!L275+0.19</f>
        <v>19.325410000000002</v>
      </c>
    </row>
    <row r="276" spans="1:9" x14ac:dyDescent="0.2">
      <c r="A276" s="2">
        <f>'Marktpreise EEX NCG 2017'!A276</f>
        <v>41914</v>
      </c>
      <c r="B276" s="4"/>
      <c r="C276" s="4"/>
      <c r="D276" s="4"/>
      <c r="E276" s="4"/>
      <c r="H276">
        <f>'Marktpreise EEX NCG 2017'!H276</f>
        <v>22.11</v>
      </c>
      <c r="I276">
        <f>'Marktpreise EEX NCG 2017'!L276+0.19</f>
        <v>19.31804</v>
      </c>
    </row>
    <row r="277" spans="1:9" x14ac:dyDescent="0.2">
      <c r="A277" s="2">
        <f>'Marktpreise EEX NCG 2017'!A277</f>
        <v>41915</v>
      </c>
      <c r="B277" s="4"/>
      <c r="C277" s="4"/>
      <c r="D277" s="4"/>
      <c r="E277" s="4"/>
      <c r="H277">
        <f>'Marktpreise EEX NCG 2017'!H277</f>
        <v>21.484999999999999</v>
      </c>
      <c r="I277">
        <f>'Marktpreise EEX NCG 2017'!L277+0.19</f>
        <v>19.3078</v>
      </c>
    </row>
    <row r="278" spans="1:9" x14ac:dyDescent="0.2">
      <c r="A278" s="2">
        <f>'Marktpreise EEX NCG 2017'!A278</f>
        <v>41916</v>
      </c>
      <c r="B278" s="4"/>
      <c r="C278" s="4"/>
      <c r="D278" s="4"/>
      <c r="E278" s="4"/>
      <c r="H278">
        <f>'Marktpreise EEX NCG 2017'!H278</f>
        <v>21.553999999999998</v>
      </c>
      <c r="I278">
        <f>'Marktpreise EEX NCG 2017'!L278+0.19</f>
        <v>19.298894999999998</v>
      </c>
    </row>
    <row r="279" spans="1:9" x14ac:dyDescent="0.2">
      <c r="A279" s="2">
        <f>'Marktpreise EEX NCG 2017'!A279</f>
        <v>41917</v>
      </c>
      <c r="B279" s="4"/>
      <c r="C279" s="4"/>
      <c r="D279" s="4"/>
      <c r="E279" s="4"/>
      <c r="H279">
        <f>'Marktpreise EEX NCG 2017'!H279</f>
        <v>21.515000000000001</v>
      </c>
      <c r="I279">
        <f>'Marktpreise EEX NCG 2017'!L279+0.19</f>
        <v>19.292294999999999</v>
      </c>
    </row>
    <row r="280" spans="1:9" x14ac:dyDescent="0.2">
      <c r="A280" s="2">
        <f>'Marktpreise EEX NCG 2017'!A280</f>
        <v>41918</v>
      </c>
      <c r="B280" s="4"/>
      <c r="C280" s="4"/>
      <c r="D280" s="4"/>
      <c r="E280" s="4"/>
      <c r="H280">
        <f>'Marktpreise EEX NCG 2017'!H280</f>
        <v>21.375</v>
      </c>
      <c r="I280">
        <f>'Marktpreise EEX NCG 2017'!L280+0.19</f>
        <v>19.286974999999998</v>
      </c>
    </row>
    <row r="281" spans="1:9" x14ac:dyDescent="0.2">
      <c r="A281" s="2">
        <f>'Marktpreise EEX NCG 2017'!A281</f>
        <v>41919</v>
      </c>
      <c r="B281" s="4"/>
      <c r="C281" s="4"/>
      <c r="D281" s="4"/>
      <c r="E281" s="4"/>
      <c r="H281">
        <f>'Marktpreise EEX NCG 2017'!H281</f>
        <v>21.181999999999999</v>
      </c>
      <c r="I281">
        <f>'Marktpreise EEX NCG 2017'!L281+0.19</f>
        <v>19.281859999999998</v>
      </c>
    </row>
    <row r="282" spans="1:9" x14ac:dyDescent="0.2">
      <c r="A282" s="2">
        <f>'Marktpreise EEX NCG 2017'!A282</f>
        <v>41920</v>
      </c>
      <c r="B282" s="4"/>
      <c r="C282" s="4"/>
      <c r="D282" s="4"/>
      <c r="E282" s="4"/>
      <c r="H282">
        <f>'Marktpreise EEX NCG 2017'!H282</f>
        <v>20.774000000000001</v>
      </c>
      <c r="I282">
        <f>'Marktpreise EEX NCG 2017'!L282+0.19</f>
        <v>19.273825000000002</v>
      </c>
    </row>
    <row r="283" spans="1:9" x14ac:dyDescent="0.2">
      <c r="A283" s="2">
        <f>'Marktpreise EEX NCG 2017'!A283</f>
        <v>41921</v>
      </c>
      <c r="B283" s="4"/>
      <c r="C283" s="4"/>
      <c r="D283" s="4"/>
      <c r="E283" s="4"/>
      <c r="H283">
        <f>'Marktpreise EEX NCG 2017'!H283</f>
        <v>21.318000000000001</v>
      </c>
      <c r="I283">
        <f>'Marktpreise EEX NCG 2017'!L283+0.19</f>
        <v>19.265910000000002</v>
      </c>
    </row>
    <row r="284" spans="1:9" x14ac:dyDescent="0.2">
      <c r="A284" s="2">
        <f>'Marktpreise EEX NCG 2017'!A284</f>
        <v>41922</v>
      </c>
      <c r="B284" s="4"/>
      <c r="C284" s="4"/>
      <c r="D284" s="4"/>
      <c r="E284" s="4"/>
      <c r="H284">
        <f>'Marktpreise EEX NCG 2017'!H284</f>
        <v>21.55</v>
      </c>
      <c r="I284">
        <f>'Marktpreise EEX NCG 2017'!L284+0.19</f>
        <v>19.260715000000001</v>
      </c>
    </row>
    <row r="285" spans="1:9" x14ac:dyDescent="0.2">
      <c r="A285" s="2">
        <f>'Marktpreise EEX NCG 2017'!A285</f>
        <v>41923</v>
      </c>
      <c r="B285" s="4"/>
      <c r="C285" s="4"/>
      <c r="D285" s="4"/>
      <c r="E285" s="4"/>
      <c r="H285">
        <f>'Marktpreise EEX NCG 2017'!H285</f>
        <v>21.536000000000001</v>
      </c>
      <c r="I285">
        <f>'Marktpreise EEX NCG 2017'!L285+0.19</f>
        <v>19.255670000000002</v>
      </c>
    </row>
    <row r="286" spans="1:9" x14ac:dyDescent="0.2">
      <c r="A286" s="2">
        <f>'Marktpreise EEX NCG 2017'!A286</f>
        <v>41924</v>
      </c>
      <c r="B286" s="4"/>
      <c r="C286" s="4"/>
      <c r="D286" s="4"/>
      <c r="E286" s="4"/>
      <c r="H286">
        <f>'Marktpreise EEX NCG 2017'!H286</f>
        <v>21.780999999999999</v>
      </c>
      <c r="I286">
        <f>'Marktpreise EEX NCG 2017'!L286+0.19</f>
        <v>19.252185000000001</v>
      </c>
    </row>
    <row r="287" spans="1:9" x14ac:dyDescent="0.2">
      <c r="A287" s="2">
        <f>'Marktpreise EEX NCG 2017'!A287</f>
        <v>41925</v>
      </c>
      <c r="B287" s="4"/>
      <c r="C287" s="4"/>
      <c r="D287" s="4"/>
      <c r="E287" s="4"/>
      <c r="H287">
        <f>'Marktpreise EEX NCG 2017'!H287</f>
        <v>21.233000000000001</v>
      </c>
      <c r="I287">
        <f>'Marktpreise EEX NCG 2017'!L287+0.19</f>
        <v>19.247465000000002</v>
      </c>
    </row>
    <row r="288" spans="1:9" x14ac:dyDescent="0.2">
      <c r="A288" s="2">
        <f>'Marktpreise EEX NCG 2017'!A288</f>
        <v>41926</v>
      </c>
      <c r="B288" s="4"/>
      <c r="C288" s="4"/>
      <c r="D288" s="4"/>
      <c r="E288" s="4"/>
      <c r="H288">
        <f>'Marktpreise EEX NCG 2017'!H288</f>
        <v>21.553999999999998</v>
      </c>
      <c r="I288">
        <f>'Marktpreise EEX NCG 2017'!L288+0.19</f>
        <v>19.248515000000001</v>
      </c>
    </row>
    <row r="289" spans="1:9" x14ac:dyDescent="0.2">
      <c r="A289" s="2">
        <f>'Marktpreise EEX NCG 2017'!A289</f>
        <v>41927</v>
      </c>
      <c r="B289" s="4"/>
      <c r="C289" s="4"/>
      <c r="D289" s="4"/>
      <c r="E289" s="4"/>
      <c r="H289">
        <f>'Marktpreise EEX NCG 2017'!H289</f>
        <v>21.32</v>
      </c>
      <c r="I289">
        <f>'Marktpreise EEX NCG 2017'!L289+0.19</f>
        <v>19.24823</v>
      </c>
    </row>
    <row r="290" spans="1:9" x14ac:dyDescent="0.2">
      <c r="A290" s="2">
        <f>'Marktpreise EEX NCG 2017'!A290</f>
        <v>41928</v>
      </c>
      <c r="B290" s="4"/>
      <c r="C290" s="4"/>
      <c r="D290" s="4"/>
      <c r="E290" s="4"/>
      <c r="H290">
        <f>'Marktpreise EEX NCG 2017'!H290</f>
        <v>21.463999999999999</v>
      </c>
      <c r="I290">
        <f>'Marktpreise EEX NCG 2017'!L290+0.19</f>
        <v>19.24849</v>
      </c>
    </row>
    <row r="291" spans="1:9" x14ac:dyDescent="0.2">
      <c r="A291" s="2">
        <f>'Marktpreise EEX NCG 2017'!A291</f>
        <v>41929</v>
      </c>
      <c r="B291" s="4"/>
      <c r="C291" s="4"/>
      <c r="D291" s="4"/>
      <c r="E291" s="4"/>
      <c r="H291">
        <f>'Marktpreise EEX NCG 2017'!H291</f>
        <v>20.626999999999999</v>
      </c>
      <c r="I291">
        <f>'Marktpreise EEX NCG 2017'!L291+0.19</f>
        <v>19.246320000000001</v>
      </c>
    </row>
    <row r="292" spans="1:9" x14ac:dyDescent="0.2">
      <c r="A292" s="2">
        <f>'Marktpreise EEX NCG 2017'!A292</f>
        <v>41930</v>
      </c>
      <c r="B292" s="4"/>
      <c r="C292" s="4"/>
      <c r="D292" s="4"/>
      <c r="E292" s="4"/>
      <c r="H292">
        <f>'Marktpreise EEX NCG 2017'!H292</f>
        <v>20.562999999999999</v>
      </c>
      <c r="I292">
        <f>'Marktpreise EEX NCG 2017'!L292+0.19</f>
        <v>19.242125000000001</v>
      </c>
    </row>
    <row r="293" spans="1:9" x14ac:dyDescent="0.2">
      <c r="A293" s="2">
        <f>'Marktpreise EEX NCG 2017'!A293</f>
        <v>41931</v>
      </c>
      <c r="B293" s="4"/>
      <c r="C293" s="4"/>
      <c r="D293" s="4"/>
      <c r="E293" s="4"/>
      <c r="H293">
        <f>'Marktpreise EEX NCG 2017'!H293</f>
        <v>21.661000000000001</v>
      </c>
      <c r="I293">
        <f>'Marktpreise EEX NCG 2017'!L293+0.19</f>
        <v>19.249395000000003</v>
      </c>
    </row>
    <row r="294" spans="1:9" x14ac:dyDescent="0.2">
      <c r="A294" s="2">
        <f>'Marktpreise EEX NCG 2017'!A294</f>
        <v>41932</v>
      </c>
      <c r="B294" s="4"/>
      <c r="C294" s="4"/>
      <c r="D294" s="4"/>
      <c r="E294" s="4"/>
      <c r="H294">
        <f>'Marktpreise EEX NCG 2017'!H294</f>
        <v>20.835999999999999</v>
      </c>
      <c r="I294">
        <f>'Marktpreise EEX NCG 2017'!L294+0.19</f>
        <v>19.253210000000006</v>
      </c>
    </row>
    <row r="295" spans="1:9" x14ac:dyDescent="0.2">
      <c r="A295" s="2">
        <f>'Marktpreise EEX NCG 2017'!A295</f>
        <v>41933</v>
      </c>
      <c r="B295" s="4"/>
      <c r="C295" s="4"/>
      <c r="D295" s="4"/>
      <c r="E295" s="4"/>
      <c r="H295">
        <f>'Marktpreise EEX NCG 2017'!H295</f>
        <v>21.986000000000001</v>
      </c>
      <c r="I295">
        <f>'Marktpreise EEX NCG 2017'!L295+0.19</f>
        <v>19.263975000000006</v>
      </c>
    </row>
    <row r="296" spans="1:9" x14ac:dyDescent="0.2">
      <c r="A296" s="2">
        <f>'Marktpreise EEX NCG 2017'!A296</f>
        <v>41934</v>
      </c>
      <c r="B296" s="4"/>
      <c r="C296" s="4"/>
      <c r="D296" s="4"/>
      <c r="E296" s="4"/>
      <c r="H296">
        <f>'Marktpreise EEX NCG 2017'!H296</f>
        <v>22.870999999999999</v>
      </c>
      <c r="I296">
        <f>'Marktpreise EEX NCG 2017'!L296+0.19</f>
        <v>19.277410000000003</v>
      </c>
    </row>
    <row r="297" spans="1:9" x14ac:dyDescent="0.2">
      <c r="A297" s="2">
        <f>'Marktpreise EEX NCG 2017'!A297</f>
        <v>41935</v>
      </c>
      <c r="B297" s="4"/>
      <c r="C297" s="4"/>
      <c r="D297" s="4"/>
      <c r="E297" s="4"/>
      <c r="H297">
        <f>'Marktpreise EEX NCG 2017'!H297</f>
        <v>22.855</v>
      </c>
      <c r="I297">
        <f>'Marktpreise EEX NCG 2017'!L297+0.19</f>
        <v>19.288945000000002</v>
      </c>
    </row>
    <row r="298" spans="1:9" x14ac:dyDescent="0.2">
      <c r="A298" s="2">
        <f>'Marktpreise EEX NCG 2017'!A298</f>
        <v>41936</v>
      </c>
      <c r="B298" s="4"/>
      <c r="C298" s="4"/>
      <c r="D298" s="4"/>
      <c r="E298" s="4"/>
      <c r="H298">
        <f>'Marktpreise EEX NCG 2017'!H298</f>
        <v>22.131</v>
      </c>
      <c r="I298">
        <f>'Marktpreise EEX NCG 2017'!L298+0.19</f>
        <v>19.294915000000003</v>
      </c>
    </row>
    <row r="299" spans="1:9" x14ac:dyDescent="0.2">
      <c r="A299" s="2">
        <f>'Marktpreise EEX NCG 2017'!A299</f>
        <v>41937</v>
      </c>
      <c r="B299" s="4"/>
      <c r="C299" s="4"/>
      <c r="D299" s="4"/>
      <c r="E299" s="4"/>
      <c r="H299">
        <f>'Marktpreise EEX NCG 2017'!H299</f>
        <v>22.03</v>
      </c>
      <c r="I299">
        <f>'Marktpreise EEX NCG 2017'!L299+0.19</f>
        <v>19.298415000000002</v>
      </c>
    </row>
    <row r="300" spans="1:9" x14ac:dyDescent="0.2">
      <c r="A300" s="2">
        <f>'Marktpreise EEX NCG 2017'!A300</f>
        <v>41938</v>
      </c>
      <c r="B300" s="4"/>
      <c r="C300" s="4"/>
      <c r="D300" s="4"/>
      <c r="E300" s="4"/>
      <c r="H300">
        <f>'Marktpreise EEX NCG 2017'!H300</f>
        <v>22.314</v>
      </c>
      <c r="I300">
        <f>'Marktpreise EEX NCG 2017'!L300+0.19</f>
        <v>19.302445000000006</v>
      </c>
    </row>
    <row r="301" spans="1:9" x14ac:dyDescent="0.2">
      <c r="A301" s="2">
        <f>'Marktpreise EEX NCG 2017'!A301</f>
        <v>41939</v>
      </c>
      <c r="B301" s="4"/>
      <c r="C301" s="4"/>
      <c r="D301" s="4"/>
      <c r="E301" s="4"/>
      <c r="H301">
        <f>'Marktpreise EEX NCG 2017'!H301</f>
        <v>22.427</v>
      </c>
      <c r="I301">
        <f>'Marktpreise EEX NCG 2017'!L301+0.19</f>
        <v>19.308225000000004</v>
      </c>
    </row>
    <row r="302" spans="1:9" x14ac:dyDescent="0.2">
      <c r="A302" s="2">
        <f>'Marktpreise EEX NCG 2017'!A302</f>
        <v>41940</v>
      </c>
      <c r="B302" s="4"/>
      <c r="C302" s="4"/>
      <c r="D302" s="4"/>
      <c r="E302" s="4"/>
      <c r="H302">
        <f>'Marktpreise EEX NCG 2017'!H302</f>
        <v>22.606000000000002</v>
      </c>
      <c r="I302">
        <f>'Marktpreise EEX NCG 2017'!L302+0.19</f>
        <v>19.313560000000003</v>
      </c>
    </row>
    <row r="303" spans="1:9" x14ac:dyDescent="0.2">
      <c r="A303" s="2">
        <f>'Marktpreise EEX NCG 2017'!A303</f>
        <v>41941</v>
      </c>
      <c r="B303" s="4"/>
      <c r="C303" s="4"/>
      <c r="D303" s="4"/>
      <c r="E303" s="4"/>
      <c r="H303">
        <f>'Marktpreise EEX NCG 2017'!H303</f>
        <v>22.907</v>
      </c>
      <c r="I303">
        <f>'Marktpreise EEX NCG 2017'!L303+0.19</f>
        <v>19.320355000000003</v>
      </c>
    </row>
    <row r="304" spans="1:9" x14ac:dyDescent="0.2">
      <c r="A304" s="2">
        <f>'Marktpreise EEX NCG 2017'!A304</f>
        <v>41942</v>
      </c>
      <c r="B304" s="4"/>
      <c r="C304" s="4"/>
      <c r="D304" s="4"/>
      <c r="E304" s="4"/>
      <c r="H304">
        <f>'Marktpreise EEX NCG 2017'!H304</f>
        <v>22.221</v>
      </c>
      <c r="I304">
        <f>'Marktpreise EEX NCG 2017'!L304+0.19</f>
        <v>19.322090000000003</v>
      </c>
    </row>
    <row r="305" spans="1:9" x14ac:dyDescent="0.2">
      <c r="A305" s="2">
        <f>'Marktpreise EEX NCG 2017'!A305</f>
        <v>41943</v>
      </c>
      <c r="B305" s="4"/>
      <c r="C305" s="4"/>
      <c r="D305" s="4"/>
      <c r="E305" s="4"/>
      <c r="H305">
        <f>'Marktpreise EEX NCG 2017'!H305</f>
        <v>19.998000000000001</v>
      </c>
      <c r="I305">
        <f>'Marktpreise EEX NCG 2017'!L305+0.19</f>
        <v>19.311125000000001</v>
      </c>
    </row>
    <row r="306" spans="1:9" x14ac:dyDescent="0.2">
      <c r="A306" s="2">
        <f>'Marktpreise EEX NCG 2017'!A306</f>
        <v>41944</v>
      </c>
      <c r="B306" s="4"/>
      <c r="C306" s="4"/>
      <c r="D306" s="4"/>
      <c r="E306" s="4"/>
      <c r="H306">
        <f>'Marktpreise EEX NCG 2017'!H306</f>
        <v>19.933</v>
      </c>
      <c r="I306">
        <f>'Marktpreise EEX NCG 2017'!L306+0.19</f>
        <v>19.300114999999998</v>
      </c>
    </row>
    <row r="307" spans="1:9" x14ac:dyDescent="0.2">
      <c r="A307" s="2">
        <f>'Marktpreise EEX NCG 2017'!A307</f>
        <v>41945</v>
      </c>
      <c r="B307" s="4"/>
      <c r="C307" s="4"/>
      <c r="D307" s="4"/>
      <c r="E307" s="4"/>
      <c r="H307">
        <f>'Marktpreise EEX NCG 2017'!H307</f>
        <v>20.776</v>
      </c>
      <c r="I307">
        <f>'Marktpreise EEX NCG 2017'!L307+0.19</f>
        <v>19.293554999999998</v>
      </c>
    </row>
    <row r="308" spans="1:9" x14ac:dyDescent="0.2">
      <c r="A308" s="2">
        <f>'Marktpreise EEX NCG 2017'!A308</f>
        <v>41946</v>
      </c>
      <c r="B308" s="4"/>
      <c r="C308" s="4"/>
      <c r="D308" s="4"/>
      <c r="E308" s="4"/>
      <c r="H308">
        <f>'Marktpreise EEX NCG 2017'!H308</f>
        <v>22.507000000000001</v>
      </c>
      <c r="I308">
        <f>'Marktpreise EEX NCG 2017'!L308+0.19</f>
        <v>19.297094999999995</v>
      </c>
    </row>
    <row r="309" spans="1:9" x14ac:dyDescent="0.2">
      <c r="A309" s="2">
        <f>'Marktpreise EEX NCG 2017'!A309</f>
        <v>41947</v>
      </c>
      <c r="B309" s="4"/>
      <c r="C309" s="4"/>
      <c r="D309" s="4"/>
      <c r="E309" s="4"/>
      <c r="H309">
        <f>'Marktpreise EEX NCG 2017'!H309</f>
        <v>22.393999999999998</v>
      </c>
      <c r="I309">
        <f>'Marktpreise EEX NCG 2017'!L309+0.19</f>
        <v>19.302154999999996</v>
      </c>
    </row>
    <row r="310" spans="1:9" x14ac:dyDescent="0.2">
      <c r="A310" s="2">
        <f>'Marktpreise EEX NCG 2017'!A310</f>
        <v>41948</v>
      </c>
      <c r="B310" s="4"/>
      <c r="C310" s="4"/>
      <c r="D310" s="4"/>
      <c r="E310" s="4"/>
      <c r="H310">
        <f>'Marktpreise EEX NCG 2017'!H310</f>
        <v>22.448</v>
      </c>
      <c r="I310">
        <f>'Marktpreise EEX NCG 2017'!L310+0.19</f>
        <v>19.307729999999999</v>
      </c>
    </row>
    <row r="311" spans="1:9" x14ac:dyDescent="0.2">
      <c r="A311" s="2">
        <f>'Marktpreise EEX NCG 2017'!A311</f>
        <v>41949</v>
      </c>
      <c r="B311" s="4"/>
      <c r="C311" s="4"/>
      <c r="D311" s="4"/>
      <c r="E311" s="4"/>
      <c r="H311">
        <f>'Marktpreise EEX NCG 2017'!H311</f>
        <v>22.216000000000001</v>
      </c>
      <c r="I311">
        <f>'Marktpreise EEX NCG 2017'!L311+0.19</f>
        <v>19.315989999999999</v>
      </c>
    </row>
    <row r="312" spans="1:9" x14ac:dyDescent="0.2">
      <c r="A312" s="2">
        <f>'Marktpreise EEX NCG 2017'!A312</f>
        <v>41950</v>
      </c>
      <c r="B312" s="4"/>
      <c r="C312" s="4"/>
      <c r="D312" s="4"/>
      <c r="E312" s="4"/>
      <c r="H312">
        <f>'Marktpreise EEX NCG 2017'!H312</f>
        <v>22.391999999999999</v>
      </c>
      <c r="I312">
        <f>'Marktpreise EEX NCG 2017'!L312+0.19</f>
        <v>19.320775000000001</v>
      </c>
    </row>
    <row r="313" spans="1:9" x14ac:dyDescent="0.2">
      <c r="A313" s="2">
        <f>'Marktpreise EEX NCG 2017'!A313</f>
        <v>41951</v>
      </c>
      <c r="B313" s="4"/>
      <c r="C313" s="4"/>
      <c r="D313" s="4"/>
      <c r="E313" s="4"/>
      <c r="H313">
        <f>'Marktpreise EEX NCG 2017'!H313</f>
        <v>22.399000000000001</v>
      </c>
      <c r="I313">
        <f>'Marktpreise EEX NCG 2017'!L313+0.19</f>
        <v>19.328135</v>
      </c>
    </row>
    <row r="314" spans="1:9" x14ac:dyDescent="0.2">
      <c r="A314" s="2">
        <f>'Marktpreise EEX NCG 2017'!A314</f>
        <v>41952</v>
      </c>
      <c r="B314" s="4"/>
      <c r="C314" s="4"/>
      <c r="D314" s="4"/>
      <c r="E314" s="4"/>
      <c r="H314">
        <f>'Marktpreise EEX NCG 2017'!H314</f>
        <v>22.535</v>
      </c>
      <c r="I314">
        <f>'Marktpreise EEX NCG 2017'!L314+0.19</f>
        <v>19.338954999999999</v>
      </c>
    </row>
    <row r="315" spans="1:9" x14ac:dyDescent="0.2">
      <c r="A315" s="2">
        <f>'Marktpreise EEX NCG 2017'!A315</f>
        <v>41953</v>
      </c>
      <c r="B315" s="4"/>
      <c r="C315" s="4"/>
      <c r="D315" s="4"/>
      <c r="E315" s="4"/>
      <c r="H315">
        <f>'Marktpreise EEX NCG 2017'!H315</f>
        <v>23.138000000000002</v>
      </c>
      <c r="I315">
        <f>'Marktpreise EEX NCG 2017'!L315+0.19</f>
        <v>19.354879999999998</v>
      </c>
    </row>
    <row r="316" spans="1:9" x14ac:dyDescent="0.2">
      <c r="A316" s="2">
        <f>'Marktpreise EEX NCG 2017'!A316</f>
        <v>41954</v>
      </c>
      <c r="B316" s="4"/>
      <c r="C316" s="4"/>
      <c r="D316" s="4"/>
      <c r="E316" s="4"/>
      <c r="H316">
        <f>'Marktpreise EEX NCG 2017'!H316</f>
        <v>23.085999999999999</v>
      </c>
      <c r="I316">
        <f>'Marktpreise EEX NCG 2017'!L316+0.19</f>
        <v>19.369545000000002</v>
      </c>
    </row>
    <row r="317" spans="1:9" x14ac:dyDescent="0.2">
      <c r="A317" s="2">
        <f>'Marktpreise EEX NCG 2017'!A317</f>
        <v>41955</v>
      </c>
      <c r="B317" s="4"/>
      <c r="C317" s="4"/>
      <c r="D317" s="4"/>
      <c r="E317" s="4"/>
      <c r="H317">
        <f>'Marktpreise EEX NCG 2017'!H317</f>
        <v>23.015999999999998</v>
      </c>
      <c r="I317">
        <f>'Marktpreise EEX NCG 2017'!L317+0.19</f>
        <v>19.38335</v>
      </c>
    </row>
    <row r="318" spans="1:9" x14ac:dyDescent="0.2">
      <c r="A318" s="2">
        <f>'Marktpreise EEX NCG 2017'!A318</f>
        <v>41956</v>
      </c>
      <c r="B318" s="4"/>
      <c r="C318" s="4"/>
      <c r="D318" s="4"/>
      <c r="E318" s="4"/>
      <c r="H318">
        <f>'Marktpreise EEX NCG 2017'!H318</f>
        <v>22.733000000000001</v>
      </c>
      <c r="I318">
        <f>'Marktpreise EEX NCG 2017'!L318+0.19</f>
        <v>19.395960000000002</v>
      </c>
    </row>
    <row r="319" spans="1:9" x14ac:dyDescent="0.2">
      <c r="A319" s="2">
        <f>'Marktpreise EEX NCG 2017'!A319</f>
        <v>41957</v>
      </c>
      <c r="B319" s="4"/>
      <c r="C319" s="4"/>
      <c r="D319" s="4"/>
      <c r="E319" s="4"/>
      <c r="H319">
        <f>'Marktpreise EEX NCG 2017'!H319</f>
        <v>22.195</v>
      </c>
      <c r="I319">
        <f>'Marktpreise EEX NCG 2017'!L319+0.19</f>
        <v>19.404485000000001</v>
      </c>
    </row>
    <row r="320" spans="1:9" x14ac:dyDescent="0.2">
      <c r="A320" s="2">
        <f>'Marktpreise EEX NCG 2017'!A320</f>
        <v>41958</v>
      </c>
      <c r="B320" s="4"/>
      <c r="C320" s="4"/>
      <c r="D320" s="4"/>
      <c r="E320" s="4"/>
      <c r="H320">
        <f>'Marktpreise EEX NCG 2017'!H320</f>
        <v>22.21</v>
      </c>
      <c r="I320">
        <f>'Marktpreise EEX NCG 2017'!L320+0.19</f>
        <v>19.41563</v>
      </c>
    </row>
    <row r="321" spans="1:9" x14ac:dyDescent="0.2">
      <c r="A321" s="2">
        <f>'Marktpreise EEX NCG 2017'!A321</f>
        <v>41959</v>
      </c>
      <c r="B321" s="4"/>
      <c r="C321" s="4"/>
      <c r="D321" s="4"/>
      <c r="E321" s="4"/>
      <c r="H321">
        <f>'Marktpreise EEX NCG 2017'!H321</f>
        <v>22.53</v>
      </c>
      <c r="I321">
        <f>'Marktpreise EEX NCG 2017'!L321+0.19</f>
        <v>19.431209999999997</v>
      </c>
    </row>
    <row r="322" spans="1:9" x14ac:dyDescent="0.2">
      <c r="A322" s="2">
        <f>'Marktpreise EEX NCG 2017'!A322</f>
        <v>41960</v>
      </c>
      <c r="B322" s="4"/>
      <c r="C322" s="4"/>
      <c r="D322" s="4"/>
      <c r="E322" s="4"/>
      <c r="H322">
        <f>'Marktpreise EEX NCG 2017'!H322</f>
        <v>23.352</v>
      </c>
      <c r="I322">
        <f>'Marktpreise EEX NCG 2017'!L322+0.19</f>
        <v>19.451819999999998</v>
      </c>
    </row>
    <row r="323" spans="1:9" x14ac:dyDescent="0.2">
      <c r="A323" s="2">
        <f>'Marktpreise EEX NCG 2017'!A323</f>
        <v>41961</v>
      </c>
      <c r="B323" s="4"/>
      <c r="C323" s="4"/>
      <c r="D323" s="4"/>
      <c r="E323" s="4"/>
      <c r="H323">
        <f>'Marktpreise EEX NCG 2017'!H323</f>
        <v>22.981999999999999</v>
      </c>
      <c r="I323">
        <f>'Marktpreise EEX NCG 2017'!L323+0.19</f>
        <v>19.468784999999997</v>
      </c>
    </row>
    <row r="324" spans="1:9" x14ac:dyDescent="0.2">
      <c r="A324" s="2">
        <f>'Marktpreise EEX NCG 2017'!A324</f>
        <v>41962</v>
      </c>
      <c r="B324" s="4"/>
      <c r="C324" s="4"/>
      <c r="D324" s="4"/>
      <c r="E324" s="4"/>
      <c r="H324">
        <f>'Marktpreise EEX NCG 2017'!H324</f>
        <v>23.102</v>
      </c>
      <c r="I324">
        <f>'Marktpreise EEX NCG 2017'!L324+0.19</f>
        <v>19.485969999999998</v>
      </c>
    </row>
    <row r="325" spans="1:9" x14ac:dyDescent="0.2">
      <c r="A325" s="2">
        <f>'Marktpreise EEX NCG 2017'!A325</f>
        <v>41963</v>
      </c>
      <c r="B325" s="4"/>
      <c r="C325" s="4"/>
      <c r="D325" s="4"/>
      <c r="E325" s="4"/>
      <c r="H325">
        <f>'Marktpreise EEX NCG 2017'!H325</f>
        <v>23.274000000000001</v>
      </c>
      <c r="I325">
        <f>'Marktpreise EEX NCG 2017'!L325+0.19</f>
        <v>19.503039999999999</v>
      </c>
    </row>
    <row r="326" spans="1:9" x14ac:dyDescent="0.2">
      <c r="A326" s="2">
        <f>'Marktpreise EEX NCG 2017'!A326</f>
        <v>41964</v>
      </c>
      <c r="B326" s="4"/>
      <c r="C326" s="4"/>
      <c r="D326" s="4"/>
      <c r="E326" s="4"/>
      <c r="H326">
        <f>'Marktpreise EEX NCG 2017'!H326</f>
        <v>23.202999999999999</v>
      </c>
      <c r="I326">
        <f>'Marktpreise EEX NCG 2017'!L326+0.19</f>
        <v>19.518694999999997</v>
      </c>
    </row>
    <row r="327" spans="1:9" x14ac:dyDescent="0.2">
      <c r="A327" s="2">
        <f>'Marktpreise EEX NCG 2017'!A327</f>
        <v>41965</v>
      </c>
      <c r="B327" s="4"/>
      <c r="C327" s="4"/>
      <c r="D327" s="4"/>
      <c r="E327" s="4"/>
      <c r="H327">
        <f>'Marktpreise EEX NCG 2017'!H327</f>
        <v>23.17</v>
      </c>
      <c r="I327">
        <f>'Marktpreise EEX NCG 2017'!L327+0.19</f>
        <v>19.536175</v>
      </c>
    </row>
    <row r="328" spans="1:9" x14ac:dyDescent="0.2">
      <c r="A328" s="2">
        <f>'Marktpreise EEX NCG 2017'!A328</f>
        <v>41966</v>
      </c>
      <c r="B328" s="4"/>
      <c r="C328" s="4"/>
      <c r="D328" s="4"/>
      <c r="E328" s="4"/>
      <c r="H328">
        <f>'Marktpreise EEX NCG 2017'!H328</f>
        <v>23.337</v>
      </c>
      <c r="I328">
        <f>'Marktpreise EEX NCG 2017'!L328+0.19</f>
        <v>19.557405000000003</v>
      </c>
    </row>
    <row r="329" spans="1:9" x14ac:dyDescent="0.2">
      <c r="A329" s="2">
        <f>'Marktpreise EEX NCG 2017'!A329</f>
        <v>41967</v>
      </c>
      <c r="B329" s="4"/>
      <c r="C329" s="4"/>
      <c r="D329" s="4"/>
      <c r="E329" s="4"/>
      <c r="H329">
        <f>'Marktpreise EEX NCG 2017'!H329</f>
        <v>24.385000000000002</v>
      </c>
      <c r="I329">
        <f>'Marktpreise EEX NCG 2017'!L329+0.19</f>
        <v>19.582970000000003</v>
      </c>
    </row>
    <row r="330" spans="1:9" x14ac:dyDescent="0.2">
      <c r="A330" s="2">
        <f>'Marktpreise EEX NCG 2017'!A330</f>
        <v>41968</v>
      </c>
      <c r="B330" s="4"/>
      <c r="C330" s="4"/>
      <c r="D330" s="4"/>
      <c r="E330" s="4"/>
      <c r="H330">
        <f>'Marktpreise EEX NCG 2017'!H330</f>
        <v>24.879000000000001</v>
      </c>
      <c r="I330">
        <f>'Marktpreise EEX NCG 2017'!L330+0.19</f>
        <v>19.608155000000004</v>
      </c>
    </row>
    <row r="331" spans="1:9" x14ac:dyDescent="0.2">
      <c r="A331" s="2">
        <f>'Marktpreise EEX NCG 2017'!A331</f>
        <v>41969</v>
      </c>
      <c r="B331" s="4"/>
      <c r="C331" s="4"/>
      <c r="D331" s="4"/>
      <c r="E331" s="4"/>
      <c r="H331">
        <f>'Marktpreise EEX NCG 2017'!H331</f>
        <v>24.96</v>
      </c>
      <c r="I331">
        <f>'Marktpreise EEX NCG 2017'!L331+0.19</f>
        <v>19.633315000000003</v>
      </c>
    </row>
    <row r="332" spans="1:9" x14ac:dyDescent="0.2">
      <c r="A332" s="2">
        <f>'Marktpreise EEX NCG 2017'!A332</f>
        <v>41970</v>
      </c>
      <c r="B332" s="4"/>
      <c r="C332" s="4"/>
      <c r="D332" s="4"/>
      <c r="E332" s="4"/>
      <c r="H332">
        <f>'Marktpreise EEX NCG 2017'!H332</f>
        <v>24.556999999999999</v>
      </c>
      <c r="I332">
        <f>'Marktpreise EEX NCG 2017'!L332+0.19</f>
        <v>19.656305000000003</v>
      </c>
    </row>
    <row r="333" spans="1:9" x14ac:dyDescent="0.2">
      <c r="A333" s="2">
        <f>'Marktpreise EEX NCG 2017'!A333</f>
        <v>41971</v>
      </c>
      <c r="B333" s="4"/>
      <c r="C333" s="4"/>
      <c r="D333" s="4"/>
      <c r="E333" s="4"/>
      <c r="H333">
        <f>'Marktpreise EEX NCG 2017'!H333</f>
        <v>24.326000000000001</v>
      </c>
      <c r="I333">
        <f>'Marktpreise EEX NCG 2017'!L333+0.19</f>
        <v>19.679330000000004</v>
      </c>
    </row>
    <row r="334" spans="1:9" x14ac:dyDescent="0.2">
      <c r="A334" s="2">
        <f>'Marktpreise EEX NCG 2017'!A334</f>
        <v>41972</v>
      </c>
      <c r="B334" s="4"/>
      <c r="C334" s="4"/>
      <c r="D334" s="4"/>
      <c r="E334" s="4"/>
      <c r="H334">
        <f>'Marktpreise EEX NCG 2017'!H334</f>
        <v>24.318999999999999</v>
      </c>
      <c r="I334">
        <f>'Marktpreise EEX NCG 2017'!L334+0.19</f>
        <v>19.699940000000005</v>
      </c>
    </row>
    <row r="335" spans="1:9" x14ac:dyDescent="0.2">
      <c r="A335" s="2">
        <f>'Marktpreise EEX NCG 2017'!A335</f>
        <v>41973</v>
      </c>
      <c r="B335" s="4"/>
      <c r="C335" s="4"/>
      <c r="D335" s="4"/>
      <c r="E335" s="4"/>
      <c r="H335">
        <f>'Marktpreise EEX NCG 2017'!H335</f>
        <v>24.387</v>
      </c>
      <c r="I335">
        <f>'Marktpreise EEX NCG 2017'!L335+0.19</f>
        <v>19.721665000000005</v>
      </c>
    </row>
    <row r="336" spans="1:9" x14ac:dyDescent="0.2">
      <c r="A336" s="2">
        <f>'Marktpreise EEX NCG 2017'!A336</f>
        <v>41974</v>
      </c>
      <c r="B336" s="4"/>
      <c r="C336" s="4"/>
      <c r="D336" s="4"/>
      <c r="E336" s="4"/>
      <c r="H336">
        <f>'Marktpreise EEX NCG 2017'!H336</f>
        <v>24.593</v>
      </c>
      <c r="I336">
        <f>'Marktpreise EEX NCG 2017'!L336+0.19</f>
        <v>19.745850000000004</v>
      </c>
    </row>
    <row r="337" spans="1:9" x14ac:dyDescent="0.2">
      <c r="A337" s="2">
        <f>'Marktpreise EEX NCG 2017'!A337</f>
        <v>41975</v>
      </c>
      <c r="B337" s="4"/>
      <c r="C337" s="4"/>
      <c r="D337" s="4"/>
      <c r="E337" s="4"/>
      <c r="H337">
        <f>'Marktpreise EEX NCG 2017'!H337</f>
        <v>23.927</v>
      </c>
      <c r="I337">
        <f>'Marktpreise EEX NCG 2017'!L337+0.19</f>
        <v>19.769130000000001</v>
      </c>
    </row>
    <row r="338" spans="1:9" x14ac:dyDescent="0.2">
      <c r="A338" s="2">
        <f>'Marktpreise EEX NCG 2017'!A338</f>
        <v>41976</v>
      </c>
      <c r="B338" s="4"/>
      <c r="C338" s="4"/>
      <c r="D338" s="4"/>
      <c r="E338" s="4"/>
      <c r="H338">
        <f>'Marktpreise EEX NCG 2017'!H338</f>
        <v>23.707999999999998</v>
      </c>
      <c r="I338">
        <f>'Marktpreise EEX NCG 2017'!L338+0.19</f>
        <v>19.793875</v>
      </c>
    </row>
    <row r="339" spans="1:9" x14ac:dyDescent="0.2">
      <c r="A339" s="2">
        <f>'Marktpreise EEX NCG 2017'!A339</f>
        <v>41977</v>
      </c>
      <c r="B339" s="4"/>
      <c r="C339" s="4"/>
      <c r="D339" s="4"/>
      <c r="E339" s="4"/>
      <c r="H339">
        <f>'Marktpreise EEX NCG 2017'!H339</f>
        <v>23.347999999999999</v>
      </c>
      <c r="I339">
        <f>'Marktpreise EEX NCG 2017'!L339+0.19</f>
        <v>19.814444999999999</v>
      </c>
    </row>
    <row r="340" spans="1:9" x14ac:dyDescent="0.2">
      <c r="A340" s="2">
        <f>'Marktpreise EEX NCG 2017'!A340</f>
        <v>41978</v>
      </c>
      <c r="B340" s="4"/>
      <c r="C340" s="4"/>
      <c r="D340" s="4"/>
      <c r="E340" s="4"/>
      <c r="H340">
        <f>'Marktpreise EEX NCG 2017'!H340</f>
        <v>23.207000000000001</v>
      </c>
      <c r="I340">
        <f>'Marktpreise EEX NCG 2017'!L340+0.19</f>
        <v>19.835725</v>
      </c>
    </row>
    <row r="341" spans="1:9" x14ac:dyDescent="0.2">
      <c r="A341" s="2">
        <f>'Marktpreise EEX NCG 2017'!A341</f>
        <v>41979</v>
      </c>
      <c r="B341" s="4"/>
      <c r="C341" s="4"/>
      <c r="D341" s="4"/>
      <c r="E341" s="4"/>
      <c r="H341">
        <f>'Marktpreise EEX NCG 2017'!H341</f>
        <v>23.245000000000001</v>
      </c>
      <c r="I341">
        <f>'Marktpreise EEX NCG 2017'!L341+0.19</f>
        <v>19.85623</v>
      </c>
    </row>
    <row r="342" spans="1:9" x14ac:dyDescent="0.2">
      <c r="A342" s="2">
        <f>'Marktpreise EEX NCG 2017'!A342</f>
        <v>41980</v>
      </c>
      <c r="B342" s="4"/>
      <c r="C342" s="4"/>
      <c r="D342" s="4"/>
      <c r="E342" s="4"/>
      <c r="H342">
        <f>'Marktpreise EEX NCG 2017'!H342</f>
        <v>23.456</v>
      </c>
      <c r="I342">
        <f>'Marktpreise EEX NCG 2017'!L342+0.19</f>
        <v>19.875010000000003</v>
      </c>
    </row>
    <row r="343" spans="1:9" x14ac:dyDescent="0.2">
      <c r="A343" s="2">
        <f>'Marktpreise EEX NCG 2017'!A343</f>
        <v>41981</v>
      </c>
      <c r="B343" s="4"/>
      <c r="C343" s="4"/>
      <c r="D343" s="4"/>
      <c r="E343" s="4"/>
      <c r="H343">
        <f>'Marktpreise EEX NCG 2017'!H343</f>
        <v>23.327000000000002</v>
      </c>
      <c r="I343">
        <f>'Marktpreise EEX NCG 2017'!L343+0.19</f>
        <v>19.893220000000003</v>
      </c>
    </row>
    <row r="344" spans="1:9" x14ac:dyDescent="0.2">
      <c r="A344" s="2">
        <f>'Marktpreise EEX NCG 2017'!A344</f>
        <v>41982</v>
      </c>
      <c r="B344" s="4"/>
      <c r="C344" s="4"/>
      <c r="D344" s="4"/>
      <c r="E344" s="4"/>
      <c r="H344">
        <f>'Marktpreise EEX NCG 2017'!H344</f>
        <v>23.236999999999998</v>
      </c>
      <c r="I344">
        <f>'Marktpreise EEX NCG 2017'!L344+0.19</f>
        <v>19.912785000000003</v>
      </c>
    </row>
    <row r="345" spans="1:9" x14ac:dyDescent="0.2">
      <c r="A345" s="2">
        <f>'Marktpreise EEX NCG 2017'!A345</f>
        <v>41983</v>
      </c>
      <c r="B345" s="4"/>
      <c r="C345" s="4"/>
      <c r="D345" s="4"/>
      <c r="E345" s="4"/>
      <c r="H345">
        <f>'Marktpreise EEX NCG 2017'!H345</f>
        <v>23.295000000000002</v>
      </c>
      <c r="I345">
        <f>'Marktpreise EEX NCG 2017'!L345+0.19</f>
        <v>19.932715000000005</v>
      </c>
    </row>
    <row r="346" spans="1:9" x14ac:dyDescent="0.2">
      <c r="A346" s="2">
        <f>'Marktpreise EEX NCG 2017'!A346</f>
        <v>41984</v>
      </c>
      <c r="B346" s="4"/>
      <c r="C346" s="4"/>
      <c r="D346" s="4"/>
      <c r="E346" s="4"/>
      <c r="H346">
        <f>'Marktpreise EEX NCG 2017'!H346</f>
        <v>22.802</v>
      </c>
      <c r="I346">
        <f>'Marktpreise EEX NCG 2017'!L346+0.19</f>
        <v>19.949195000000003</v>
      </c>
    </row>
    <row r="347" spans="1:9" x14ac:dyDescent="0.2">
      <c r="A347" s="2">
        <f>'Marktpreise EEX NCG 2017'!A347</f>
        <v>41985</v>
      </c>
      <c r="B347" s="4"/>
      <c r="C347" s="4"/>
      <c r="D347" s="4"/>
      <c r="E347" s="4"/>
      <c r="H347">
        <f>'Marktpreise EEX NCG 2017'!H347</f>
        <v>22.841000000000001</v>
      </c>
      <c r="I347">
        <f>'Marktpreise EEX NCG 2017'!L347+0.19</f>
        <v>19.966080000000005</v>
      </c>
    </row>
    <row r="348" spans="1:9" x14ac:dyDescent="0.2">
      <c r="A348" s="2">
        <f>'Marktpreise EEX NCG 2017'!A348</f>
        <v>41986</v>
      </c>
      <c r="B348" s="4"/>
      <c r="C348" s="4"/>
      <c r="D348" s="4"/>
      <c r="E348" s="4"/>
      <c r="H348">
        <f>'Marktpreise EEX NCG 2017'!H348</f>
        <v>22.826000000000001</v>
      </c>
      <c r="I348">
        <f>'Marktpreise EEX NCG 2017'!L348+0.19</f>
        <v>19.984235000000005</v>
      </c>
    </row>
    <row r="349" spans="1:9" x14ac:dyDescent="0.2">
      <c r="A349" s="2">
        <f>'Marktpreise EEX NCG 2017'!A349</f>
        <v>41987</v>
      </c>
      <c r="B349" s="4"/>
      <c r="C349" s="4"/>
      <c r="D349" s="4"/>
      <c r="E349" s="4"/>
      <c r="H349">
        <f>'Marktpreise EEX NCG 2017'!H349</f>
        <v>22.983000000000001</v>
      </c>
      <c r="I349">
        <f>'Marktpreise EEX NCG 2017'!L349+0.19</f>
        <v>20.004275000000007</v>
      </c>
    </row>
    <row r="350" spans="1:9" x14ac:dyDescent="0.2">
      <c r="A350" s="2">
        <f>'Marktpreise EEX NCG 2017'!A350</f>
        <v>41988</v>
      </c>
      <c r="B350" s="4"/>
      <c r="C350" s="4"/>
      <c r="D350" s="4"/>
      <c r="E350" s="4"/>
      <c r="H350">
        <f>'Marktpreise EEX NCG 2017'!H350</f>
        <v>22.66</v>
      </c>
      <c r="I350">
        <f>'Marktpreise EEX NCG 2017'!L350+0.19</f>
        <v>20.024430000000006</v>
      </c>
    </row>
    <row r="351" spans="1:9" x14ac:dyDescent="0.2">
      <c r="A351" s="2">
        <f>'Marktpreise EEX NCG 2017'!A351</f>
        <v>41989</v>
      </c>
      <c r="B351" s="4"/>
      <c r="C351" s="4"/>
      <c r="D351" s="4"/>
      <c r="E351" s="4"/>
      <c r="H351">
        <f>'Marktpreise EEX NCG 2017'!H351</f>
        <v>22.53</v>
      </c>
      <c r="I351">
        <f>'Marktpreise EEX NCG 2017'!L351+0.19</f>
        <v>20.045270000000006</v>
      </c>
    </row>
    <row r="352" spans="1:9" x14ac:dyDescent="0.2">
      <c r="A352" s="2">
        <f>'Marktpreise EEX NCG 2017'!A352</f>
        <v>41990</v>
      </c>
      <c r="B352" s="4"/>
      <c r="C352" s="4"/>
      <c r="D352" s="4"/>
      <c r="E352" s="4"/>
      <c r="H352">
        <f>'Marktpreise EEX NCG 2017'!H352</f>
        <v>22.582000000000001</v>
      </c>
      <c r="I352">
        <f>'Marktpreise EEX NCG 2017'!L352+0.19</f>
        <v>20.066160000000007</v>
      </c>
    </row>
    <row r="353" spans="1:9" x14ac:dyDescent="0.2">
      <c r="A353" s="2">
        <f>'Marktpreise EEX NCG 2017'!A353</f>
        <v>41991</v>
      </c>
      <c r="B353" s="4"/>
      <c r="C353" s="4"/>
      <c r="D353" s="4"/>
      <c r="E353" s="4"/>
      <c r="H353">
        <f>'Marktpreise EEX NCG 2017'!H353</f>
        <v>22.555</v>
      </c>
      <c r="I353">
        <f>'Marktpreise EEX NCG 2017'!L353+0.19</f>
        <v>20.086375000000007</v>
      </c>
    </row>
    <row r="354" spans="1:9" x14ac:dyDescent="0.2">
      <c r="A354" s="2">
        <f>'Marktpreise EEX NCG 2017'!A354</f>
        <v>41992</v>
      </c>
      <c r="B354" s="4"/>
      <c r="C354" s="4"/>
      <c r="D354" s="4"/>
      <c r="E354" s="4"/>
      <c r="H354">
        <f>'Marktpreise EEX NCG 2017'!H354</f>
        <v>22.192</v>
      </c>
      <c r="I354">
        <f>'Marktpreise EEX NCG 2017'!L354+0.19</f>
        <v>20.106255000000008</v>
      </c>
    </row>
    <row r="355" spans="1:9" x14ac:dyDescent="0.2">
      <c r="A355" s="2">
        <f>'Marktpreise EEX NCG 2017'!A355</f>
        <v>41993</v>
      </c>
      <c r="B355" s="4"/>
      <c r="C355" s="4"/>
      <c r="D355" s="4"/>
      <c r="E355" s="4"/>
      <c r="H355">
        <f>'Marktpreise EEX NCG 2017'!H355</f>
        <v>22.233000000000001</v>
      </c>
      <c r="I355">
        <f>'Marktpreise EEX NCG 2017'!L355+0.19</f>
        <v>20.124870000000005</v>
      </c>
    </row>
    <row r="356" spans="1:9" x14ac:dyDescent="0.2">
      <c r="A356" s="2">
        <f>'Marktpreise EEX NCG 2017'!A356</f>
        <v>41994</v>
      </c>
      <c r="B356" s="4"/>
      <c r="C356" s="4"/>
      <c r="D356" s="4"/>
      <c r="E356" s="4"/>
      <c r="H356">
        <f>'Marktpreise EEX NCG 2017'!H356</f>
        <v>22.341000000000001</v>
      </c>
      <c r="I356">
        <f>'Marktpreise EEX NCG 2017'!L356+0.19</f>
        <v>20.146650000000008</v>
      </c>
    </row>
    <row r="357" spans="1:9" x14ac:dyDescent="0.2">
      <c r="A357" s="2">
        <f>'Marktpreise EEX NCG 2017'!A357</f>
        <v>41995</v>
      </c>
      <c r="B357" s="4"/>
      <c r="C357" s="4"/>
      <c r="D357" s="4"/>
      <c r="E357" s="4"/>
      <c r="H357">
        <f>'Marktpreise EEX NCG 2017'!H357</f>
        <v>22.062999999999999</v>
      </c>
      <c r="I357">
        <f>'Marktpreise EEX NCG 2017'!L357+0.19</f>
        <v>20.170635000000008</v>
      </c>
    </row>
    <row r="358" spans="1:9" x14ac:dyDescent="0.2">
      <c r="A358" s="2">
        <f>'Marktpreise EEX NCG 2017'!A358</f>
        <v>41996</v>
      </c>
      <c r="B358" s="4"/>
      <c r="C358" s="4"/>
      <c r="D358" s="4"/>
      <c r="E358" s="4"/>
      <c r="H358">
        <f>'Marktpreise EEX NCG 2017'!H358</f>
        <v>21.992000000000001</v>
      </c>
      <c r="I358">
        <f>'Marktpreise EEX NCG 2017'!L358+0.19</f>
        <v>20.20051500000001</v>
      </c>
    </row>
    <row r="359" spans="1:9" x14ac:dyDescent="0.2">
      <c r="A359" s="2">
        <f>'Marktpreise EEX NCG 2017'!A359</f>
        <v>41997</v>
      </c>
      <c r="B359" s="4"/>
      <c r="C359" s="4"/>
      <c r="D359" s="4"/>
      <c r="E359" s="4"/>
      <c r="H359">
        <f>'Marktpreise EEX NCG 2017'!H359</f>
        <v>22.004000000000001</v>
      </c>
      <c r="I359">
        <f>'Marktpreise EEX NCG 2017'!L359+0.19</f>
        <v>20.229865000000007</v>
      </c>
    </row>
    <row r="360" spans="1:9" x14ac:dyDescent="0.2">
      <c r="A360" s="2">
        <f>'Marktpreise EEX NCG 2017'!A360</f>
        <v>41998</v>
      </c>
      <c r="B360" s="4"/>
      <c r="C360" s="4"/>
      <c r="D360" s="4"/>
      <c r="E360" s="4"/>
      <c r="H360">
        <f>'Marktpreise EEX NCG 2017'!H360</f>
        <v>22.460999999999999</v>
      </c>
      <c r="I360">
        <f>'Marktpreise EEX NCG 2017'!L360+0.19</f>
        <v>20.260705000000009</v>
      </c>
    </row>
    <row r="361" spans="1:9" x14ac:dyDescent="0.2">
      <c r="A361" s="2">
        <f>'Marktpreise EEX NCG 2017'!A361</f>
        <v>41999</v>
      </c>
      <c r="B361" s="4"/>
      <c r="C361" s="4"/>
      <c r="D361" s="4"/>
      <c r="E361" s="4"/>
      <c r="H361">
        <f>'Marktpreise EEX NCG 2017'!H361</f>
        <v>23.055</v>
      </c>
      <c r="I361">
        <f>'Marktpreise EEX NCG 2017'!L361+0.19</f>
        <v>20.294985000000011</v>
      </c>
    </row>
    <row r="362" spans="1:9" x14ac:dyDescent="0.2">
      <c r="A362" s="2">
        <f>'Marktpreise EEX NCG 2017'!A362</f>
        <v>42000</v>
      </c>
      <c r="B362" s="4"/>
      <c r="C362" s="4"/>
      <c r="D362" s="4"/>
      <c r="E362" s="4"/>
      <c r="H362">
        <f>'Marktpreise EEX NCG 2017'!H362</f>
        <v>23.119</v>
      </c>
      <c r="I362">
        <f>'Marktpreise EEX NCG 2017'!L362+0.19</f>
        <v>20.325755000000008</v>
      </c>
    </row>
    <row r="363" spans="1:9" x14ac:dyDescent="0.2">
      <c r="A363" s="2">
        <f>'Marktpreise EEX NCG 2017'!A363</f>
        <v>42001</v>
      </c>
      <c r="B363" s="4"/>
      <c r="C363" s="4"/>
      <c r="D363" s="4"/>
      <c r="E363" s="4"/>
      <c r="H363">
        <f>'Marktpreise EEX NCG 2017'!H363</f>
        <v>23.815999999999999</v>
      </c>
      <c r="I363">
        <f>'Marktpreise EEX NCG 2017'!L363+0.19</f>
        <v>20.358185000000006</v>
      </c>
    </row>
    <row r="364" spans="1:9" x14ac:dyDescent="0.2">
      <c r="A364" s="2">
        <f>'Marktpreise EEX NCG 2017'!A364</f>
        <v>42002</v>
      </c>
      <c r="B364" s="4"/>
      <c r="C364" s="4"/>
      <c r="D364" s="4"/>
      <c r="E364" s="4"/>
      <c r="H364">
        <f>'Marktpreise EEX NCG 2017'!H364</f>
        <v>22.227</v>
      </c>
      <c r="I364">
        <f>'Marktpreise EEX NCG 2017'!L364+0.19</f>
        <v>20.381695000000004</v>
      </c>
    </row>
    <row r="365" spans="1:9" x14ac:dyDescent="0.2">
      <c r="A365" s="2">
        <f>'Marktpreise EEX NCG 2017'!A365</f>
        <v>42003</v>
      </c>
      <c r="B365" s="4"/>
      <c r="C365" s="4"/>
      <c r="D365" s="4"/>
      <c r="E365" s="4"/>
      <c r="H365">
        <f>'Marktpreise EEX NCG 2017'!H365</f>
        <v>21.488</v>
      </c>
      <c r="I365">
        <f>'Marktpreise EEX NCG 2017'!L365+0.19</f>
        <v>20.402040000000007</v>
      </c>
    </row>
    <row r="366" spans="1:9" x14ac:dyDescent="0.2">
      <c r="A366" s="2">
        <f>'Marktpreise EEX NCG 2017'!A366</f>
        <v>42004</v>
      </c>
      <c r="B366" s="4"/>
      <c r="C366" s="4"/>
      <c r="D366" s="4"/>
      <c r="E366" s="4"/>
      <c r="H366">
        <f>'Marktpreise EEX NCG 2017'!H366</f>
        <v>21.498999999999999</v>
      </c>
      <c r="I366">
        <f>'Marktpreise EEX NCG 2017'!L366+0.19</f>
        <v>20.422445000000007</v>
      </c>
    </row>
    <row r="367" spans="1:9" x14ac:dyDescent="0.2">
      <c r="A367" s="2">
        <f>'Marktpreise EEX NCG 2017'!A367</f>
        <v>42005</v>
      </c>
      <c r="B367" s="4">
        <f>'BHC Gesamt 2017'!N11</f>
        <v>0</v>
      </c>
      <c r="C367" s="4">
        <f>'BHC Gesamt 2017'!M11</f>
        <v>0</v>
      </c>
      <c r="D367" s="4">
        <f>'Portfolioübersicht BHC'!$G$12</f>
        <v>23.61</v>
      </c>
      <c r="E367" s="4">
        <f>'BHC Gesamt 2017'!G11</f>
        <v>0</v>
      </c>
      <c r="F367" s="4">
        <f>'BHC Gesamt 2017'!F11</f>
        <v>0</v>
      </c>
      <c r="G367">
        <f>'Marktpreise EEX NCG 2017'!G367</f>
        <v>24.548472081218296</v>
      </c>
      <c r="H367">
        <f>'Marktpreise EEX NCG 2017'!H367</f>
        <v>21.51</v>
      </c>
      <c r="I367">
        <f>'Marktpreise EEX NCG 2017'!L367+0.19</f>
        <v>20.441455000000008</v>
      </c>
    </row>
    <row r="368" spans="1:9" x14ac:dyDescent="0.2">
      <c r="A368" s="2">
        <f>'Marktpreise EEX NCG 2017'!A368</f>
        <v>42006</v>
      </c>
      <c r="B368" s="4">
        <f>'BHC Gesamt 2017'!N12</f>
        <v>21.09</v>
      </c>
      <c r="C368" s="4">
        <f>'BHC Gesamt 2017'!M12</f>
        <v>0</v>
      </c>
      <c r="D368" s="4">
        <f>'Portfolioübersicht BHC'!$G$12</f>
        <v>23.61</v>
      </c>
      <c r="E368" s="4">
        <f>'BHC Gesamt 2017'!G12</f>
        <v>21.09</v>
      </c>
      <c r="F368" s="4">
        <f>'BHC Gesamt 2017'!F12</f>
        <v>20.9</v>
      </c>
      <c r="G368">
        <f>'Marktpreise EEX NCG 2017'!G368</f>
        <v>24.530045454545476</v>
      </c>
      <c r="H368">
        <f>'Marktpreise EEX NCG 2017'!H368</f>
        <v>20.599</v>
      </c>
      <c r="I368">
        <f>'Marktpreise EEX NCG 2017'!L368+0.19</f>
        <v>20.45076000000001</v>
      </c>
    </row>
    <row r="369" spans="1:9" x14ac:dyDescent="0.2">
      <c r="A369" s="2">
        <f>'Marktpreise EEX NCG 2017'!A369</f>
        <v>42007</v>
      </c>
      <c r="B369" s="4">
        <f>'BHC Gesamt 2017'!N13</f>
        <v>21.09</v>
      </c>
      <c r="C369" s="4">
        <f>'BHC Gesamt 2017'!M13</f>
        <v>0</v>
      </c>
      <c r="D369" s="4">
        <f>'Portfolioübersicht BHC'!$G$12</f>
        <v>23.61</v>
      </c>
      <c r="E369" s="4">
        <f>'BHC Gesamt 2017'!G13</f>
        <v>21.09</v>
      </c>
      <c r="F369" s="4">
        <f>'BHC Gesamt 2017'!F13</f>
        <v>0</v>
      </c>
      <c r="G369">
        <f>'Marktpreise EEX NCG 2017'!G369</f>
        <v>24.530045454545476</v>
      </c>
      <c r="H369">
        <f>'Marktpreise EEX NCG 2017'!H369</f>
        <v>20.643999999999998</v>
      </c>
      <c r="I369">
        <f>'Marktpreise EEX NCG 2017'!L369+0.19</f>
        <v>20.466660000000008</v>
      </c>
    </row>
    <row r="370" spans="1:9" x14ac:dyDescent="0.2">
      <c r="A370" s="2">
        <f>'Marktpreise EEX NCG 2017'!A370</f>
        <v>42008</v>
      </c>
      <c r="B370" s="4">
        <f>'BHC Gesamt 2017'!N14</f>
        <v>21.09</v>
      </c>
      <c r="C370" s="4">
        <f>'BHC Gesamt 2017'!M14</f>
        <v>0</v>
      </c>
      <c r="D370" s="4">
        <f>'Portfolioübersicht BHC'!$G$12</f>
        <v>23.61</v>
      </c>
      <c r="E370" s="4">
        <f>'BHC Gesamt 2017'!G14</f>
        <v>21.09</v>
      </c>
      <c r="F370" s="4">
        <f>'BHC Gesamt 2017'!F14</f>
        <v>0</v>
      </c>
      <c r="G370">
        <f>'Marktpreise EEX NCG 2017'!G370</f>
        <v>24.531994923857887</v>
      </c>
      <c r="H370">
        <f>'Marktpreise EEX NCG 2017'!H370</f>
        <v>21.536999999999999</v>
      </c>
      <c r="I370">
        <f>'Marktpreise EEX NCG 2017'!L370+0.19</f>
        <v>20.486950000000011</v>
      </c>
    </row>
    <row r="371" spans="1:9" x14ac:dyDescent="0.2">
      <c r="A371" s="2">
        <f>'Marktpreise EEX NCG 2017'!A371</f>
        <v>42009</v>
      </c>
      <c r="B371" s="4">
        <f>'BHC Gesamt 2017'!N15</f>
        <v>20.995000000000001</v>
      </c>
      <c r="C371" s="4">
        <f>'BHC Gesamt 2017'!M15</f>
        <v>0</v>
      </c>
      <c r="D371" s="4">
        <f>'Portfolioübersicht BHC'!$G$12</f>
        <v>23.61</v>
      </c>
      <c r="E371" s="4">
        <f>'BHC Gesamt 2017'!G15</f>
        <v>20.900000000000002</v>
      </c>
      <c r="F371" s="4">
        <f>'BHC Gesamt 2017'!F15</f>
        <v>20.71</v>
      </c>
      <c r="G371">
        <f>'Marktpreise EEX NCG 2017'!G371</f>
        <v>24.514451776649764</v>
      </c>
      <c r="H371">
        <f>'Marktpreise EEX NCG 2017'!H371</f>
        <v>20.765000000000001</v>
      </c>
      <c r="I371">
        <f>'Marktpreise EEX NCG 2017'!L371+0.19</f>
        <v>20.504260000000013</v>
      </c>
    </row>
    <row r="372" spans="1:9" x14ac:dyDescent="0.2">
      <c r="A372" s="2">
        <f>'Marktpreise EEX NCG 2017'!A372</f>
        <v>42010</v>
      </c>
      <c r="B372" s="4">
        <f>'BHC Gesamt 2017'!N16</f>
        <v>20.856666666666669</v>
      </c>
      <c r="C372" s="4">
        <f>'BHC Gesamt 2017'!M16</f>
        <v>0</v>
      </c>
      <c r="D372" s="4">
        <f>'Portfolioübersicht BHC'!$G$12</f>
        <v>23.61</v>
      </c>
      <c r="E372" s="4">
        <f>'BHC Gesamt 2017'!G16</f>
        <v>20.580000000000002</v>
      </c>
      <c r="F372" s="4">
        <f>'BHC Gesamt 2017'!F16</f>
        <v>20.39</v>
      </c>
      <c r="G372">
        <f>'Marktpreise EEX NCG 2017'!G372</f>
        <v>24.495055837563473</v>
      </c>
      <c r="H372">
        <f>'Marktpreise EEX NCG 2017'!H372</f>
        <v>20.111999999999998</v>
      </c>
      <c r="I372">
        <f>'Marktpreise EEX NCG 2017'!L372+0.19</f>
        <v>20.518840000000015</v>
      </c>
    </row>
    <row r="373" spans="1:9" x14ac:dyDescent="0.2">
      <c r="A373" s="2">
        <f>'Marktpreise EEX NCG 2017'!A373</f>
        <v>42011</v>
      </c>
      <c r="B373" s="4">
        <f>'BHC Gesamt 2017'!N17</f>
        <v>20.808750000000003</v>
      </c>
      <c r="C373" s="4">
        <f>'BHC Gesamt 2017'!M17</f>
        <v>0</v>
      </c>
      <c r="D373" s="4">
        <f>'Portfolioübersicht BHC'!$G$12</f>
        <v>23.61</v>
      </c>
      <c r="E373" s="4">
        <f>'BHC Gesamt 2017'!G17</f>
        <v>20.665000000000003</v>
      </c>
      <c r="F373" s="4">
        <f>'BHC Gesamt 2017'!F17</f>
        <v>20.475000000000001</v>
      </c>
      <c r="G373">
        <f>'Marktpreise EEX NCG 2017'!G373</f>
        <v>24.47602030456855</v>
      </c>
      <c r="H373">
        <f>'Marktpreise EEX NCG 2017'!H373</f>
        <v>19.684999999999999</v>
      </c>
      <c r="I373">
        <f>'Marktpreise EEX NCG 2017'!L373+0.19</f>
        <v>20.531575000000018</v>
      </c>
    </row>
    <row r="374" spans="1:9" x14ac:dyDescent="0.2">
      <c r="A374" s="2">
        <f>'Marktpreise EEX NCG 2017'!A374</f>
        <v>42012</v>
      </c>
      <c r="B374" s="4">
        <f>'BHC Gesamt 2017'!N18</f>
        <v>20.795000000000005</v>
      </c>
      <c r="C374" s="4">
        <f>'BHC Gesamt 2017'!M18</f>
        <v>0</v>
      </c>
      <c r="D374" s="4">
        <f>'Portfolioübersicht BHC'!$G$12</f>
        <v>23.61</v>
      </c>
      <c r="E374" s="4">
        <f>'BHC Gesamt 2017'!G18</f>
        <v>20.740000000000002</v>
      </c>
      <c r="F374" s="4">
        <f>'BHC Gesamt 2017'!F18</f>
        <v>20.55</v>
      </c>
      <c r="G374">
        <f>'Marktpreise EEX NCG 2017'!G374</f>
        <v>24.456822335025404</v>
      </c>
      <c r="H374">
        <f>'Marktpreise EEX NCG 2017'!H374</f>
        <v>19.710999999999999</v>
      </c>
      <c r="I374">
        <f>'Marktpreise EEX NCG 2017'!L374+0.19</f>
        <v>20.542940000000019</v>
      </c>
    </row>
    <row r="375" spans="1:9" x14ac:dyDescent="0.2">
      <c r="A375" s="2">
        <f>'Marktpreise EEX NCG 2017'!A375</f>
        <v>42013</v>
      </c>
      <c r="B375" s="4">
        <f>'BHC Gesamt 2017'!N19</f>
        <v>20.783000000000005</v>
      </c>
      <c r="C375" s="4">
        <f>'BHC Gesamt 2017'!M19</f>
        <v>0</v>
      </c>
      <c r="D375" s="4">
        <f>'Portfolioübersicht BHC'!$G$12</f>
        <v>23.61</v>
      </c>
      <c r="E375" s="4">
        <f>'BHC Gesamt 2017'!G19</f>
        <v>20.723000000000003</v>
      </c>
      <c r="F375" s="4">
        <f>'BHC Gesamt 2017'!F19</f>
        <v>20.533000000000001</v>
      </c>
      <c r="G375">
        <f>'Marktpreise EEX NCG 2017'!G375</f>
        <v>24.437005050505078</v>
      </c>
      <c r="H375">
        <f>'Marktpreise EEX NCG 2017'!H375</f>
        <v>19.469000000000001</v>
      </c>
      <c r="I375">
        <f>'Marktpreise EEX NCG 2017'!L375+0.19</f>
        <v>20.552450000000018</v>
      </c>
    </row>
    <row r="376" spans="1:9" x14ac:dyDescent="0.2">
      <c r="A376" s="2">
        <f>'Marktpreise EEX NCG 2017'!A376</f>
        <v>42014</v>
      </c>
      <c r="B376" s="4">
        <f>'BHC Gesamt 2017'!N20</f>
        <v>20.783000000000005</v>
      </c>
      <c r="C376" s="4">
        <f>'BHC Gesamt 2017'!M20</f>
        <v>0</v>
      </c>
      <c r="D376" s="4">
        <f>'Portfolioübersicht BHC'!$G$12</f>
        <v>23.61</v>
      </c>
      <c r="E376" s="4">
        <f>'BHC Gesamt 2017'!G20</f>
        <v>20.723000000000003</v>
      </c>
      <c r="F376" s="4">
        <f>'BHC Gesamt 2017'!F20</f>
        <v>0</v>
      </c>
      <c r="G376">
        <f>'Marktpreise EEX NCG 2017'!G376</f>
        <v>24.437005050505078</v>
      </c>
      <c r="H376">
        <f>'Marktpreise EEX NCG 2017'!H376</f>
        <v>19.568000000000001</v>
      </c>
      <c r="I376">
        <f>'Marktpreise EEX NCG 2017'!L376+0.19</f>
        <v>20.56268500000002</v>
      </c>
    </row>
    <row r="377" spans="1:9" x14ac:dyDescent="0.2">
      <c r="A377" s="2">
        <f>'Marktpreise EEX NCG 2017'!A377</f>
        <v>42015</v>
      </c>
      <c r="B377" s="4">
        <f>'BHC Gesamt 2017'!N21</f>
        <v>20.783000000000005</v>
      </c>
      <c r="C377" s="4">
        <f>'BHC Gesamt 2017'!M21</f>
        <v>0</v>
      </c>
      <c r="D377" s="4">
        <f>'Portfolioübersicht BHC'!$G$12</f>
        <v>23.61</v>
      </c>
      <c r="E377" s="4">
        <f>'BHC Gesamt 2017'!G21</f>
        <v>20.723000000000003</v>
      </c>
      <c r="F377" s="4">
        <f>'BHC Gesamt 2017'!F21</f>
        <v>0</v>
      </c>
      <c r="G377">
        <f>'Marktpreise EEX NCG 2017'!G377</f>
        <v>24.438842639593933</v>
      </c>
      <c r="H377">
        <f>'Marktpreise EEX NCG 2017'!H377</f>
        <v>19.977</v>
      </c>
      <c r="I377">
        <f>'Marktpreise EEX NCG 2017'!L377+0.19</f>
        <v>20.574220000000018</v>
      </c>
    </row>
    <row r="378" spans="1:9" x14ac:dyDescent="0.2">
      <c r="A378" s="2">
        <f>'Marktpreise EEX NCG 2017'!A378</f>
        <v>42016</v>
      </c>
      <c r="B378" s="4">
        <f>'BHC Gesamt 2017'!N22</f>
        <v>20.787571428571432</v>
      </c>
      <c r="C378" s="4">
        <f>'BHC Gesamt 2017'!M22</f>
        <v>0</v>
      </c>
      <c r="D378" s="4">
        <f>'Portfolioübersicht BHC'!$G$12</f>
        <v>23.61</v>
      </c>
      <c r="E378" s="4">
        <f>'BHC Gesamt 2017'!G22</f>
        <v>20.815000000000001</v>
      </c>
      <c r="F378" s="4">
        <f>'BHC Gesamt 2017'!F22</f>
        <v>20.625</v>
      </c>
      <c r="G378">
        <f>'Marktpreise EEX NCG 2017'!G378</f>
        <v>24.422162436548248</v>
      </c>
      <c r="H378">
        <f>'Marktpreise EEX NCG 2017'!H378</f>
        <v>19.986000000000001</v>
      </c>
      <c r="I378">
        <f>'Marktpreise EEX NCG 2017'!L378+0.19</f>
        <v>20.587125000000015</v>
      </c>
    </row>
    <row r="379" spans="1:9" x14ac:dyDescent="0.2">
      <c r="A379" s="2">
        <f>'Marktpreise EEX NCG 2017'!A379</f>
        <v>42017</v>
      </c>
      <c r="B379" s="4">
        <f>'BHC Gesamt 2017'!N23</f>
        <v>20.824125000000006</v>
      </c>
      <c r="C379" s="4">
        <f>'BHC Gesamt 2017'!M23</f>
        <v>0</v>
      </c>
      <c r="D379" s="4">
        <f>'Portfolioübersicht BHC'!$G$12</f>
        <v>23.61</v>
      </c>
      <c r="E379" s="4">
        <f>'BHC Gesamt 2017'!G23</f>
        <v>21.080000000000002</v>
      </c>
      <c r="F379" s="4">
        <f>'BHC Gesamt 2017'!F23</f>
        <v>20.89</v>
      </c>
      <c r="G379">
        <f>'Marktpreise EEX NCG 2017'!G379</f>
        <v>24.408005076142157</v>
      </c>
      <c r="H379">
        <f>'Marktpreise EEX NCG 2017'!H379</f>
        <v>20.928999999999998</v>
      </c>
      <c r="I379">
        <f>'Marktpreise EEX NCG 2017'!L379+0.19</f>
        <v>20.606535000000015</v>
      </c>
    </row>
    <row r="380" spans="1:9" x14ac:dyDescent="0.2">
      <c r="A380" s="2">
        <f>'Marktpreise EEX NCG 2017'!A380</f>
        <v>42018</v>
      </c>
      <c r="B380" s="4">
        <f>'BHC Gesamt 2017'!N24</f>
        <v>20.815888888888892</v>
      </c>
      <c r="C380" s="4">
        <f>'BHC Gesamt 2017'!M24</f>
        <v>0</v>
      </c>
      <c r="D380" s="4">
        <f>'Portfolioübersicht BHC'!$G$12</f>
        <v>23.61</v>
      </c>
      <c r="E380" s="4">
        <f>'BHC Gesamt 2017'!G24</f>
        <v>20.75</v>
      </c>
      <c r="F380" s="4">
        <f>'BHC Gesamt 2017'!F24</f>
        <v>20.56</v>
      </c>
      <c r="G380">
        <f>'Marktpreise EEX NCG 2017'!G380</f>
        <v>24.391685279187847</v>
      </c>
      <c r="H380">
        <f>'Marktpreise EEX NCG 2017'!H380</f>
        <v>21.295000000000002</v>
      </c>
      <c r="I380">
        <f>'Marktpreise EEX NCG 2017'!L380+0.19</f>
        <v>20.627845000000018</v>
      </c>
    </row>
    <row r="381" spans="1:9" x14ac:dyDescent="0.2">
      <c r="A381" s="2">
        <f>'Marktpreise EEX NCG 2017'!A381</f>
        <v>42019</v>
      </c>
      <c r="B381" s="4">
        <f>'BHC Gesamt 2017'!N25</f>
        <v>20.834400000000006</v>
      </c>
      <c r="C381" s="4">
        <f>'BHC Gesamt 2017'!M25</f>
        <v>0</v>
      </c>
      <c r="D381" s="4">
        <f>'Portfolioübersicht BHC'!$G$12</f>
        <v>23.61</v>
      </c>
      <c r="E381" s="4">
        <f>'BHC Gesamt 2017'!G25</f>
        <v>21.001000000000001</v>
      </c>
      <c r="F381" s="4">
        <f>'BHC Gesamt 2017'!F25</f>
        <v>20.811</v>
      </c>
      <c r="G381">
        <f>'Marktpreise EEX NCG 2017'!G381</f>
        <v>24.376385786802054</v>
      </c>
      <c r="H381">
        <f>'Marktpreise EEX NCG 2017'!H381</f>
        <v>20.492000000000001</v>
      </c>
      <c r="I381">
        <f>'Marktpreise EEX NCG 2017'!L381+0.19</f>
        <v>20.643800000000017</v>
      </c>
    </row>
    <row r="382" spans="1:9" x14ac:dyDescent="0.2">
      <c r="A382" s="2">
        <f>'Marktpreise EEX NCG 2017'!A382</f>
        <v>42020</v>
      </c>
      <c r="B382" s="4">
        <f>'BHC Gesamt 2017'!N26</f>
        <v>20.844181818181823</v>
      </c>
      <c r="C382" s="4">
        <f>'BHC Gesamt 2017'!M26</f>
        <v>0</v>
      </c>
      <c r="D382" s="4">
        <f>'Portfolioübersicht BHC'!$G$12</f>
        <v>23.61</v>
      </c>
      <c r="E382" s="4">
        <f>'BHC Gesamt 2017'!G26</f>
        <v>20.942</v>
      </c>
      <c r="F382" s="4">
        <f>'BHC Gesamt 2017'!F26</f>
        <v>20.751999999999999</v>
      </c>
      <c r="G382">
        <f>'Marktpreise EEX NCG 2017'!G382</f>
        <v>24.358080808080835</v>
      </c>
      <c r="H382">
        <f>'Marktpreise EEX NCG 2017'!H382</f>
        <v>20.137</v>
      </c>
      <c r="I382">
        <f>'Marktpreise EEX NCG 2017'!L382+0.19</f>
        <v>20.658840000000016</v>
      </c>
    </row>
    <row r="383" spans="1:9" x14ac:dyDescent="0.2">
      <c r="A383" s="2">
        <f>'Marktpreise EEX NCG 2017'!A383</f>
        <v>42021</v>
      </c>
      <c r="B383" s="4">
        <f>'BHC Gesamt 2017'!N27</f>
        <v>20.844181818181823</v>
      </c>
      <c r="C383" s="4">
        <f>'BHC Gesamt 2017'!M27</f>
        <v>0</v>
      </c>
      <c r="D383" s="4">
        <f>'Portfolioübersicht BHC'!$G$12</f>
        <v>23.61</v>
      </c>
      <c r="E383" s="4">
        <f>'BHC Gesamt 2017'!G27</f>
        <v>20.942</v>
      </c>
      <c r="F383" s="4">
        <f>'BHC Gesamt 2017'!F27</f>
        <v>0</v>
      </c>
      <c r="G383">
        <f>'Marktpreise EEX NCG 2017'!G383</f>
        <v>24.358080808080835</v>
      </c>
      <c r="H383">
        <f>'Marktpreise EEX NCG 2017'!H383</f>
        <v>20.231999999999999</v>
      </c>
      <c r="I383">
        <f>'Marktpreise EEX NCG 2017'!L383+0.19</f>
        <v>20.67647000000002</v>
      </c>
    </row>
    <row r="384" spans="1:9" x14ac:dyDescent="0.2">
      <c r="A384" s="2">
        <f>'Marktpreise EEX NCG 2017'!A384</f>
        <v>42022</v>
      </c>
      <c r="B384" s="4">
        <f>'BHC Gesamt 2017'!N28</f>
        <v>20.844181818181823</v>
      </c>
      <c r="C384" s="4">
        <f>'BHC Gesamt 2017'!M28</f>
        <v>0</v>
      </c>
      <c r="D384" s="4">
        <f>'Portfolioübersicht BHC'!$G$12</f>
        <v>23.61</v>
      </c>
      <c r="E384" s="4">
        <f>'BHC Gesamt 2017'!G28</f>
        <v>20.942</v>
      </c>
      <c r="F384" s="4">
        <f>'BHC Gesamt 2017'!F28</f>
        <v>0</v>
      </c>
      <c r="G384">
        <f>'Marktpreise EEX NCG 2017'!G384</f>
        <v>24.3601065989848</v>
      </c>
      <c r="H384">
        <f>'Marktpreise EEX NCG 2017'!H384</f>
        <v>20.398</v>
      </c>
      <c r="I384">
        <f>'Marktpreise EEX NCG 2017'!L384+0.19</f>
        <v>20.696110000000019</v>
      </c>
    </row>
    <row r="385" spans="1:9" x14ac:dyDescent="0.2">
      <c r="A385" s="2">
        <f>'Marktpreise EEX NCG 2017'!A385</f>
        <v>42023</v>
      </c>
      <c r="B385" s="4">
        <f>'BHC Gesamt 2017'!N29</f>
        <v>20.830000000000005</v>
      </c>
      <c r="C385" s="4">
        <f>'BHC Gesamt 2017'!M29</f>
        <v>0</v>
      </c>
      <c r="D385" s="4">
        <f>'Portfolioübersicht BHC'!$G$12</f>
        <v>23.61</v>
      </c>
      <c r="E385" s="4">
        <f>'BHC Gesamt 2017'!G29</f>
        <v>20.674000000000003</v>
      </c>
      <c r="F385" s="4">
        <f>'BHC Gesamt 2017'!F29</f>
        <v>20.484000000000002</v>
      </c>
      <c r="G385">
        <f>'Marktpreise EEX NCG 2017'!G385</f>
        <v>24.342131979695463</v>
      </c>
      <c r="H385">
        <f>'Marktpreise EEX NCG 2017'!H385</f>
        <v>19.748000000000001</v>
      </c>
      <c r="I385">
        <f>'Marktpreise EEX NCG 2017'!L385+0.19</f>
        <v>20.713630000000013</v>
      </c>
    </row>
    <row r="386" spans="1:9" x14ac:dyDescent="0.2">
      <c r="A386" s="2">
        <f>'Marktpreise EEX NCG 2017'!A386</f>
        <v>42024</v>
      </c>
      <c r="B386" s="4">
        <f>'BHC Gesamt 2017'!N30</f>
        <v>20.812307692307698</v>
      </c>
      <c r="C386" s="4">
        <f>'BHC Gesamt 2017'!M30</f>
        <v>0</v>
      </c>
      <c r="D386" s="4">
        <f>'Portfolioübersicht BHC'!$G$12</f>
        <v>23.61</v>
      </c>
      <c r="E386" s="4">
        <f>'BHC Gesamt 2017'!G30</f>
        <v>20.6</v>
      </c>
      <c r="F386" s="4">
        <f>'BHC Gesamt 2017'!F30</f>
        <v>20.41</v>
      </c>
      <c r="G386">
        <f>'Marktpreise EEX NCG 2017'!G386</f>
        <v>24.322664974619318</v>
      </c>
      <c r="H386">
        <f>'Marktpreise EEX NCG 2017'!H386</f>
        <v>19.52</v>
      </c>
      <c r="I386">
        <f>'Marktpreise EEX NCG 2017'!L386+0.19</f>
        <v>20.732015000000022</v>
      </c>
    </row>
    <row r="387" spans="1:9" x14ac:dyDescent="0.2">
      <c r="A387" s="2">
        <f>'Marktpreise EEX NCG 2017'!A387</f>
        <v>42025</v>
      </c>
      <c r="B387" s="4">
        <f>'BHC Gesamt 2017'!N31</f>
        <v>20.801285714285719</v>
      </c>
      <c r="C387" s="4">
        <f>'BHC Gesamt 2017'!M31</f>
        <v>0</v>
      </c>
      <c r="D387" s="4">
        <f>'Portfolioübersicht BHC'!$G$12</f>
        <v>23.61</v>
      </c>
      <c r="E387" s="4">
        <f>'BHC Gesamt 2017'!G31</f>
        <v>20.658000000000001</v>
      </c>
      <c r="F387" s="4">
        <f>'BHC Gesamt 2017'!F31</f>
        <v>20.468</v>
      </c>
      <c r="G387">
        <f>'Marktpreise EEX NCG 2017'!G387</f>
        <v>24.30361928934013</v>
      </c>
      <c r="H387">
        <f>'Marktpreise EEX NCG 2017'!H387</f>
        <v>19.829999999999998</v>
      </c>
      <c r="I387">
        <f>'Marktpreise EEX NCG 2017'!L387+0.19</f>
        <v>20.752255000000016</v>
      </c>
    </row>
    <row r="388" spans="1:9" x14ac:dyDescent="0.2">
      <c r="A388" s="2">
        <f>'Marktpreise EEX NCG 2017'!A388</f>
        <v>42026</v>
      </c>
      <c r="B388" s="4">
        <f>'BHC Gesamt 2017'!N32</f>
        <v>20.791666666666671</v>
      </c>
      <c r="C388" s="4">
        <f>'BHC Gesamt 2017'!M32</f>
        <v>0</v>
      </c>
      <c r="D388" s="4">
        <f>'Portfolioübersicht BHC'!$G$12</f>
        <v>23.61</v>
      </c>
      <c r="E388" s="4">
        <f>'BHC Gesamt 2017'!G32</f>
        <v>20.657</v>
      </c>
      <c r="F388" s="4">
        <f>'BHC Gesamt 2017'!F32</f>
        <v>20.466999999999999</v>
      </c>
      <c r="G388">
        <f>'Marktpreise EEX NCG 2017'!G388</f>
        <v>24.284131979695459</v>
      </c>
      <c r="H388">
        <f>'Marktpreise EEX NCG 2017'!H388</f>
        <v>19.914999999999999</v>
      </c>
      <c r="I388">
        <f>'Marktpreise EEX NCG 2017'!L388+0.19</f>
        <v>20.772435000000016</v>
      </c>
    </row>
    <row r="389" spans="1:9" x14ac:dyDescent="0.2">
      <c r="A389" s="2">
        <f>'Marktpreise EEX NCG 2017'!A389</f>
        <v>42027</v>
      </c>
      <c r="B389" s="4">
        <f>'BHC Gesamt 2017'!N33</f>
        <v>20.785312500000003</v>
      </c>
      <c r="C389" s="4">
        <f>'BHC Gesamt 2017'!M33</f>
        <v>0</v>
      </c>
      <c r="D389" s="4">
        <f>'Portfolioübersicht BHC'!$G$12</f>
        <v>23.61</v>
      </c>
      <c r="E389" s="4">
        <f>'BHC Gesamt 2017'!G33</f>
        <v>20.69</v>
      </c>
      <c r="F389" s="4">
        <f>'BHC Gesamt 2017'!F33</f>
        <v>20.5</v>
      </c>
      <c r="G389">
        <f>'Marktpreise EEX NCG 2017'!G389</f>
        <v>24.265020202020231</v>
      </c>
      <c r="H389">
        <f>'Marktpreise EEX NCG 2017'!H389</f>
        <v>19.943000000000001</v>
      </c>
      <c r="I389">
        <f>'Marktpreise EEX NCG 2017'!L389+0.19</f>
        <v>20.794845000000016</v>
      </c>
    </row>
    <row r="390" spans="1:9" x14ac:dyDescent="0.2">
      <c r="A390" s="2">
        <f>'Marktpreise EEX NCG 2017'!A390</f>
        <v>42028</v>
      </c>
      <c r="B390" s="4">
        <f>'BHC Gesamt 2017'!N34</f>
        <v>20.785312500000003</v>
      </c>
      <c r="C390" s="4">
        <f>'BHC Gesamt 2017'!M34</f>
        <v>0</v>
      </c>
      <c r="D390" s="4">
        <f>'Portfolioübersicht BHC'!$G$12</f>
        <v>23.61</v>
      </c>
      <c r="E390" s="4">
        <f>'BHC Gesamt 2017'!G34</f>
        <v>20.69</v>
      </c>
      <c r="F390" s="4">
        <f>'BHC Gesamt 2017'!F34</f>
        <v>0</v>
      </c>
      <c r="G390">
        <f>'Marktpreise EEX NCG 2017'!G390</f>
        <v>24.265020202020231</v>
      </c>
      <c r="H390">
        <f>'Marktpreise EEX NCG 2017'!H390</f>
        <v>19.896999999999998</v>
      </c>
      <c r="I390">
        <f>'Marktpreise EEX NCG 2017'!L390+0.19</f>
        <v>20.814210000000021</v>
      </c>
    </row>
    <row r="391" spans="1:9" x14ac:dyDescent="0.2">
      <c r="A391" s="2">
        <f>'Marktpreise EEX NCG 2017'!A391</f>
        <v>42029</v>
      </c>
      <c r="B391" s="4">
        <f>'BHC Gesamt 2017'!N35</f>
        <v>20.785312500000003</v>
      </c>
      <c r="C391" s="4">
        <f>'BHC Gesamt 2017'!M35</f>
        <v>0</v>
      </c>
      <c r="D391" s="4">
        <f>'Portfolioübersicht BHC'!$G$12</f>
        <v>23.61</v>
      </c>
      <c r="E391" s="4">
        <f>'BHC Gesamt 2017'!G35</f>
        <v>20.69</v>
      </c>
      <c r="F391" s="4">
        <f>'BHC Gesamt 2017'!F35</f>
        <v>0</v>
      </c>
      <c r="G391">
        <f>'Marktpreise EEX NCG 2017'!G391</f>
        <v>24.262431472081243</v>
      </c>
      <c r="H391">
        <f>'Marktpreise EEX NCG 2017'!H391</f>
        <v>20.055</v>
      </c>
      <c r="I391">
        <f>'Marktpreise EEX NCG 2017'!L391+0.19</f>
        <v>20.835600000000024</v>
      </c>
    </row>
    <row r="392" spans="1:9" x14ac:dyDescent="0.2">
      <c r="A392" s="2">
        <f>'Marktpreise EEX NCG 2017'!A392</f>
        <v>42030</v>
      </c>
      <c r="B392" s="4">
        <f>'BHC Gesamt 2017'!N36</f>
        <v>20.789176470588238</v>
      </c>
      <c r="C392" s="4">
        <f>'BHC Gesamt 2017'!M36</f>
        <v>0</v>
      </c>
      <c r="D392" s="4">
        <f>'Portfolioübersicht BHC'!$G$12</f>
        <v>23.61</v>
      </c>
      <c r="E392" s="4">
        <f>'BHC Gesamt 2017'!G36</f>
        <v>20.851000000000003</v>
      </c>
      <c r="F392" s="4">
        <f>'BHC Gesamt 2017'!F36</f>
        <v>20.661000000000001</v>
      </c>
      <c r="G392">
        <f>'Marktpreise EEX NCG 2017'!G392</f>
        <v>24.242497461928963</v>
      </c>
      <c r="H392">
        <f>'Marktpreise EEX NCG 2017'!H392</f>
        <v>20.114999999999998</v>
      </c>
      <c r="I392">
        <f>'Marktpreise EEX NCG 2017'!L392+0.19</f>
        <v>20.858165000000024</v>
      </c>
    </row>
    <row r="393" spans="1:9" x14ac:dyDescent="0.2">
      <c r="A393" s="2">
        <f>'Marktpreise EEX NCG 2017'!A393</f>
        <v>42031</v>
      </c>
      <c r="B393" s="4">
        <f>'BHC Gesamt 2017'!N37</f>
        <v>20.789944444444448</v>
      </c>
      <c r="C393" s="4">
        <f>'BHC Gesamt 2017'!M37</f>
        <v>0</v>
      </c>
      <c r="D393" s="4">
        <f>'Portfolioübersicht BHC'!$G$12</f>
        <v>23.61</v>
      </c>
      <c r="E393" s="4">
        <f>'BHC Gesamt 2017'!G37</f>
        <v>20.803000000000001</v>
      </c>
      <c r="F393" s="4">
        <f>'BHC Gesamt 2017'!F37</f>
        <v>20.613</v>
      </c>
      <c r="G393">
        <f>'Marktpreise EEX NCG 2017'!G393</f>
        <v>24.218868020304598</v>
      </c>
      <c r="H393">
        <f>'Marktpreise EEX NCG 2017'!H393</f>
        <v>20.311</v>
      </c>
      <c r="I393">
        <f>'Marktpreise EEX NCG 2017'!L393+0.19</f>
        <v>20.88302000000002</v>
      </c>
    </row>
    <row r="394" spans="1:9" x14ac:dyDescent="0.2">
      <c r="A394" s="2">
        <f>'Marktpreise EEX NCG 2017'!A394</f>
        <v>42032</v>
      </c>
      <c r="B394" s="4">
        <f>'BHC Gesamt 2017'!N38</f>
        <v>20.794736842105266</v>
      </c>
      <c r="C394" s="4">
        <f>'BHC Gesamt 2017'!M38</f>
        <v>0</v>
      </c>
      <c r="D394" s="4">
        <f>'Portfolioübersicht BHC'!$G$12</f>
        <v>23.61</v>
      </c>
      <c r="E394" s="4">
        <f>'BHC Gesamt 2017'!G38</f>
        <v>20.881</v>
      </c>
      <c r="F394" s="4">
        <f>'BHC Gesamt 2017'!F38</f>
        <v>20.690999999999999</v>
      </c>
      <c r="G394">
        <f>'Marktpreise EEX NCG 2017'!G394</f>
        <v>24.197106598984799</v>
      </c>
      <c r="H394">
        <f>'Marktpreise EEX NCG 2017'!H394</f>
        <v>20.539000000000001</v>
      </c>
      <c r="I394">
        <f>'Marktpreise EEX NCG 2017'!L394+0.19</f>
        <v>20.909010000000023</v>
      </c>
    </row>
    <row r="395" spans="1:9" x14ac:dyDescent="0.2">
      <c r="A395" s="2">
        <f>'Marktpreise EEX NCG 2017'!A395</f>
        <v>42033</v>
      </c>
      <c r="B395" s="4">
        <f>'BHC Gesamt 2017'!N39</f>
        <v>20.805700000000002</v>
      </c>
      <c r="C395" s="4">
        <f>'BHC Gesamt 2017'!M39</f>
        <v>0</v>
      </c>
      <c r="D395" s="4">
        <f>'Portfolioübersicht BHC'!$G$12</f>
        <v>23.61</v>
      </c>
      <c r="E395" s="4">
        <f>'BHC Gesamt 2017'!G39</f>
        <v>21.014000000000003</v>
      </c>
      <c r="F395" s="4">
        <f>'BHC Gesamt 2017'!F39</f>
        <v>20.824000000000002</v>
      </c>
      <c r="G395">
        <f>'Marktpreise EEX NCG 2017'!G395</f>
        <v>24.180070707070733</v>
      </c>
      <c r="H395">
        <f>'Marktpreise EEX NCG 2017'!H395</f>
        <v>21.151</v>
      </c>
      <c r="I395">
        <f>'Marktpreise EEX NCG 2017'!L395+0.19</f>
        <v>20.93726000000002</v>
      </c>
    </row>
    <row r="396" spans="1:9" x14ac:dyDescent="0.2">
      <c r="A396" s="2">
        <f>'Marktpreise EEX NCG 2017'!A396</f>
        <v>42034</v>
      </c>
      <c r="B396" s="4">
        <f>'BHC Gesamt 2017'!N40</f>
        <v>20.807523809523811</v>
      </c>
      <c r="C396" s="4">
        <f>'BHC Gesamt 2017'!M40</f>
        <v>0</v>
      </c>
      <c r="D396" s="4">
        <f>'Portfolioübersicht BHC'!$G$12</f>
        <v>23.61</v>
      </c>
      <c r="E396" s="4">
        <f>'BHC Gesamt 2017'!G40</f>
        <v>20.844000000000001</v>
      </c>
      <c r="F396" s="4">
        <f>'BHC Gesamt 2017'!F40</f>
        <v>20.654</v>
      </c>
      <c r="G396">
        <f>'Marktpreise EEX NCG 2017'!G396</f>
        <v>24.162351758793996</v>
      </c>
      <c r="H396">
        <f>'Marktpreise EEX NCG 2017'!H396</f>
        <v>20.824000000000002</v>
      </c>
      <c r="I396">
        <f>'Marktpreise EEX NCG 2017'!L396+0.19</f>
        <v>20.959355000000023</v>
      </c>
    </row>
    <row r="397" spans="1:9" x14ac:dyDescent="0.2">
      <c r="A397" s="2">
        <f>'Marktpreise EEX NCG 2017'!A397</f>
        <v>42035</v>
      </c>
      <c r="B397" s="4">
        <f>'BHC Gesamt 2017'!N41</f>
        <v>20.807523809523811</v>
      </c>
      <c r="C397" s="4">
        <f>'BHC Gesamt 2017'!M41</f>
        <v>0</v>
      </c>
      <c r="D397" s="4">
        <f>'Portfolioübersicht BHC'!$G$12</f>
        <v>23.61</v>
      </c>
      <c r="E397" s="4">
        <f>'BHC Gesamt 2017'!G41</f>
        <v>20.844000000000001</v>
      </c>
      <c r="F397" s="4">
        <f>'BHC Gesamt 2017'!F41</f>
        <v>0</v>
      </c>
      <c r="G397">
        <f>'Marktpreise EEX NCG 2017'!G397</f>
        <v>24.162351758793996</v>
      </c>
      <c r="H397">
        <f>'Marktpreise EEX NCG 2017'!H397</f>
        <v>20.879000000000001</v>
      </c>
      <c r="I397">
        <f>'Marktpreise EEX NCG 2017'!L397+0.19</f>
        <v>20.982940000000028</v>
      </c>
    </row>
    <row r="398" spans="1:9" x14ac:dyDescent="0.2">
      <c r="A398" s="2">
        <f>'Marktpreise EEX NCG 2017'!A398</f>
        <v>42036</v>
      </c>
      <c r="B398" s="4">
        <f>'BHC Gesamt 2017'!N42</f>
        <v>20.807523809523811</v>
      </c>
      <c r="C398" s="4">
        <f>'BHC Gesamt 2017'!M42</f>
        <v>0</v>
      </c>
      <c r="D398" s="4">
        <f>'Portfolioübersicht BHC'!$G$12</f>
        <v>23.61</v>
      </c>
      <c r="E398" s="4">
        <f>'BHC Gesamt 2017'!G42</f>
        <v>20.844000000000001</v>
      </c>
      <c r="F398" s="4">
        <f>'BHC Gesamt 2017'!F42</f>
        <v>0</v>
      </c>
      <c r="G398">
        <f>'Marktpreise EEX NCG 2017'!G398</f>
        <v>24.162351758793996</v>
      </c>
      <c r="H398">
        <f>'Marktpreise EEX NCG 2017'!H398</f>
        <v>20.92</v>
      </c>
      <c r="I398">
        <f>'Marktpreise EEX NCG 2017'!L398+0.19</f>
        <v>21.004660000000026</v>
      </c>
    </row>
    <row r="399" spans="1:9" x14ac:dyDescent="0.2">
      <c r="A399" s="2">
        <f>'Marktpreise EEX NCG 2017'!A399</f>
        <v>42037</v>
      </c>
      <c r="B399" s="4">
        <f>'BHC Gesamt 2017'!N43</f>
        <v>20.814681818181818</v>
      </c>
      <c r="C399" s="4">
        <f>'BHC Gesamt 2017'!M43</f>
        <v>0</v>
      </c>
      <c r="D399" s="4">
        <f>'Portfolioübersicht BHC'!$G$12</f>
        <v>23.61</v>
      </c>
      <c r="E399" s="4">
        <f>'BHC Gesamt 2017'!G43</f>
        <v>20.965</v>
      </c>
      <c r="F399" s="4">
        <f>'BHC Gesamt 2017'!F43</f>
        <v>20.774999999999999</v>
      </c>
      <c r="G399">
        <f>'Marktpreise EEX NCG 2017'!G399</f>
        <v>24.143256281407062</v>
      </c>
      <c r="H399">
        <f>'Marktpreise EEX NCG 2017'!H399</f>
        <v>21.146000000000001</v>
      </c>
      <c r="I399">
        <f>'Marktpreise EEX NCG 2017'!L399+0.19</f>
        <v>21.025125000000031</v>
      </c>
    </row>
    <row r="400" spans="1:9" x14ac:dyDescent="0.2">
      <c r="A400" s="2">
        <f>'Marktpreise EEX NCG 2017'!A400</f>
        <v>42038</v>
      </c>
      <c r="B400" s="4">
        <f>'BHC Gesamt 2017'!N44</f>
        <v>20.834260869565217</v>
      </c>
      <c r="C400" s="4">
        <f>'BHC Gesamt 2017'!M44</f>
        <v>0</v>
      </c>
      <c r="D400" s="4">
        <f>'Portfolioübersicht BHC'!$G$12</f>
        <v>23.61</v>
      </c>
      <c r="E400" s="4">
        <f>'BHC Gesamt 2017'!G44</f>
        <v>21.265000000000001</v>
      </c>
      <c r="F400" s="4">
        <f>'BHC Gesamt 2017'!F44</f>
        <v>21.074999999999999</v>
      </c>
      <c r="G400">
        <f>'Marktpreise EEX NCG 2017'!G400</f>
        <v>24.125603015075399</v>
      </c>
      <c r="H400">
        <f>'Marktpreise EEX NCG 2017'!H400</f>
        <v>21.039000000000001</v>
      </c>
      <c r="I400">
        <f>'Marktpreise EEX NCG 2017'!L400+0.19</f>
        <v>21.045450000000034</v>
      </c>
    </row>
    <row r="401" spans="1:9" x14ac:dyDescent="0.2">
      <c r="A401" s="2">
        <f>'Marktpreise EEX NCG 2017'!A401</f>
        <v>42039</v>
      </c>
      <c r="B401" s="4">
        <f>'BHC Gesamt 2017'!N45</f>
        <v>20.861583333333332</v>
      </c>
      <c r="C401" s="4">
        <f>'BHC Gesamt 2017'!M45</f>
        <v>0</v>
      </c>
      <c r="D401" s="4">
        <f>'Portfolioübersicht BHC'!$G$12</f>
        <v>23.61</v>
      </c>
      <c r="E401" s="4">
        <f>'BHC Gesamt 2017'!G45</f>
        <v>21.490000000000002</v>
      </c>
      <c r="F401" s="4">
        <f>'BHC Gesamt 2017'!F45</f>
        <v>21.3</v>
      </c>
      <c r="G401">
        <f>'Marktpreise EEX NCG 2017'!G401</f>
        <v>24.106879396984947</v>
      </c>
      <c r="H401">
        <f>'Marktpreise EEX NCG 2017'!H401</f>
        <v>21.341000000000001</v>
      </c>
      <c r="I401">
        <f>'Marktpreise EEX NCG 2017'!L401+0.19</f>
        <v>21.067335000000035</v>
      </c>
    </row>
    <row r="402" spans="1:9" x14ac:dyDescent="0.2">
      <c r="A402" s="2">
        <f>'Marktpreise EEX NCG 2017'!A402</f>
        <v>42040</v>
      </c>
      <c r="B402" s="4">
        <f>'BHC Gesamt 2017'!N46</f>
        <v>20.927520000000001</v>
      </c>
      <c r="C402" s="4">
        <f>'BHC Gesamt 2017'!M46</f>
        <v>0</v>
      </c>
      <c r="D402" s="4">
        <f>'Portfolioübersicht BHC'!$G$12</f>
        <v>23.61</v>
      </c>
      <c r="E402" s="4">
        <f>'BHC Gesamt 2017'!G46</f>
        <v>22.51</v>
      </c>
      <c r="F402" s="4">
        <f>'BHC Gesamt 2017'!F46</f>
        <v>22.32</v>
      </c>
      <c r="G402">
        <f>'Marktpreise EEX NCG 2017'!G402</f>
        <v>24.092542713567862</v>
      </c>
      <c r="H402">
        <f>'Marktpreise EEX NCG 2017'!H402</f>
        <v>21.869</v>
      </c>
      <c r="I402">
        <f>'Marktpreise EEX NCG 2017'!L402+0.19</f>
        <v>21.090705000000039</v>
      </c>
    </row>
    <row r="403" spans="1:9" x14ac:dyDescent="0.2">
      <c r="A403" s="2">
        <f>'Marktpreise EEX NCG 2017'!A403</f>
        <v>42041</v>
      </c>
      <c r="B403" s="4">
        <f>'BHC Gesamt 2017'!N47</f>
        <v>20.976846153846154</v>
      </c>
      <c r="C403" s="4">
        <f>'BHC Gesamt 2017'!M47</f>
        <v>0</v>
      </c>
      <c r="D403" s="4">
        <f>'Portfolioübersicht BHC'!$G$12</f>
        <v>23.61</v>
      </c>
      <c r="E403" s="4">
        <f>'BHC Gesamt 2017'!G47</f>
        <v>22.21</v>
      </c>
      <c r="F403" s="4">
        <f>'BHC Gesamt 2017'!F47</f>
        <v>22.02</v>
      </c>
      <c r="G403">
        <f>'Marktpreise EEX NCG 2017'!G403</f>
        <v>24.082180000000026</v>
      </c>
      <c r="H403">
        <f>'Marktpreise EEX NCG 2017'!H403</f>
        <v>21.867000000000001</v>
      </c>
      <c r="I403">
        <f>'Marktpreise EEX NCG 2017'!L403+0.19</f>
        <v>21.116600000000041</v>
      </c>
    </row>
    <row r="404" spans="1:9" x14ac:dyDescent="0.2">
      <c r="A404" s="2">
        <f>'Marktpreise EEX NCG 2017'!A404</f>
        <v>42042</v>
      </c>
      <c r="B404" s="4">
        <f>'BHC Gesamt 2017'!N48</f>
        <v>20.976846153846154</v>
      </c>
      <c r="C404" s="4">
        <f>'BHC Gesamt 2017'!M48</f>
        <v>0</v>
      </c>
      <c r="D404" s="4">
        <f>'Portfolioübersicht BHC'!$G$12</f>
        <v>23.61</v>
      </c>
      <c r="E404" s="4">
        <f>'BHC Gesamt 2017'!G48</f>
        <v>22.21</v>
      </c>
      <c r="F404" s="4">
        <f>'BHC Gesamt 2017'!F48</f>
        <v>0</v>
      </c>
      <c r="G404">
        <f>'Marktpreise EEX NCG 2017'!G404</f>
        <v>24.082180000000026</v>
      </c>
      <c r="H404">
        <f>'Marktpreise EEX NCG 2017'!H404</f>
        <v>21.812999999999999</v>
      </c>
      <c r="I404">
        <f>'Marktpreise EEX NCG 2017'!L404+0.19</f>
        <v>21.142505000000043</v>
      </c>
    </row>
    <row r="405" spans="1:9" x14ac:dyDescent="0.2">
      <c r="A405" s="2">
        <f>'Marktpreise EEX NCG 2017'!A405</f>
        <v>42043</v>
      </c>
      <c r="B405" s="4">
        <f>'BHC Gesamt 2017'!N49</f>
        <v>20.976846153846154</v>
      </c>
      <c r="C405" s="4">
        <f>'BHC Gesamt 2017'!M49</f>
        <v>0</v>
      </c>
      <c r="D405" s="4">
        <f>'Portfolioübersicht BHC'!$G$12</f>
        <v>23.61</v>
      </c>
      <c r="E405" s="4">
        <f>'BHC Gesamt 2017'!G49</f>
        <v>22.21</v>
      </c>
      <c r="F405" s="4">
        <f>'BHC Gesamt 2017'!F49</f>
        <v>0</v>
      </c>
      <c r="G405">
        <f>'Marktpreise EEX NCG 2017'!G405</f>
        <v>24.078281407035202</v>
      </c>
      <c r="H405">
        <f>'Marktpreise EEX NCG 2017'!H405</f>
        <v>21.888000000000002</v>
      </c>
      <c r="I405">
        <f>'Marktpreise EEX NCG 2017'!L405+0.19</f>
        <v>21.167025000000045</v>
      </c>
    </row>
    <row r="406" spans="1:9" x14ac:dyDescent="0.2">
      <c r="A406" s="2">
        <f>'Marktpreise EEX NCG 2017'!A406</f>
        <v>42044</v>
      </c>
      <c r="B406" s="4">
        <f>'BHC Gesamt 2017'!N50</f>
        <v>21.033999999999999</v>
      </c>
      <c r="C406" s="4">
        <f>'BHC Gesamt 2017'!M50</f>
        <v>0</v>
      </c>
      <c r="D406" s="4">
        <f>'Portfolioübersicht BHC'!$G$12</f>
        <v>23.61</v>
      </c>
      <c r="E406" s="4">
        <f>'BHC Gesamt 2017'!G50</f>
        <v>22.52</v>
      </c>
      <c r="F406" s="4">
        <f>'BHC Gesamt 2017'!F50</f>
        <v>22.33</v>
      </c>
      <c r="G406">
        <f>'Marktpreise EEX NCG 2017'!G406</f>
        <v>24.065869346733692</v>
      </c>
      <c r="H406">
        <f>'Marktpreise EEX NCG 2017'!H406</f>
        <v>21.667000000000002</v>
      </c>
      <c r="I406">
        <f>'Marktpreise EEX NCG 2017'!L406+0.19</f>
        <v>21.189205000000044</v>
      </c>
    </row>
    <row r="407" spans="1:9" x14ac:dyDescent="0.2">
      <c r="A407" s="2">
        <f>'Marktpreise EEX NCG 2017'!A407</f>
        <v>42045</v>
      </c>
      <c r="B407" s="4">
        <f>'BHC Gesamt 2017'!N51</f>
        <v>21.09732142857143</v>
      </c>
      <c r="C407" s="4">
        <f>'BHC Gesamt 2017'!M51</f>
        <v>0</v>
      </c>
      <c r="D407" s="4">
        <f>'Portfolioübersicht BHC'!$G$12</f>
        <v>23.61</v>
      </c>
      <c r="E407" s="4">
        <f>'BHC Gesamt 2017'!G51</f>
        <v>22.807000000000002</v>
      </c>
      <c r="F407" s="4">
        <f>'BHC Gesamt 2017'!F51</f>
        <v>22.617000000000001</v>
      </c>
      <c r="G407">
        <f>'Marktpreise EEX NCG 2017'!G407</f>
        <v>24.055271356783948</v>
      </c>
      <c r="H407">
        <f>'Marktpreise EEX NCG 2017'!H407</f>
        <v>23.268999999999998</v>
      </c>
      <c r="I407">
        <f>'Marktpreise EEX NCG 2017'!L407+0.19</f>
        <v>21.216790000000042</v>
      </c>
    </row>
    <row r="408" spans="1:9" x14ac:dyDescent="0.2">
      <c r="A408" s="2">
        <f>'Marktpreise EEX NCG 2017'!A408</f>
        <v>42046</v>
      </c>
      <c r="B408" s="4">
        <f>'BHC Gesamt 2017'!N52</f>
        <v>21.161344827586205</v>
      </c>
      <c r="C408" s="4">
        <f>'BHC Gesamt 2017'!M52</f>
        <v>0</v>
      </c>
      <c r="D408" s="4">
        <f>'Portfolioübersicht BHC'!$G$12</f>
        <v>23.61</v>
      </c>
      <c r="E408" s="4">
        <f>'BHC Gesamt 2017'!G52</f>
        <v>22.954000000000001</v>
      </c>
      <c r="F408" s="4">
        <f>'BHC Gesamt 2017'!F52</f>
        <v>22.763999999999999</v>
      </c>
      <c r="G408">
        <f>'Marktpreise EEX NCG 2017'!G408</f>
        <v>24.048815000000022</v>
      </c>
      <c r="H408">
        <f>'Marktpreise EEX NCG 2017'!H408</f>
        <v>23.518000000000001</v>
      </c>
      <c r="I408">
        <f>'Marktpreise EEX NCG 2017'!L408+0.19</f>
        <v>21.245350000000045</v>
      </c>
    </row>
    <row r="409" spans="1:9" x14ac:dyDescent="0.2">
      <c r="A409" s="2">
        <f>'Marktpreise EEX NCG 2017'!A409</f>
        <v>42047</v>
      </c>
      <c r="B409" s="4">
        <f>'BHC Gesamt 2017'!N53</f>
        <v>21.242099999999997</v>
      </c>
      <c r="C409" s="4">
        <f>'BHC Gesamt 2017'!M53</f>
        <v>0</v>
      </c>
      <c r="D409" s="4">
        <f>'Portfolioübersicht BHC'!$G$12</f>
        <v>23.61</v>
      </c>
      <c r="E409" s="4">
        <f>'BHC Gesamt 2017'!G53</f>
        <v>23.584</v>
      </c>
      <c r="F409" s="4">
        <f>'BHC Gesamt 2017'!F53</f>
        <v>23.393999999999998</v>
      </c>
      <c r="G409">
        <f>'Marktpreise EEX NCG 2017'!G409</f>
        <v>24.040690000000026</v>
      </c>
      <c r="H409">
        <f>'Marktpreise EEX NCG 2017'!H409</f>
        <v>23.907</v>
      </c>
      <c r="I409">
        <f>'Marktpreise EEX NCG 2017'!L409+0.19</f>
        <v>21.275035000000042</v>
      </c>
    </row>
    <row r="410" spans="1:9" x14ac:dyDescent="0.2">
      <c r="A410" s="2">
        <f>'Marktpreise EEX NCG 2017'!A410</f>
        <v>42048</v>
      </c>
      <c r="B410" s="4">
        <f>'BHC Gesamt 2017'!N54</f>
        <v>21.307193548387094</v>
      </c>
      <c r="C410" s="4">
        <f>'BHC Gesamt 2017'!M54</f>
        <v>0</v>
      </c>
      <c r="D410" s="4">
        <f>'Portfolioübersicht BHC'!$G$12</f>
        <v>23.61</v>
      </c>
      <c r="E410" s="4">
        <f>'BHC Gesamt 2017'!G54</f>
        <v>23.26</v>
      </c>
      <c r="F410" s="4">
        <f>'BHC Gesamt 2017'!F54</f>
        <v>23.07</v>
      </c>
      <c r="G410">
        <f>'Marktpreise EEX NCG 2017'!G410</f>
        <v>24.035860696517439</v>
      </c>
      <c r="H410">
        <f>'Marktpreise EEX NCG 2017'!H410</f>
        <v>23.9</v>
      </c>
      <c r="I410">
        <f>'Marktpreise EEX NCG 2017'!L410+0.19</f>
        <v>21.302230000000037</v>
      </c>
    </row>
    <row r="411" spans="1:9" x14ac:dyDescent="0.2">
      <c r="A411" s="2">
        <f>'Marktpreise EEX NCG 2017'!A411</f>
        <v>42049</v>
      </c>
      <c r="B411" s="4">
        <f>'BHC Gesamt 2017'!N55</f>
        <v>21.307193548387094</v>
      </c>
      <c r="C411" s="4">
        <f>'BHC Gesamt 2017'!M55</f>
        <v>0</v>
      </c>
      <c r="D411" s="4">
        <f>'Portfolioübersicht BHC'!$G$12</f>
        <v>23.61</v>
      </c>
      <c r="E411" s="4">
        <f>'BHC Gesamt 2017'!G55</f>
        <v>23.26</v>
      </c>
      <c r="F411" s="4">
        <f>'BHC Gesamt 2017'!F55</f>
        <v>0</v>
      </c>
      <c r="G411">
        <f>'Marktpreise EEX NCG 2017'!G411</f>
        <v>24.035860696517439</v>
      </c>
      <c r="H411">
        <f>'Marktpreise EEX NCG 2017'!H411</f>
        <v>23.747</v>
      </c>
      <c r="I411">
        <f>'Marktpreise EEX NCG 2017'!L411+0.19</f>
        <v>21.328475000000036</v>
      </c>
    </row>
    <row r="412" spans="1:9" x14ac:dyDescent="0.2">
      <c r="A412" s="2">
        <f>'Marktpreise EEX NCG 2017'!A412</f>
        <v>42050</v>
      </c>
      <c r="B412" s="4">
        <f>'BHC Gesamt 2017'!N56</f>
        <v>21.307193548387094</v>
      </c>
      <c r="C412" s="4">
        <f>'BHC Gesamt 2017'!M56</f>
        <v>0</v>
      </c>
      <c r="D412" s="4">
        <f>'Portfolioübersicht BHC'!$G$12</f>
        <v>23.61</v>
      </c>
      <c r="E412" s="4">
        <f>'BHC Gesamt 2017'!G56</f>
        <v>23.26</v>
      </c>
      <c r="F412" s="4">
        <f>'BHC Gesamt 2017'!F56</f>
        <v>0</v>
      </c>
      <c r="G412">
        <f>'Marktpreise EEX NCG 2017'!G412</f>
        <v>24.035860696517439</v>
      </c>
      <c r="H412">
        <f>'Marktpreise EEX NCG 2017'!H412</f>
        <v>24.036999999999999</v>
      </c>
      <c r="I412">
        <f>'Marktpreise EEX NCG 2017'!L412+0.19</f>
        <v>21.359415000000038</v>
      </c>
    </row>
    <row r="413" spans="1:9" x14ac:dyDescent="0.2">
      <c r="A413" s="2">
        <f>'Marktpreise EEX NCG 2017'!A413</f>
        <v>42051</v>
      </c>
      <c r="B413" s="4">
        <f>'BHC Gesamt 2017'!N57</f>
        <v>21.358218749999999</v>
      </c>
      <c r="C413" s="4">
        <f>'BHC Gesamt 2017'!M57</f>
        <v>0</v>
      </c>
      <c r="D413" s="4">
        <f>'Portfolioübersicht BHC'!$G$12</f>
        <v>23.61</v>
      </c>
      <c r="E413" s="4">
        <f>'BHC Gesamt 2017'!G57</f>
        <v>22.94</v>
      </c>
      <c r="F413" s="4">
        <f>'BHC Gesamt 2017'!F57</f>
        <v>22.75</v>
      </c>
      <c r="G413">
        <f>'Marktpreise EEX NCG 2017'!G413</f>
        <v>24.025940298507489</v>
      </c>
      <c r="H413">
        <f>'Marktpreise EEX NCG 2017'!H413</f>
        <v>23.475000000000001</v>
      </c>
      <c r="I413">
        <f>'Marktpreise EEX NCG 2017'!L413+0.19</f>
        <v>21.390400000000039</v>
      </c>
    </row>
    <row r="414" spans="1:9" x14ac:dyDescent="0.2">
      <c r="A414" s="2">
        <f>'Marktpreise EEX NCG 2017'!A414</f>
        <v>42052</v>
      </c>
      <c r="B414" s="4">
        <f>'BHC Gesamt 2017'!N58</f>
        <v>21.412969696969697</v>
      </c>
      <c r="C414" s="4">
        <f>'BHC Gesamt 2017'!M58</f>
        <v>0</v>
      </c>
      <c r="D414" s="4">
        <f>'Portfolioübersicht BHC'!$G$12</f>
        <v>23.61</v>
      </c>
      <c r="E414" s="4">
        <f>'BHC Gesamt 2017'!G58</f>
        <v>23.165000000000003</v>
      </c>
      <c r="F414" s="4">
        <f>'BHC Gesamt 2017'!F58</f>
        <v>22.975000000000001</v>
      </c>
      <c r="G414">
        <f>'Marktpreise EEX NCG 2017'!G414</f>
        <v>24.018353233830876</v>
      </c>
      <c r="H414">
        <f>'Marktpreise EEX NCG 2017'!H414</f>
        <v>23.105</v>
      </c>
      <c r="I414">
        <f>'Marktpreise EEX NCG 2017'!L414+0.19</f>
        <v>21.421480000000034</v>
      </c>
    </row>
    <row r="415" spans="1:9" x14ac:dyDescent="0.2">
      <c r="A415" s="2">
        <f>'Marktpreise EEX NCG 2017'!A415</f>
        <v>42053</v>
      </c>
      <c r="B415" s="4">
        <f>'BHC Gesamt 2017'!N59</f>
        <v>21.464088235294113</v>
      </c>
      <c r="C415" s="4">
        <f>'BHC Gesamt 2017'!M59</f>
        <v>0</v>
      </c>
      <c r="D415" s="4">
        <f>'Portfolioübersicht BHC'!$G$12</f>
        <v>23.61</v>
      </c>
      <c r="E415" s="4">
        <f>'BHC Gesamt 2017'!G59</f>
        <v>23.151</v>
      </c>
      <c r="F415" s="4">
        <f>'BHC Gesamt 2017'!F59</f>
        <v>22.960999999999999</v>
      </c>
      <c r="G415">
        <f>'Marktpreise EEX NCG 2017'!G415</f>
        <v>24.009547263681618</v>
      </c>
      <c r="H415">
        <f>'Marktpreise EEX NCG 2017'!H415</f>
        <v>23.433</v>
      </c>
      <c r="I415">
        <f>'Marktpreise EEX NCG 2017'!L415+0.19</f>
        <v>21.454720000000041</v>
      </c>
    </row>
    <row r="416" spans="1:9" x14ac:dyDescent="0.2">
      <c r="A416" s="2">
        <f>'Marktpreise EEX NCG 2017'!A416</f>
        <v>42054</v>
      </c>
      <c r="B416" s="4">
        <f>'BHC Gesamt 2017'!N60</f>
        <v>21.501114285714284</v>
      </c>
      <c r="C416" s="4">
        <f>'BHC Gesamt 2017'!M60</f>
        <v>0</v>
      </c>
      <c r="D416" s="4">
        <f>'Portfolioübersicht BHC'!$G$12</f>
        <v>23.61</v>
      </c>
      <c r="E416" s="4">
        <f>'BHC Gesamt 2017'!G60</f>
        <v>22.76</v>
      </c>
      <c r="F416" s="4">
        <f>'BHC Gesamt 2017'!F60</f>
        <v>22.57</v>
      </c>
      <c r="G416">
        <f>'Marktpreise EEX NCG 2017'!G416</f>
        <v>23.998701492537339</v>
      </c>
      <c r="H416">
        <f>'Marktpreise EEX NCG 2017'!H416</f>
        <v>22.734999999999999</v>
      </c>
      <c r="I416">
        <f>'Marktpreise EEX NCG 2017'!L416+0.19</f>
        <v>21.482270000000042</v>
      </c>
    </row>
    <row r="417" spans="1:9" x14ac:dyDescent="0.2">
      <c r="A417" s="2">
        <f>'Marktpreise EEX NCG 2017'!A417</f>
        <v>42055</v>
      </c>
      <c r="B417" s="4">
        <f>'BHC Gesamt 2017'!N61</f>
        <v>21.536916666666663</v>
      </c>
      <c r="C417" s="4">
        <f>'BHC Gesamt 2017'!M61</f>
        <v>0</v>
      </c>
      <c r="D417" s="4">
        <f>'Portfolioübersicht BHC'!$G$12</f>
        <v>23.61</v>
      </c>
      <c r="E417" s="4">
        <f>'BHC Gesamt 2017'!G61</f>
        <v>22.790000000000003</v>
      </c>
      <c r="F417" s="4">
        <f>'BHC Gesamt 2017'!F61</f>
        <v>22.6</v>
      </c>
      <c r="G417">
        <f>'Marktpreise EEX NCG 2017'!G417</f>
        <v>23.9917772277228</v>
      </c>
      <c r="H417">
        <f>'Marktpreise EEX NCG 2017'!H417</f>
        <v>22.542999999999999</v>
      </c>
      <c r="I417">
        <f>'Marktpreise EEX NCG 2017'!L417+0.19</f>
        <v>21.513460000000038</v>
      </c>
    </row>
    <row r="418" spans="1:9" x14ac:dyDescent="0.2">
      <c r="A418" s="2">
        <f>'Marktpreise EEX NCG 2017'!A418</f>
        <v>42056</v>
      </c>
      <c r="B418" s="4">
        <f>'BHC Gesamt 2017'!N62</f>
        <v>21.536916666666663</v>
      </c>
      <c r="C418" s="4">
        <f>'BHC Gesamt 2017'!M62</f>
        <v>0</v>
      </c>
      <c r="D418" s="4">
        <f>'Portfolioübersicht BHC'!$G$12</f>
        <v>23.61</v>
      </c>
      <c r="E418" s="4">
        <f>'BHC Gesamt 2017'!G62</f>
        <v>22.790000000000003</v>
      </c>
      <c r="F418" s="4">
        <f>'BHC Gesamt 2017'!F62</f>
        <v>0</v>
      </c>
      <c r="G418">
        <f>'Marktpreise EEX NCG 2017'!G418</f>
        <v>23.9917772277228</v>
      </c>
      <c r="H418">
        <f>'Marktpreise EEX NCG 2017'!H418</f>
        <v>22.513000000000002</v>
      </c>
      <c r="I418">
        <f>'Marktpreise EEX NCG 2017'!L418+0.19</f>
        <v>21.543035000000042</v>
      </c>
    </row>
    <row r="419" spans="1:9" x14ac:dyDescent="0.2">
      <c r="A419" s="2">
        <f>'Marktpreise EEX NCG 2017'!A419</f>
        <v>42057</v>
      </c>
      <c r="B419" s="4">
        <f>'BHC Gesamt 2017'!N63</f>
        <v>21.536916666666663</v>
      </c>
      <c r="C419" s="4">
        <f>'BHC Gesamt 2017'!M63</f>
        <v>0</v>
      </c>
      <c r="D419" s="4">
        <f>'Portfolioübersicht BHC'!$G$12</f>
        <v>23.61</v>
      </c>
      <c r="E419" s="4">
        <f>'BHC Gesamt 2017'!G63</f>
        <v>22.790000000000003</v>
      </c>
      <c r="F419" s="4">
        <f>'BHC Gesamt 2017'!F63</f>
        <v>0</v>
      </c>
      <c r="G419">
        <f>'Marktpreise EEX NCG 2017'!G419</f>
        <v>23.987761194029879</v>
      </c>
      <c r="H419">
        <f>'Marktpreise EEX NCG 2017'!H419</f>
        <v>22.588999999999999</v>
      </c>
      <c r="I419">
        <f>'Marktpreise EEX NCG 2017'!L419+0.19</f>
        <v>21.571885000000041</v>
      </c>
    </row>
    <row r="420" spans="1:9" x14ac:dyDescent="0.2">
      <c r="A420" s="2">
        <f>'Marktpreise EEX NCG 2017'!A420</f>
        <v>42058</v>
      </c>
      <c r="B420" s="4">
        <f>'BHC Gesamt 2017'!N64</f>
        <v>21.536916666666663</v>
      </c>
      <c r="C420" s="4">
        <f>'BHC Gesamt 2017'!M64</f>
        <v>0</v>
      </c>
      <c r="D420" s="4">
        <f>'Portfolioübersicht BHC'!$G$12</f>
        <v>23.61</v>
      </c>
      <c r="E420" s="4">
        <f>'BHC Gesamt 2017'!G64</f>
        <v>22.790000000000003</v>
      </c>
      <c r="F420" s="4">
        <f>'BHC Gesamt 2017'!F64</f>
        <v>0</v>
      </c>
      <c r="G420">
        <f>'Marktpreise EEX NCG 2017'!G420</f>
        <v>23.983980000000027</v>
      </c>
      <c r="H420">
        <f>'Marktpreise EEX NCG 2017'!H420</f>
        <v>22.388999999999999</v>
      </c>
      <c r="I420">
        <f>'Marktpreise EEX NCG 2017'!L420+0.19</f>
        <v>21.599760000000035</v>
      </c>
    </row>
    <row r="421" spans="1:9" x14ac:dyDescent="0.2">
      <c r="A421" s="2">
        <f>'Marktpreise EEX NCG 2017'!A421</f>
        <v>42059</v>
      </c>
      <c r="B421" s="4">
        <f>'BHC Gesamt 2017'!N65</f>
        <v>21.566135135135131</v>
      </c>
      <c r="C421" s="4">
        <f>'BHC Gesamt 2017'!M65</f>
        <v>0</v>
      </c>
      <c r="D421" s="4">
        <f>'Portfolioübersicht BHC'!$G$12</f>
        <v>23.61</v>
      </c>
      <c r="E421" s="4">
        <f>'BHC Gesamt 2017'!G65</f>
        <v>22.618000000000002</v>
      </c>
      <c r="F421" s="4">
        <f>'BHC Gesamt 2017'!F65</f>
        <v>22.428000000000001</v>
      </c>
      <c r="G421">
        <f>'Marktpreise EEX NCG 2017'!G421</f>
        <v>23.972245000000026</v>
      </c>
      <c r="H421">
        <f>'Marktpreise EEX NCG 2017'!H421</f>
        <v>22.928999999999998</v>
      </c>
      <c r="I421">
        <f>'Marktpreise EEX NCG 2017'!L421+0.19</f>
        <v>21.633485000000032</v>
      </c>
    </row>
    <row r="422" spans="1:9" x14ac:dyDescent="0.2">
      <c r="A422" s="2">
        <f>'Marktpreise EEX NCG 2017'!A422</f>
        <v>42060</v>
      </c>
      <c r="B422" s="4">
        <f>'BHC Gesamt 2017'!N66</f>
        <v>21.602684210526313</v>
      </c>
      <c r="C422" s="4">
        <f>'BHC Gesamt 2017'!M66</f>
        <v>0</v>
      </c>
      <c r="D422" s="4">
        <f>'Portfolioübersicht BHC'!$G$12</f>
        <v>23.61</v>
      </c>
      <c r="E422" s="4">
        <f>'BHC Gesamt 2017'!G66</f>
        <v>22.955000000000002</v>
      </c>
      <c r="F422" s="4">
        <f>'BHC Gesamt 2017'!F66</f>
        <v>22.765000000000001</v>
      </c>
      <c r="G422">
        <f>'Marktpreise EEX NCG 2017'!G422</f>
        <v>23.962005000000026</v>
      </c>
      <c r="H422">
        <f>'Marktpreise EEX NCG 2017'!H422</f>
        <v>23.363</v>
      </c>
      <c r="I422">
        <f>'Marktpreise EEX NCG 2017'!L422+0.19</f>
        <v>21.669330000000027</v>
      </c>
    </row>
    <row r="423" spans="1:9" x14ac:dyDescent="0.2">
      <c r="A423" s="2">
        <f>'Marktpreise EEX NCG 2017'!A423</f>
        <v>42061</v>
      </c>
      <c r="B423" s="4">
        <f>'BHC Gesamt 2017'!N67</f>
        <v>21.63825641025641</v>
      </c>
      <c r="C423" s="4">
        <f>'BHC Gesamt 2017'!M67</f>
        <v>0</v>
      </c>
      <c r="D423" s="4">
        <f>'Portfolioübersicht BHC'!$G$12</f>
        <v>23.61</v>
      </c>
      <c r="E423" s="4">
        <f>'BHC Gesamt 2017'!G67</f>
        <v>22.990000000000002</v>
      </c>
      <c r="F423" s="4">
        <f>'BHC Gesamt 2017'!F67</f>
        <v>22.8</v>
      </c>
      <c r="G423">
        <f>'Marktpreise EEX NCG 2017'!G423</f>
        <v>23.952255000000026</v>
      </c>
      <c r="H423">
        <f>'Marktpreise EEX NCG 2017'!H423</f>
        <v>24.161000000000001</v>
      </c>
      <c r="I423">
        <f>'Marktpreise EEX NCG 2017'!L423+0.19</f>
        <v>21.707845000000031</v>
      </c>
    </row>
    <row r="424" spans="1:9" x14ac:dyDescent="0.2">
      <c r="A424" s="2">
        <f>'Marktpreise EEX NCG 2017'!A424</f>
        <v>42062</v>
      </c>
      <c r="B424" s="4">
        <f>'BHC Gesamt 2017'!N68</f>
        <v>21.669249999999998</v>
      </c>
      <c r="C424" s="4">
        <f>'BHC Gesamt 2017'!M68</f>
        <v>0</v>
      </c>
      <c r="D424" s="4">
        <f>'Portfolioübersicht BHC'!$G$12</f>
        <v>23.61</v>
      </c>
      <c r="E424" s="4">
        <f>'BHC Gesamt 2017'!G68</f>
        <v>22.878</v>
      </c>
      <c r="F424" s="4">
        <f>'BHC Gesamt 2017'!F68</f>
        <v>22.687999999999999</v>
      </c>
      <c r="G424">
        <f>'Marktpreise EEX NCG 2017'!G424</f>
        <v>23.94596517412938</v>
      </c>
      <c r="H424">
        <f>'Marktpreise EEX NCG 2017'!H424</f>
        <v>23.606000000000002</v>
      </c>
      <c r="I424">
        <f>'Marktpreise EEX NCG 2017'!L424+0.19</f>
        <v>21.742645000000032</v>
      </c>
    </row>
    <row r="425" spans="1:9" x14ac:dyDescent="0.2">
      <c r="A425" s="2">
        <f>'Marktpreise EEX NCG 2017'!A425</f>
        <v>42063</v>
      </c>
      <c r="B425" s="4">
        <f>'BHC Gesamt 2017'!N69</f>
        <v>21.669249999999998</v>
      </c>
      <c r="C425" s="4">
        <f>'BHC Gesamt 2017'!M69</f>
        <v>0</v>
      </c>
      <c r="D425" s="4">
        <f>'Portfolioübersicht BHC'!$G$12</f>
        <v>23.61</v>
      </c>
      <c r="E425" s="4">
        <f>'BHC Gesamt 2017'!G69</f>
        <v>22.878</v>
      </c>
      <c r="F425" s="4">
        <f>'BHC Gesamt 2017'!F69</f>
        <v>0</v>
      </c>
      <c r="G425">
        <f>'Marktpreise EEX NCG 2017'!G425</f>
        <v>23.94596517412938</v>
      </c>
      <c r="H425">
        <f>'Marktpreise EEX NCG 2017'!H425</f>
        <v>23.518999999999998</v>
      </c>
      <c r="I425">
        <f>'Marktpreise EEX NCG 2017'!L425+0.19</f>
        <v>21.77707000000003</v>
      </c>
    </row>
    <row r="426" spans="1:9" x14ac:dyDescent="0.2">
      <c r="A426" s="2">
        <f>'Marktpreise EEX NCG 2017'!A426</f>
        <v>42064</v>
      </c>
      <c r="B426" s="4">
        <f>'BHC Gesamt 2017'!N70</f>
        <v>21.669249999999998</v>
      </c>
      <c r="C426" s="4">
        <f>'BHC Gesamt 2017'!M70</f>
        <v>0</v>
      </c>
      <c r="D426" s="4">
        <f>'Portfolioübersicht BHC'!$G$12</f>
        <v>23.61</v>
      </c>
      <c r="E426" s="4">
        <f>'BHC Gesamt 2017'!G70</f>
        <v>22.878</v>
      </c>
      <c r="F426" s="4">
        <f>'BHC Gesamt 2017'!F70</f>
        <v>0</v>
      </c>
      <c r="G426">
        <f>'Marktpreise EEX NCG 2017'!G426</f>
        <v>23.942320000000027</v>
      </c>
      <c r="H426">
        <f>'Marktpreise EEX NCG 2017'!H426</f>
        <v>23.625</v>
      </c>
      <c r="I426">
        <f>'Marktpreise EEX NCG 2017'!L426+0.19</f>
        <v>21.811775000000029</v>
      </c>
    </row>
    <row r="427" spans="1:9" x14ac:dyDescent="0.2">
      <c r="A427" s="2">
        <f>'Marktpreise EEX NCG 2017'!A427</f>
        <v>42065</v>
      </c>
      <c r="B427" s="4">
        <f>'BHC Gesamt 2017'!N71</f>
        <v>21.692146341463413</v>
      </c>
      <c r="C427" s="4">
        <f>'BHC Gesamt 2017'!M71</f>
        <v>0</v>
      </c>
      <c r="D427" s="4">
        <f>'Portfolioübersicht BHC'!$G$12</f>
        <v>23.61</v>
      </c>
      <c r="E427" s="4">
        <f>'BHC Gesamt 2017'!G71</f>
        <v>22.608000000000001</v>
      </c>
      <c r="F427" s="4">
        <f>'BHC Gesamt 2017'!F71</f>
        <v>22.417999999999999</v>
      </c>
      <c r="G427">
        <f>'Marktpreise EEX NCG 2017'!G427</f>
        <v>23.930910000000026</v>
      </c>
      <c r="H427">
        <f>'Marktpreise EEX NCG 2017'!H427</f>
        <v>23.14</v>
      </c>
      <c r="I427">
        <f>'Marktpreise EEX NCG 2017'!L427+0.19</f>
        <v>21.839640000000028</v>
      </c>
    </row>
    <row r="428" spans="1:9" x14ac:dyDescent="0.2">
      <c r="A428" s="2">
        <f>'Marktpreise EEX NCG 2017'!A428</f>
        <v>42066</v>
      </c>
      <c r="B428" s="4">
        <f>'BHC Gesamt 2017'!N72</f>
        <v>21.708499999999997</v>
      </c>
      <c r="C428" s="4">
        <f>'BHC Gesamt 2017'!M72</f>
        <v>0</v>
      </c>
      <c r="D428" s="4">
        <f>'Portfolioübersicht BHC'!$G$12</f>
        <v>23.61</v>
      </c>
      <c r="E428" s="4">
        <f>'BHC Gesamt 2017'!G72</f>
        <v>22.379000000000001</v>
      </c>
      <c r="F428" s="4">
        <f>'BHC Gesamt 2017'!F72</f>
        <v>22.189</v>
      </c>
      <c r="G428">
        <f>'Marktpreise EEX NCG 2017'!G428</f>
        <v>23.917980000000025</v>
      </c>
      <c r="H428">
        <f>'Marktpreise EEX NCG 2017'!H428</f>
        <v>22.747</v>
      </c>
      <c r="I428">
        <f>'Marktpreise EEX NCG 2017'!L428+0.19</f>
        <v>21.861480000000025</v>
      </c>
    </row>
    <row r="429" spans="1:9" x14ac:dyDescent="0.2">
      <c r="A429" s="2">
        <f>'Marktpreise EEX NCG 2017'!A429</f>
        <v>42067</v>
      </c>
      <c r="B429" s="4">
        <f>'BHC Gesamt 2017'!N73</f>
        <v>21.72374418604651</v>
      </c>
      <c r="C429" s="4">
        <f>'BHC Gesamt 2017'!M73</f>
        <v>0</v>
      </c>
      <c r="D429" s="4">
        <f>'Portfolioübersicht BHC'!$G$12</f>
        <v>23.61</v>
      </c>
      <c r="E429" s="4">
        <f>'BHC Gesamt 2017'!G73</f>
        <v>22.364000000000001</v>
      </c>
      <c r="F429" s="4">
        <f>'BHC Gesamt 2017'!F73</f>
        <v>22.173999999999999</v>
      </c>
      <c r="G429">
        <f>'Marktpreise EEX NCG 2017'!G429</f>
        <v>23.90385000000003</v>
      </c>
      <c r="H429">
        <f>'Marktpreise EEX NCG 2017'!H429</f>
        <v>22.771000000000001</v>
      </c>
      <c r="I429">
        <f>'Marktpreise EEX NCG 2017'!L429+0.19</f>
        <v>21.883455000000026</v>
      </c>
    </row>
    <row r="430" spans="1:9" x14ac:dyDescent="0.2">
      <c r="A430" s="2">
        <f>'Marktpreise EEX NCG 2017'!A430</f>
        <v>42068</v>
      </c>
      <c r="B430" s="4">
        <f>'BHC Gesamt 2017'!N74</f>
        <v>21.735204545454543</v>
      </c>
      <c r="C430" s="4">
        <f>'BHC Gesamt 2017'!M74</f>
        <v>0</v>
      </c>
      <c r="D430" s="4">
        <f>'Portfolioübersicht BHC'!$G$12</f>
        <v>23.61</v>
      </c>
      <c r="E430" s="4">
        <f>'BHC Gesamt 2017'!G74</f>
        <v>22.228000000000002</v>
      </c>
      <c r="F430" s="4">
        <f>'BHC Gesamt 2017'!F74</f>
        <v>22.038</v>
      </c>
      <c r="G430">
        <f>'Marktpreise EEX NCG 2017'!G430</f>
        <v>23.889665000000022</v>
      </c>
      <c r="H430">
        <f>'Marktpreise EEX NCG 2017'!H430</f>
        <v>22.346</v>
      </c>
      <c r="I430">
        <f>'Marktpreise EEX NCG 2017'!L430+0.19</f>
        <v>21.903050000000025</v>
      </c>
    </row>
    <row r="431" spans="1:9" x14ac:dyDescent="0.2">
      <c r="A431" s="2">
        <f>'Marktpreise EEX NCG 2017'!A431</f>
        <v>42069</v>
      </c>
      <c r="B431" s="4">
        <f>'BHC Gesamt 2017'!N75</f>
        <v>21.740577777777776</v>
      </c>
      <c r="C431" s="4">
        <f>'BHC Gesamt 2017'!M75</f>
        <v>0</v>
      </c>
      <c r="D431" s="4">
        <f>'Portfolioübersicht BHC'!$G$12</f>
        <v>23.61</v>
      </c>
      <c r="E431" s="4">
        <f>'BHC Gesamt 2017'!G75</f>
        <v>21.977</v>
      </c>
      <c r="F431" s="4">
        <f>'BHC Gesamt 2017'!F75</f>
        <v>21.786999999999999</v>
      </c>
      <c r="G431">
        <f>'Marktpreise EEX NCG 2017'!G431</f>
        <v>23.879203980099525</v>
      </c>
      <c r="H431">
        <f>'Marktpreise EEX NCG 2017'!H431</f>
        <v>21.414999999999999</v>
      </c>
      <c r="I431">
        <f>'Marktpreise EEX NCG 2017'!L431+0.19</f>
        <v>21.919020000000035</v>
      </c>
    </row>
    <row r="432" spans="1:9" x14ac:dyDescent="0.2">
      <c r="A432" s="2">
        <f>'Marktpreise EEX NCG 2017'!A432</f>
        <v>42070</v>
      </c>
      <c r="B432" s="4">
        <f>'BHC Gesamt 2017'!N76</f>
        <v>21.740577777777776</v>
      </c>
      <c r="C432" s="4">
        <f>'BHC Gesamt 2017'!M76</f>
        <v>0</v>
      </c>
      <c r="D432" s="4">
        <f>'Portfolioübersicht BHC'!$G$12</f>
        <v>23.61</v>
      </c>
      <c r="E432" s="4">
        <f>'BHC Gesamt 2017'!G76</f>
        <v>21.977</v>
      </c>
      <c r="F432" s="4">
        <f>'BHC Gesamt 2017'!F76</f>
        <v>0</v>
      </c>
      <c r="G432">
        <f>'Marktpreise EEX NCG 2017'!G432</f>
        <v>23.879203980099525</v>
      </c>
      <c r="H432">
        <f>'Marktpreise EEX NCG 2017'!H432</f>
        <v>21.349</v>
      </c>
      <c r="I432">
        <f>'Marktpreise EEX NCG 2017'!L432+0.19</f>
        <v>21.935210000000033</v>
      </c>
    </row>
    <row r="433" spans="1:9" x14ac:dyDescent="0.2">
      <c r="A433" s="2">
        <f>'Marktpreise EEX NCG 2017'!A433</f>
        <v>42071</v>
      </c>
      <c r="B433" s="4">
        <f>'BHC Gesamt 2017'!N77</f>
        <v>21.740577777777776</v>
      </c>
      <c r="C433" s="4">
        <f>'BHC Gesamt 2017'!M77</f>
        <v>0</v>
      </c>
      <c r="D433" s="4">
        <f>'Portfolioübersicht BHC'!$G$12</f>
        <v>23.61</v>
      </c>
      <c r="E433" s="4">
        <f>'BHC Gesamt 2017'!G77</f>
        <v>21.977</v>
      </c>
      <c r="F433" s="4">
        <f>'BHC Gesamt 2017'!F77</f>
        <v>0</v>
      </c>
      <c r="G433">
        <f>'Marktpreise EEX NCG 2017'!G433</f>
        <v>23.874225000000024</v>
      </c>
      <c r="H433">
        <f>'Marktpreise EEX NCG 2017'!H433</f>
        <v>21.462</v>
      </c>
      <c r="I433">
        <f>'Marktpreise EEX NCG 2017'!L433+0.19</f>
        <v>21.953700000000033</v>
      </c>
    </row>
    <row r="434" spans="1:9" x14ac:dyDescent="0.2">
      <c r="A434" s="2">
        <f>'Marktpreise EEX NCG 2017'!A434</f>
        <v>42072</v>
      </c>
      <c r="B434" s="4">
        <f>'BHC Gesamt 2017'!N78</f>
        <v>21.749260869565216</v>
      </c>
      <c r="C434" s="4">
        <f>'BHC Gesamt 2017'!M78</f>
        <v>0</v>
      </c>
      <c r="D434" s="4">
        <f>'Portfolioübersicht BHC'!$G$12</f>
        <v>23.61</v>
      </c>
      <c r="E434" s="4">
        <f>'BHC Gesamt 2017'!G78</f>
        <v>22.14</v>
      </c>
      <c r="F434" s="4">
        <f>'BHC Gesamt 2017'!F78</f>
        <v>21.95</v>
      </c>
      <c r="G434">
        <f>'Marktpreise EEX NCG 2017'!G434</f>
        <v>23.859100000000026</v>
      </c>
      <c r="H434">
        <f>'Marktpreise EEX NCG 2017'!H434</f>
        <v>21.786000000000001</v>
      </c>
      <c r="I434">
        <f>'Marktpreise EEX NCG 2017'!L434+0.19</f>
        <v>21.975305000000031</v>
      </c>
    </row>
    <row r="435" spans="1:9" x14ac:dyDescent="0.2">
      <c r="A435" s="2">
        <f>'Marktpreise EEX NCG 2017'!A435</f>
        <v>42073</v>
      </c>
      <c r="B435" s="4">
        <f>'BHC Gesamt 2017'!N79</f>
        <v>21.759063829787234</v>
      </c>
      <c r="C435" s="4">
        <f>'BHC Gesamt 2017'!M79</f>
        <v>0</v>
      </c>
      <c r="D435" s="4">
        <f>'Portfolioübersicht BHC'!$G$12</f>
        <v>23.61</v>
      </c>
      <c r="E435" s="4">
        <f>'BHC Gesamt 2017'!G79</f>
        <v>22.21</v>
      </c>
      <c r="F435" s="4">
        <f>'BHC Gesamt 2017'!F79</f>
        <v>22.02</v>
      </c>
      <c r="G435">
        <f>'Marktpreise EEX NCG 2017'!G435</f>
        <v>23.844575000000027</v>
      </c>
      <c r="H435">
        <f>'Marktpreise EEX NCG 2017'!H435</f>
        <v>21.670999999999999</v>
      </c>
      <c r="I435">
        <f>'Marktpreise EEX NCG 2017'!L435+0.19</f>
        <v>21.993305000000035</v>
      </c>
    </row>
    <row r="436" spans="1:9" x14ac:dyDescent="0.2">
      <c r="A436" s="2">
        <f>'Marktpreise EEX NCG 2017'!A436</f>
        <v>42074</v>
      </c>
      <c r="B436" s="4">
        <f>'BHC Gesamt 2017'!N80</f>
        <v>21.772208333333335</v>
      </c>
      <c r="C436" s="4">
        <f>'BHC Gesamt 2017'!M80</f>
        <v>0</v>
      </c>
      <c r="D436" s="4">
        <f>'Portfolioübersicht BHC'!$G$12</f>
        <v>23.61</v>
      </c>
      <c r="E436" s="4">
        <f>'BHC Gesamt 2017'!G80</f>
        <v>22.39</v>
      </c>
      <c r="F436" s="4">
        <f>'BHC Gesamt 2017'!F80</f>
        <v>22.2</v>
      </c>
      <c r="G436">
        <f>'Marktpreise EEX NCG 2017'!G436</f>
        <v>23.831325000000025</v>
      </c>
      <c r="H436">
        <f>'Marktpreise EEX NCG 2017'!H436</f>
        <v>22.132000000000001</v>
      </c>
      <c r="I436">
        <f>'Marktpreise EEX NCG 2017'!L436+0.19</f>
        <v>22.014425000000031</v>
      </c>
    </row>
    <row r="437" spans="1:9" x14ac:dyDescent="0.2">
      <c r="A437" s="2">
        <f>'Marktpreise EEX NCG 2017'!A437</f>
        <v>42075</v>
      </c>
      <c r="B437" s="4">
        <f>'BHC Gesamt 2017'!N81</f>
        <v>21.780734693877552</v>
      </c>
      <c r="C437" s="4">
        <f>'BHC Gesamt 2017'!M81</f>
        <v>0</v>
      </c>
      <c r="D437" s="4">
        <f>'Portfolioübersicht BHC'!$G$12</f>
        <v>23.61</v>
      </c>
      <c r="E437" s="4">
        <f>'BHC Gesamt 2017'!G81</f>
        <v>22.19</v>
      </c>
      <c r="F437" s="4">
        <f>'BHC Gesamt 2017'!F81</f>
        <v>22</v>
      </c>
      <c r="G437">
        <f>'Marktpreise EEX NCG 2017'!G437</f>
        <v>23.816640000000024</v>
      </c>
      <c r="H437">
        <f>'Marktpreise EEX NCG 2017'!H437</f>
        <v>22.327000000000002</v>
      </c>
      <c r="I437">
        <f>'Marktpreise EEX NCG 2017'!L437+0.19</f>
        <v>22.035250000000026</v>
      </c>
    </row>
    <row r="438" spans="1:9" x14ac:dyDescent="0.2">
      <c r="A438" s="2">
        <f>'Marktpreise EEX NCG 2017'!A438</f>
        <v>42076</v>
      </c>
      <c r="B438" s="4">
        <f>'BHC Gesamt 2017'!N82</f>
        <v>21.787180000000003</v>
      </c>
      <c r="C438" s="4">
        <f>'BHC Gesamt 2017'!M82</f>
        <v>0</v>
      </c>
      <c r="D438" s="4">
        <f>'Portfolioübersicht BHC'!$G$12</f>
        <v>23.61</v>
      </c>
      <c r="E438" s="4">
        <f>'BHC Gesamt 2017'!G82</f>
        <v>22.103000000000002</v>
      </c>
      <c r="F438" s="4">
        <f>'BHC Gesamt 2017'!F82</f>
        <v>21.913</v>
      </c>
      <c r="G438">
        <f>'Marktpreise EEX NCG 2017'!G438</f>
        <v>23.807169154228884</v>
      </c>
      <c r="H438">
        <f>'Marktpreise EEX NCG 2017'!H438</f>
        <v>21.902000000000001</v>
      </c>
      <c r="I438">
        <f>'Marktpreise EEX NCG 2017'!L438+0.19</f>
        <v>22.053515000000026</v>
      </c>
    </row>
    <row r="439" spans="1:9" x14ac:dyDescent="0.2">
      <c r="A439" s="2">
        <f>'Marktpreise EEX NCG 2017'!A439</f>
        <v>42077</v>
      </c>
      <c r="B439" s="4">
        <f>'BHC Gesamt 2017'!N83</f>
        <v>21.787180000000003</v>
      </c>
      <c r="C439" s="4">
        <f>'BHC Gesamt 2017'!M83</f>
        <v>0</v>
      </c>
      <c r="D439" s="4">
        <f>'Portfolioübersicht BHC'!$G$12</f>
        <v>23.61</v>
      </c>
      <c r="E439" s="4">
        <f>'BHC Gesamt 2017'!G83</f>
        <v>22.103000000000002</v>
      </c>
      <c r="F439" s="4">
        <f>'BHC Gesamt 2017'!F83</f>
        <v>0</v>
      </c>
      <c r="G439">
        <f>'Marktpreise EEX NCG 2017'!G439</f>
        <v>23.807169154228884</v>
      </c>
      <c r="H439">
        <f>'Marktpreise EEX NCG 2017'!H439</f>
        <v>21.844999999999999</v>
      </c>
      <c r="I439">
        <f>'Marktpreise EEX NCG 2017'!L439+0.19</f>
        <v>22.068595000000023</v>
      </c>
    </row>
    <row r="440" spans="1:9" x14ac:dyDescent="0.2">
      <c r="A440" s="2">
        <f>'Marktpreise EEX NCG 2017'!A440</f>
        <v>42078</v>
      </c>
      <c r="B440" s="4">
        <f>'BHC Gesamt 2017'!N84</f>
        <v>21.787180000000003</v>
      </c>
      <c r="C440" s="4">
        <f>'BHC Gesamt 2017'!M84</f>
        <v>0</v>
      </c>
      <c r="D440" s="4">
        <f>'Portfolioübersicht BHC'!$G$12</f>
        <v>23.61</v>
      </c>
      <c r="E440" s="4">
        <f>'BHC Gesamt 2017'!G84</f>
        <v>22.103000000000002</v>
      </c>
      <c r="F440" s="4">
        <f>'BHC Gesamt 2017'!F84</f>
        <v>0</v>
      </c>
      <c r="G440">
        <f>'Marktpreise EEX NCG 2017'!G440</f>
        <v>23.802080000000025</v>
      </c>
      <c r="H440">
        <f>'Marktpreise EEX NCG 2017'!H440</f>
        <v>21.971</v>
      </c>
      <c r="I440">
        <f>'Marktpreise EEX NCG 2017'!L440+0.19</f>
        <v>22.086805000000023</v>
      </c>
    </row>
    <row r="441" spans="1:9" x14ac:dyDescent="0.2">
      <c r="A441" s="2">
        <f>'Marktpreise EEX NCG 2017'!A441</f>
        <v>42079</v>
      </c>
      <c r="B441" s="4">
        <f>'BHC Gesamt 2017'!N85</f>
        <v>21.785117647058826</v>
      </c>
      <c r="C441" s="4">
        <f>'BHC Gesamt 2017'!M85</f>
        <v>0</v>
      </c>
      <c r="D441" s="4">
        <f>'Portfolioübersicht BHC'!$G$12</f>
        <v>23.61</v>
      </c>
      <c r="E441" s="4">
        <f>'BHC Gesamt 2017'!G85</f>
        <v>21.682000000000002</v>
      </c>
      <c r="F441" s="4">
        <f>'BHC Gesamt 2017'!F85</f>
        <v>21.492000000000001</v>
      </c>
      <c r="G441">
        <f>'Marktpreise EEX NCG 2017'!G441</f>
        <v>23.785290000000028</v>
      </c>
      <c r="H441">
        <f>'Marktpreise EEX NCG 2017'!H441</f>
        <v>21.824999999999999</v>
      </c>
      <c r="I441">
        <f>'Marktpreise EEX NCG 2017'!L441+0.19</f>
        <v>22.100175000000029</v>
      </c>
    </row>
    <row r="442" spans="1:9" x14ac:dyDescent="0.2">
      <c r="A442" s="2">
        <f>'Marktpreise EEX NCG 2017'!A442</f>
        <v>42080</v>
      </c>
      <c r="B442" s="4">
        <f>'BHC Gesamt 2017'!N86</f>
        <v>21.778480769230775</v>
      </c>
      <c r="C442" s="4">
        <f>'BHC Gesamt 2017'!M86</f>
        <v>0</v>
      </c>
      <c r="D442" s="4">
        <f>'Portfolioübersicht BHC'!$G$12</f>
        <v>23.61</v>
      </c>
      <c r="E442" s="4">
        <f>'BHC Gesamt 2017'!G86</f>
        <v>21.44</v>
      </c>
      <c r="F442" s="4">
        <f>'BHC Gesamt 2017'!F86</f>
        <v>21.25</v>
      </c>
      <c r="G442">
        <f>'Marktpreise EEX NCG 2017'!G442</f>
        <v>23.767540000000025</v>
      </c>
      <c r="H442">
        <f>'Marktpreise EEX NCG 2017'!H442</f>
        <v>21.379000000000001</v>
      </c>
      <c r="I442">
        <f>'Marktpreise EEX NCG 2017'!L442+0.19</f>
        <v>22.111280000000029</v>
      </c>
    </row>
    <row r="443" spans="1:9" x14ac:dyDescent="0.2">
      <c r="A443" s="2">
        <f>'Marktpreise EEX NCG 2017'!A443</f>
        <v>42081</v>
      </c>
      <c r="B443" s="4">
        <f>'BHC Gesamt 2017'!N87</f>
        <v>21.775773584905664</v>
      </c>
      <c r="C443" s="4">
        <f>'BHC Gesamt 2017'!M87</f>
        <v>0</v>
      </c>
      <c r="D443" s="4">
        <f>'Portfolioübersicht BHC'!$G$12</f>
        <v>23.61</v>
      </c>
      <c r="E443" s="4">
        <f>'BHC Gesamt 2017'!G87</f>
        <v>21.635000000000002</v>
      </c>
      <c r="F443" s="4">
        <f>'BHC Gesamt 2017'!F87</f>
        <v>21.445</v>
      </c>
      <c r="G443">
        <f>'Marktpreise EEX NCG 2017'!G443</f>
        <v>23.750390000000024</v>
      </c>
      <c r="H443">
        <f>'Marktpreise EEX NCG 2017'!H443</f>
        <v>21.481000000000002</v>
      </c>
      <c r="I443">
        <f>'Marktpreise EEX NCG 2017'!L443+0.19</f>
        <v>22.121790000000029</v>
      </c>
    </row>
    <row r="444" spans="1:9" x14ac:dyDescent="0.2">
      <c r="A444" s="2">
        <f>'Marktpreise EEX NCG 2017'!A444</f>
        <v>42082</v>
      </c>
      <c r="B444" s="4">
        <f>'BHC Gesamt 2017'!N88</f>
        <v>21.772833333333338</v>
      </c>
      <c r="C444" s="4">
        <f>'BHC Gesamt 2017'!M88</f>
        <v>0</v>
      </c>
      <c r="D444" s="4">
        <f>'Portfolioübersicht BHC'!$G$12</f>
        <v>23.61</v>
      </c>
      <c r="E444" s="4">
        <f>'BHC Gesamt 2017'!G88</f>
        <v>21.617000000000001</v>
      </c>
      <c r="F444" s="4">
        <f>'BHC Gesamt 2017'!F88</f>
        <v>21.427</v>
      </c>
      <c r="G444">
        <f>'Marktpreise EEX NCG 2017'!G444</f>
        <v>23.73390000000002</v>
      </c>
      <c r="H444">
        <f>'Marktpreise EEX NCG 2017'!H444</f>
        <v>21.463999999999999</v>
      </c>
      <c r="I444">
        <f>'Marktpreise EEX NCG 2017'!L444+0.19</f>
        <v>22.130930000000028</v>
      </c>
    </row>
    <row r="445" spans="1:9" x14ac:dyDescent="0.2">
      <c r="A445" s="2">
        <f>'Marktpreise EEX NCG 2017'!A445</f>
        <v>42083</v>
      </c>
      <c r="B445" s="4">
        <f>'BHC Gesamt 2017'!N89</f>
        <v>21.772781818181819</v>
      </c>
      <c r="C445" s="4">
        <f>'BHC Gesamt 2017'!M89</f>
        <v>0</v>
      </c>
      <c r="D445" s="4">
        <f>'Portfolioübersicht BHC'!$G$12</f>
        <v>23.61</v>
      </c>
      <c r="E445" s="4">
        <f>'BHC Gesamt 2017'!G89</f>
        <v>21.77</v>
      </c>
      <c r="F445" s="4">
        <f>'BHC Gesamt 2017'!F89</f>
        <v>21.58</v>
      </c>
      <c r="G445">
        <f>'Marktpreise EEX NCG 2017'!G445</f>
        <v>23.72318407960201</v>
      </c>
      <c r="H445">
        <f>'Marktpreise EEX NCG 2017'!H445</f>
        <v>21.161999999999999</v>
      </c>
      <c r="I445">
        <f>'Marktpreise EEX NCG 2017'!L445+0.19</f>
        <v>22.132240000000031</v>
      </c>
    </row>
    <row r="446" spans="1:9" x14ac:dyDescent="0.2">
      <c r="A446" s="2">
        <f>'Marktpreise EEX NCG 2017'!A446</f>
        <v>42084</v>
      </c>
      <c r="B446" s="4">
        <f>'BHC Gesamt 2017'!N90</f>
        <v>21.772781818181819</v>
      </c>
      <c r="C446" s="4">
        <f>'BHC Gesamt 2017'!M90</f>
        <v>0</v>
      </c>
      <c r="D446" s="4">
        <f>'Portfolioübersicht BHC'!$G$12</f>
        <v>23.61</v>
      </c>
      <c r="E446" s="4">
        <f>'BHC Gesamt 2017'!G90</f>
        <v>21.77</v>
      </c>
      <c r="F446" s="4">
        <f>'BHC Gesamt 2017'!F90</f>
        <v>0</v>
      </c>
      <c r="G446">
        <f>'Marktpreise EEX NCG 2017'!G446</f>
        <v>23.72318407960201</v>
      </c>
      <c r="H446">
        <f>'Marktpreise EEX NCG 2017'!H446</f>
        <v>21.26</v>
      </c>
      <c r="I446">
        <f>'Marktpreise EEX NCG 2017'!L446+0.19</f>
        <v>22.134180000000029</v>
      </c>
    </row>
    <row r="447" spans="1:9" x14ac:dyDescent="0.2">
      <c r="A447" s="2">
        <f>'Marktpreise EEX NCG 2017'!A447</f>
        <v>42085</v>
      </c>
      <c r="B447" s="4">
        <f>'BHC Gesamt 2017'!N91</f>
        <v>21.772781818181819</v>
      </c>
      <c r="C447" s="4">
        <f>'BHC Gesamt 2017'!M91</f>
        <v>0</v>
      </c>
      <c r="D447" s="4">
        <f>'Portfolioübersicht BHC'!$G$12</f>
        <v>23.61</v>
      </c>
      <c r="E447" s="4">
        <f>'BHC Gesamt 2017'!G91</f>
        <v>21.77</v>
      </c>
      <c r="F447" s="4">
        <f>'BHC Gesamt 2017'!F91</f>
        <v>0</v>
      </c>
      <c r="G447">
        <f>'Marktpreise EEX NCG 2017'!G447</f>
        <v>23.717525000000023</v>
      </c>
      <c r="H447">
        <f>'Marktpreise EEX NCG 2017'!H447</f>
        <v>21.33</v>
      </c>
      <c r="I447">
        <f>'Marktpreise EEX NCG 2017'!L447+0.19</f>
        <v>22.140895000000029</v>
      </c>
    </row>
    <row r="448" spans="1:9" x14ac:dyDescent="0.2">
      <c r="A448" s="2">
        <f>'Marktpreise EEX NCG 2017'!A448</f>
        <v>42086</v>
      </c>
      <c r="B448" s="4">
        <f>'BHC Gesamt 2017'!N92</f>
        <v>21.767839285714292</v>
      </c>
      <c r="C448" s="4">
        <f>'BHC Gesamt 2017'!M92</f>
        <v>0</v>
      </c>
      <c r="D448" s="4">
        <f>'Portfolioübersicht BHC'!$G$12</f>
        <v>23.61</v>
      </c>
      <c r="E448" s="4">
        <f>'BHC Gesamt 2017'!G92</f>
        <v>21.496000000000002</v>
      </c>
      <c r="F448" s="4">
        <f>'BHC Gesamt 2017'!F92</f>
        <v>21.306000000000001</v>
      </c>
      <c r="G448">
        <f>'Marktpreise EEX NCG 2017'!G448</f>
        <v>23.699585000000024</v>
      </c>
      <c r="H448">
        <f>'Marktpreise EEX NCG 2017'!H448</f>
        <v>21.251999999999999</v>
      </c>
      <c r="I448">
        <f>'Marktpreise EEX NCG 2017'!L448+0.19</f>
        <v>22.144405000000031</v>
      </c>
    </row>
    <row r="449" spans="1:9" x14ac:dyDescent="0.2">
      <c r="A449" s="2">
        <f>'Marktpreise EEX NCG 2017'!A449</f>
        <v>42087</v>
      </c>
      <c r="B449" s="4">
        <f>'BHC Gesamt 2017'!N93</f>
        <v>21.764754385964917</v>
      </c>
      <c r="C449" s="4">
        <f>'BHC Gesamt 2017'!M93</f>
        <v>0</v>
      </c>
      <c r="D449" s="4">
        <f>'Portfolioübersicht BHC'!$G$12</f>
        <v>23.61</v>
      </c>
      <c r="E449" s="4">
        <f>'BHC Gesamt 2017'!G93</f>
        <v>21.592000000000002</v>
      </c>
      <c r="F449" s="4">
        <f>'BHC Gesamt 2017'!F93</f>
        <v>21.402000000000001</v>
      </c>
      <c r="G449">
        <f>'Marktpreise EEX NCG 2017'!G449</f>
        <v>23.681970000000021</v>
      </c>
      <c r="H449">
        <f>'Marktpreise EEX NCG 2017'!H449</f>
        <v>21.451000000000001</v>
      </c>
      <c r="I449">
        <f>'Marktpreise EEX NCG 2017'!L449+0.19</f>
        <v>22.151150000000026</v>
      </c>
    </row>
    <row r="450" spans="1:9" x14ac:dyDescent="0.2">
      <c r="A450" s="2">
        <f>'Marktpreise EEX NCG 2017'!A450</f>
        <v>42088</v>
      </c>
      <c r="B450" s="4">
        <f>'BHC Gesamt 2017'!N94</f>
        <v>21.761689655172418</v>
      </c>
      <c r="C450" s="4">
        <f>'BHC Gesamt 2017'!M94</f>
        <v>0</v>
      </c>
      <c r="D450" s="4">
        <f>'Portfolioübersicht BHC'!$G$12</f>
        <v>23.61</v>
      </c>
      <c r="E450" s="4">
        <f>'BHC Gesamt 2017'!G94</f>
        <v>21.587</v>
      </c>
      <c r="F450" s="4">
        <f>'BHC Gesamt 2017'!F94</f>
        <v>21.396999999999998</v>
      </c>
      <c r="G450">
        <f>'Marktpreise EEX NCG 2017'!G450</f>
        <v>23.664090000000023</v>
      </c>
      <c r="H450">
        <f>'Marktpreise EEX NCG 2017'!H450</f>
        <v>21.556000000000001</v>
      </c>
      <c r="I450">
        <f>'Marktpreise EEX NCG 2017'!L450+0.19</f>
        <v>22.158285000000028</v>
      </c>
    </row>
    <row r="451" spans="1:9" x14ac:dyDescent="0.2">
      <c r="A451" s="2">
        <f>'Marktpreise EEX NCG 2017'!A451</f>
        <v>42089</v>
      </c>
      <c r="B451" s="4">
        <f>'BHC Gesamt 2017'!N95</f>
        <v>21.76481355932204</v>
      </c>
      <c r="C451" s="4">
        <f>'BHC Gesamt 2017'!M95</f>
        <v>0</v>
      </c>
      <c r="D451" s="4">
        <f>'Portfolioübersicht BHC'!$G$12</f>
        <v>23.61</v>
      </c>
      <c r="E451" s="4">
        <f>'BHC Gesamt 2017'!G95</f>
        <v>21.946000000000002</v>
      </c>
      <c r="F451" s="4">
        <f>'BHC Gesamt 2017'!F95</f>
        <v>21.756</v>
      </c>
      <c r="G451">
        <f>'Marktpreise EEX NCG 2017'!G451</f>
        <v>23.647375000000022</v>
      </c>
      <c r="H451">
        <f>'Marktpreise EEX NCG 2017'!H451</f>
        <v>21.879000000000001</v>
      </c>
      <c r="I451">
        <f>'Marktpreise EEX NCG 2017'!L451+0.19</f>
        <v>22.166345000000035</v>
      </c>
    </row>
    <row r="452" spans="1:9" x14ac:dyDescent="0.2">
      <c r="A452" s="2">
        <f>'Marktpreise EEX NCG 2017'!A452</f>
        <v>42090</v>
      </c>
      <c r="B452" s="4">
        <f>'BHC Gesamt 2017'!N96</f>
        <v>21.765233333333338</v>
      </c>
      <c r="C452" s="4">
        <f>'BHC Gesamt 2017'!M96</f>
        <v>0</v>
      </c>
      <c r="D452" s="4">
        <f>'Portfolioübersicht BHC'!$G$12</f>
        <v>23.61</v>
      </c>
      <c r="E452" s="4">
        <f>'BHC Gesamt 2017'!G96</f>
        <v>21.790000000000003</v>
      </c>
      <c r="F452" s="4">
        <f>'BHC Gesamt 2017'!F96</f>
        <v>21.6</v>
      </c>
      <c r="G452">
        <f>'Marktpreise EEX NCG 2017'!G452</f>
        <v>23.637189054726392</v>
      </c>
      <c r="H452">
        <f>'Marktpreise EEX NCG 2017'!H452</f>
        <v>22.324000000000002</v>
      </c>
      <c r="I452">
        <f>'Marktpreise EEX NCG 2017'!L452+0.19</f>
        <v>22.169365000000035</v>
      </c>
    </row>
    <row r="453" spans="1:9" x14ac:dyDescent="0.2">
      <c r="A453" s="2">
        <f>'Marktpreise EEX NCG 2017'!A453</f>
        <v>42091</v>
      </c>
      <c r="B453" s="4">
        <f>'BHC Gesamt 2017'!N97</f>
        <v>21.765233333333338</v>
      </c>
      <c r="C453" s="4">
        <f>'BHC Gesamt 2017'!M97</f>
        <v>0</v>
      </c>
      <c r="D453" s="4">
        <f>'Portfolioübersicht BHC'!$G$12</f>
        <v>23.61</v>
      </c>
      <c r="E453" s="4">
        <f>'BHC Gesamt 2017'!G97</f>
        <v>21.790000000000003</v>
      </c>
      <c r="F453" s="4">
        <f>'BHC Gesamt 2017'!F97</f>
        <v>0</v>
      </c>
      <c r="G453">
        <f>'Marktpreise EEX NCG 2017'!G453</f>
        <v>23.637189054726392</v>
      </c>
      <c r="H453">
        <f>'Marktpreise EEX NCG 2017'!H453</f>
        <v>22.212</v>
      </c>
      <c r="I453">
        <f>'Marktpreise EEX NCG 2017'!L453+0.19</f>
        <v>22.179745000000032</v>
      </c>
    </row>
    <row r="454" spans="1:9" x14ac:dyDescent="0.2">
      <c r="A454" s="2">
        <f>'Marktpreise EEX NCG 2017'!A454</f>
        <v>42092</v>
      </c>
      <c r="B454" s="4">
        <f>'BHC Gesamt 2017'!N98</f>
        <v>21.765233333333338</v>
      </c>
      <c r="C454" s="4">
        <f>'BHC Gesamt 2017'!M98</f>
        <v>0</v>
      </c>
      <c r="D454" s="4">
        <f>'Portfolioübersicht BHC'!$G$12</f>
        <v>23.61</v>
      </c>
      <c r="E454" s="4">
        <f>'BHC Gesamt 2017'!G98</f>
        <v>21.790000000000003</v>
      </c>
      <c r="F454" s="4">
        <f>'BHC Gesamt 2017'!F98</f>
        <v>0</v>
      </c>
      <c r="G454">
        <f>'Marktpreise EEX NCG 2017'!G454</f>
        <v>23.629925000000021</v>
      </c>
      <c r="H454">
        <f>'Marktpreise EEX NCG 2017'!H454</f>
        <v>22.317</v>
      </c>
      <c r="I454">
        <f>'Marktpreise EEX NCG 2017'!L454+0.19</f>
        <v>22.191980000000026</v>
      </c>
    </row>
    <row r="455" spans="1:9" x14ac:dyDescent="0.2">
      <c r="A455" s="2">
        <f>'Marktpreise EEX NCG 2017'!A455</f>
        <v>42093</v>
      </c>
      <c r="B455" s="4">
        <f>'BHC Gesamt 2017'!N99</f>
        <v>21.764000000000003</v>
      </c>
      <c r="C455" s="4">
        <f>'BHC Gesamt 2017'!M99</f>
        <v>0</v>
      </c>
      <c r="D455" s="4">
        <f>'Portfolioübersicht BHC'!$G$12</f>
        <v>23.61</v>
      </c>
      <c r="E455" s="4">
        <f>'BHC Gesamt 2017'!G99</f>
        <v>21.69</v>
      </c>
      <c r="F455" s="4">
        <f>'BHC Gesamt 2017'!F99</f>
        <v>21.5</v>
      </c>
      <c r="G455">
        <f>'Marktpreise EEX NCG 2017'!G455</f>
        <v>23.611920000000023</v>
      </c>
      <c r="H455">
        <f>'Marktpreise EEX NCG 2017'!H455</f>
        <v>22.09</v>
      </c>
      <c r="I455">
        <f>'Marktpreise EEX NCG 2017'!L455+0.19</f>
        <v>22.202220000000025</v>
      </c>
    </row>
    <row r="456" spans="1:9" x14ac:dyDescent="0.2">
      <c r="A456" s="2">
        <f>'Marktpreise EEX NCG 2017'!A456</f>
        <v>42094</v>
      </c>
      <c r="B456" s="4">
        <f>'BHC Gesamt 2017'!N100</f>
        <v>21.763290322580652</v>
      </c>
      <c r="C456" s="4">
        <f>'BHC Gesamt 2017'!M100</f>
        <v>0</v>
      </c>
      <c r="D456" s="4">
        <f>'Portfolioübersicht BHC'!$G$12</f>
        <v>23.61</v>
      </c>
      <c r="E456" s="4">
        <f>'BHC Gesamt 2017'!G100</f>
        <v>21.720000000000002</v>
      </c>
      <c r="F456" s="4">
        <f>'BHC Gesamt 2017'!F100</f>
        <v>21.53</v>
      </c>
      <c r="G456">
        <f>'Marktpreise EEX NCG 2017'!G456</f>
        <v>23.594620000000024</v>
      </c>
      <c r="H456">
        <f>'Marktpreise EEX NCG 2017'!H456</f>
        <v>22.224</v>
      </c>
      <c r="I456">
        <f>'Marktpreise EEX NCG 2017'!L456+0.19</f>
        <v>22.215510000000027</v>
      </c>
    </row>
    <row r="457" spans="1:9" x14ac:dyDescent="0.2">
      <c r="A457" s="2">
        <f>'Marktpreise EEX NCG 2017'!A457</f>
        <v>42095</v>
      </c>
      <c r="B457" s="4">
        <f>'BHC Gesamt 2017'!N101</f>
        <v>21.765460317460324</v>
      </c>
      <c r="C457" s="4">
        <f>'BHC Gesamt 2017'!M101</f>
        <v>0</v>
      </c>
      <c r="D457" s="4">
        <f>'Portfolioübersicht BHC'!$G$12</f>
        <v>23.61</v>
      </c>
      <c r="E457" s="4">
        <f>'BHC Gesamt 2017'!G101</f>
        <v>21.900000000000002</v>
      </c>
      <c r="F457" s="4">
        <f>'BHC Gesamt 2017'!F101</f>
        <v>21.71</v>
      </c>
      <c r="G457">
        <f>'Marktpreise EEX NCG 2017'!G457</f>
        <v>23.579045000000022</v>
      </c>
      <c r="H457">
        <f>'Marktpreise EEX NCG 2017'!H457</f>
        <v>22.712</v>
      </c>
      <c r="I457">
        <f>'Marktpreise EEX NCG 2017'!L457+0.19</f>
        <v>22.230925000000028</v>
      </c>
    </row>
    <row r="458" spans="1:9" x14ac:dyDescent="0.2">
      <c r="A458" s="2">
        <f>'Marktpreise EEX NCG 2017'!A458</f>
        <v>42096</v>
      </c>
      <c r="B458" s="4">
        <f>'BHC Gesamt 2017'!N102</f>
        <v>21.763812500000007</v>
      </c>
      <c r="C458" s="4">
        <f>'BHC Gesamt 2017'!M102</f>
        <v>0</v>
      </c>
      <c r="D458" s="4">
        <f>'Portfolioübersicht BHC'!$G$12</f>
        <v>23.61</v>
      </c>
      <c r="E458" s="4">
        <f>'BHC Gesamt 2017'!G102</f>
        <v>21.66</v>
      </c>
      <c r="F458" s="4">
        <f>'BHC Gesamt 2017'!F102</f>
        <v>21.47</v>
      </c>
      <c r="G458">
        <f>'Marktpreise EEX NCG 2017'!G458</f>
        <v>23.562145000000029</v>
      </c>
      <c r="H458">
        <f>'Marktpreise EEX NCG 2017'!H458</f>
        <v>22.776</v>
      </c>
      <c r="I458">
        <f>'Marktpreise EEX NCG 2017'!L458+0.19</f>
        <v>22.244325000000028</v>
      </c>
    </row>
    <row r="459" spans="1:9" x14ac:dyDescent="0.2">
      <c r="A459" s="2">
        <f>'Marktpreise EEX NCG 2017'!A459</f>
        <v>42097</v>
      </c>
      <c r="B459" s="4">
        <f>'BHC Gesamt 2017'!N103</f>
        <v>21.763812500000007</v>
      </c>
      <c r="C459" s="4">
        <f>'BHC Gesamt 2017'!M103</f>
        <v>0</v>
      </c>
      <c r="D459" s="4">
        <f>'Portfolioübersicht BHC'!$G$12</f>
        <v>23.61</v>
      </c>
      <c r="E459" s="4">
        <f>'BHC Gesamt 2017'!G103</f>
        <v>21.66</v>
      </c>
      <c r="F459" s="4">
        <f>'BHC Gesamt 2017'!F103</f>
        <v>0</v>
      </c>
      <c r="G459">
        <f>'Marktpreise EEX NCG 2017'!G459</f>
        <v>23.562145000000029</v>
      </c>
      <c r="H459">
        <f>'Marktpreise EEX NCG 2017'!H459</f>
        <v>22.748999999999999</v>
      </c>
      <c r="I459">
        <f>'Marktpreise EEX NCG 2017'!L459+0.19</f>
        <v>22.253005000000027</v>
      </c>
    </row>
    <row r="460" spans="1:9" x14ac:dyDescent="0.2">
      <c r="A460" s="2">
        <f>'Marktpreise EEX NCG 2017'!A460</f>
        <v>42098</v>
      </c>
      <c r="B460" s="4">
        <f>'BHC Gesamt 2017'!N104</f>
        <v>21.763812500000007</v>
      </c>
      <c r="C460" s="4">
        <f>'BHC Gesamt 2017'!M104</f>
        <v>0</v>
      </c>
      <c r="D460" s="4">
        <f>'Portfolioübersicht BHC'!$G$12</f>
        <v>23.61</v>
      </c>
      <c r="E460" s="4">
        <f>'BHC Gesamt 2017'!G104</f>
        <v>21.66</v>
      </c>
      <c r="F460" s="4">
        <f>'BHC Gesamt 2017'!F104</f>
        <v>0</v>
      </c>
      <c r="G460">
        <f>'Marktpreise EEX NCG 2017'!G460</f>
        <v>23.562145000000029</v>
      </c>
      <c r="H460">
        <f>'Marktpreise EEX NCG 2017'!H460</f>
        <v>22.713000000000001</v>
      </c>
      <c r="I460">
        <f>'Marktpreise EEX NCG 2017'!L460+0.19</f>
        <v>22.257790000000025</v>
      </c>
    </row>
    <row r="461" spans="1:9" x14ac:dyDescent="0.2">
      <c r="A461" s="2">
        <f>'Marktpreise EEX NCG 2017'!A461</f>
        <v>42099</v>
      </c>
      <c r="B461" s="4">
        <f>'BHC Gesamt 2017'!N105</f>
        <v>21.763812500000007</v>
      </c>
      <c r="C461" s="4">
        <f>'BHC Gesamt 2017'!M105</f>
        <v>0</v>
      </c>
      <c r="D461" s="4">
        <f>'Portfolioübersicht BHC'!$G$12</f>
        <v>23.61</v>
      </c>
      <c r="E461" s="4">
        <f>'BHC Gesamt 2017'!G105</f>
        <v>21.66</v>
      </c>
      <c r="F461" s="4">
        <f>'BHC Gesamt 2017'!F105</f>
        <v>0</v>
      </c>
      <c r="G461">
        <f>'Marktpreise EEX NCG 2017'!G461</f>
        <v>23.555547738693495</v>
      </c>
      <c r="H461">
        <f>'Marktpreise EEX NCG 2017'!H461</f>
        <v>22.704999999999998</v>
      </c>
      <c r="I461">
        <f>'Marktpreise EEX NCG 2017'!L461+0.19</f>
        <v>22.263175000000025</v>
      </c>
    </row>
    <row r="462" spans="1:9" x14ac:dyDescent="0.2">
      <c r="A462" s="2">
        <f>'Marktpreise EEX NCG 2017'!A462</f>
        <v>42100</v>
      </c>
      <c r="B462" s="4">
        <f>'BHC Gesamt 2017'!N106</f>
        <v>21.763812500000007</v>
      </c>
      <c r="C462" s="4">
        <f>'BHC Gesamt 2017'!M106</f>
        <v>0</v>
      </c>
      <c r="D462" s="4">
        <f>'Portfolioübersicht BHC'!$G$12</f>
        <v>23.61</v>
      </c>
      <c r="E462" s="4">
        <f>'BHC Gesamt 2017'!G106</f>
        <v>21.66</v>
      </c>
      <c r="F462" s="4">
        <f>'BHC Gesamt 2017'!F106</f>
        <v>0</v>
      </c>
      <c r="G462">
        <f>'Marktpreise EEX NCG 2017'!G462</f>
        <v>23.548883838383865</v>
      </c>
      <c r="H462">
        <f>'Marktpreise EEX NCG 2017'!H462</f>
        <v>22.837</v>
      </c>
      <c r="I462">
        <f>'Marktpreise EEX NCG 2017'!L462+0.19</f>
        <v>22.268670000000022</v>
      </c>
    </row>
    <row r="463" spans="1:9" x14ac:dyDescent="0.2">
      <c r="A463" s="2">
        <f>'Marktpreise EEX NCG 2017'!A463</f>
        <v>42101</v>
      </c>
      <c r="B463" s="4">
        <f>'BHC Gesamt 2017'!N107</f>
        <v>21.763138461538468</v>
      </c>
      <c r="C463" s="4">
        <f>'BHC Gesamt 2017'!M107</f>
        <v>0</v>
      </c>
      <c r="D463" s="4">
        <f>'Portfolioübersicht BHC'!$G$12</f>
        <v>23.61</v>
      </c>
      <c r="E463" s="4">
        <f>'BHC Gesamt 2017'!G107</f>
        <v>21.720000000000002</v>
      </c>
      <c r="F463" s="4">
        <f>'BHC Gesamt 2017'!F107</f>
        <v>21.53</v>
      </c>
      <c r="G463">
        <f>'Marktpreise EEX NCG 2017'!G463</f>
        <v>23.533500000000025</v>
      </c>
      <c r="H463">
        <f>'Marktpreise EEX NCG 2017'!H463</f>
        <v>22.135999999999999</v>
      </c>
      <c r="I463">
        <f>'Marktpreise EEX NCG 2017'!L463+0.19</f>
        <v>22.273035000000025</v>
      </c>
    </row>
    <row r="464" spans="1:9" x14ac:dyDescent="0.2">
      <c r="A464" s="2">
        <f>'Marktpreise EEX NCG 2017'!A464</f>
        <v>42102</v>
      </c>
      <c r="B464" s="4">
        <f>'BHC Gesamt 2017'!N108</f>
        <v>21.764681818181828</v>
      </c>
      <c r="C464" s="4">
        <f>'BHC Gesamt 2017'!M108</f>
        <v>0</v>
      </c>
      <c r="D464" s="4">
        <f>'Portfolioübersicht BHC'!$G$12</f>
        <v>23.61</v>
      </c>
      <c r="E464" s="4">
        <f>'BHC Gesamt 2017'!G108</f>
        <v>21.865000000000002</v>
      </c>
      <c r="F464" s="4">
        <f>'BHC Gesamt 2017'!F108</f>
        <v>21.675000000000001</v>
      </c>
      <c r="G464">
        <f>'Marktpreise EEX NCG 2017'!G464</f>
        <v>23.518646464646487</v>
      </c>
      <c r="H464">
        <f>'Marktpreise EEX NCG 2017'!H464</f>
        <v>22.407</v>
      </c>
      <c r="I464">
        <f>'Marktpreise EEX NCG 2017'!L464+0.19</f>
        <v>22.279245000000021</v>
      </c>
    </row>
    <row r="465" spans="1:9" x14ac:dyDescent="0.2">
      <c r="A465" s="2">
        <f>'Marktpreise EEX NCG 2017'!A465</f>
        <v>42103</v>
      </c>
      <c r="B465" s="4">
        <f>'BHC Gesamt 2017'!N109</f>
        <v>21.767253731343288</v>
      </c>
      <c r="C465" s="4">
        <f>'BHC Gesamt 2017'!M109</f>
        <v>0</v>
      </c>
      <c r="D465" s="4">
        <f>'Portfolioübersicht BHC'!$G$12</f>
        <v>23.61</v>
      </c>
      <c r="E465" s="4">
        <f>'BHC Gesamt 2017'!G109</f>
        <v>21.937000000000001</v>
      </c>
      <c r="F465" s="4">
        <f>'BHC Gesamt 2017'!F109</f>
        <v>21.747</v>
      </c>
      <c r="G465">
        <f>'Marktpreise EEX NCG 2017'!G465</f>
        <v>23.504308080808109</v>
      </c>
      <c r="H465">
        <f>'Marktpreise EEX NCG 2017'!H465</f>
        <v>22.465</v>
      </c>
      <c r="I465">
        <f>'Marktpreise EEX NCG 2017'!L465+0.19</f>
        <v>22.283605000000023</v>
      </c>
    </row>
    <row r="466" spans="1:9" x14ac:dyDescent="0.2">
      <c r="A466" s="2">
        <f>'Marktpreise EEX NCG 2017'!A466</f>
        <v>42104</v>
      </c>
      <c r="B466" s="4">
        <f>'BHC Gesamt 2017'!N110</f>
        <v>21.770794117647064</v>
      </c>
      <c r="C466" s="4">
        <f>'BHC Gesamt 2017'!M110</f>
        <v>0</v>
      </c>
      <c r="D466" s="4">
        <f>'Portfolioübersicht BHC'!$G$12</f>
        <v>23.61</v>
      </c>
      <c r="E466" s="4">
        <f>'BHC Gesamt 2017'!G110</f>
        <v>22.008000000000003</v>
      </c>
      <c r="F466" s="4">
        <f>'BHC Gesamt 2017'!F110</f>
        <v>21.818000000000001</v>
      </c>
      <c r="G466">
        <f>'Marktpreise EEX NCG 2017'!G466</f>
        <v>23.495834170854302</v>
      </c>
      <c r="H466">
        <f>'Marktpreise EEX NCG 2017'!H466</f>
        <v>22.292999999999999</v>
      </c>
      <c r="I466">
        <f>'Marktpreise EEX NCG 2017'!L466+0.19</f>
        <v>22.285480000000021</v>
      </c>
    </row>
    <row r="467" spans="1:9" x14ac:dyDescent="0.2">
      <c r="A467" s="2">
        <f>'Marktpreise EEX NCG 2017'!A467</f>
        <v>42105</v>
      </c>
      <c r="B467" s="4">
        <f>'BHC Gesamt 2017'!N111</f>
        <v>21.770794117647064</v>
      </c>
      <c r="C467" s="4">
        <f>'BHC Gesamt 2017'!M111</f>
        <v>0</v>
      </c>
      <c r="D467" s="4">
        <f>'Portfolioübersicht BHC'!$G$12</f>
        <v>23.61</v>
      </c>
      <c r="E467" s="4">
        <f>'BHC Gesamt 2017'!G111</f>
        <v>22.008000000000003</v>
      </c>
      <c r="F467" s="4">
        <f>'BHC Gesamt 2017'!F111</f>
        <v>0</v>
      </c>
      <c r="G467">
        <f>'Marktpreise EEX NCG 2017'!G467</f>
        <v>23.495834170854302</v>
      </c>
      <c r="H467">
        <f>'Marktpreise EEX NCG 2017'!H467</f>
        <v>22.338999999999999</v>
      </c>
      <c r="I467">
        <f>'Marktpreise EEX NCG 2017'!L467+0.19</f>
        <v>22.287720000000025</v>
      </c>
    </row>
    <row r="468" spans="1:9" x14ac:dyDescent="0.2">
      <c r="A468" s="2">
        <f>'Marktpreise EEX NCG 2017'!A468</f>
        <v>42106</v>
      </c>
      <c r="B468" s="4">
        <f>'BHC Gesamt 2017'!N112</f>
        <v>21.770794117647064</v>
      </c>
      <c r="C468" s="4">
        <f>'BHC Gesamt 2017'!M112</f>
        <v>0</v>
      </c>
      <c r="D468" s="4">
        <f>'Portfolioübersicht BHC'!$G$12</f>
        <v>23.61</v>
      </c>
      <c r="E468" s="4">
        <f>'BHC Gesamt 2017'!G112</f>
        <v>22.008000000000003</v>
      </c>
      <c r="F468" s="4">
        <f>'BHC Gesamt 2017'!F112</f>
        <v>0</v>
      </c>
      <c r="G468">
        <f>'Marktpreise EEX NCG 2017'!G468</f>
        <v>23.491095959595988</v>
      </c>
      <c r="H468">
        <f>'Marktpreise EEX NCG 2017'!H468</f>
        <v>22.518999999999998</v>
      </c>
      <c r="I468">
        <f>'Marktpreise EEX NCG 2017'!L468+0.19</f>
        <v>22.291120000000024</v>
      </c>
    </row>
    <row r="469" spans="1:9" x14ac:dyDescent="0.2">
      <c r="A469" s="2">
        <f>'Marktpreise EEX NCG 2017'!A469</f>
        <v>42107</v>
      </c>
      <c r="B469" s="4">
        <f>'BHC Gesamt 2017'!N113</f>
        <v>21.778913043478266</v>
      </c>
      <c r="C469" s="4">
        <f>'BHC Gesamt 2017'!M113</f>
        <v>0</v>
      </c>
      <c r="D469" s="4">
        <f>'Portfolioübersicht BHC'!$G$12</f>
        <v>23.61</v>
      </c>
      <c r="E469" s="4">
        <f>'BHC Gesamt 2017'!G113</f>
        <v>22.331</v>
      </c>
      <c r="F469" s="4">
        <f>'BHC Gesamt 2017'!F113</f>
        <v>22.140999999999998</v>
      </c>
      <c r="G469">
        <f>'Marktpreise EEX NCG 2017'!G469</f>
        <v>23.478929292929319</v>
      </c>
      <c r="H469">
        <f>'Marktpreise EEX NCG 2017'!H469</f>
        <v>22.635999999999999</v>
      </c>
      <c r="I469">
        <f>'Marktpreise EEX NCG 2017'!L469+0.19</f>
        <v>22.292240000000024</v>
      </c>
    </row>
    <row r="470" spans="1:9" x14ac:dyDescent="0.2">
      <c r="A470" s="2">
        <f>'Marktpreise EEX NCG 2017'!A470</f>
        <v>42108</v>
      </c>
      <c r="B470" s="4">
        <f>'BHC Gesamt 2017'!N114</f>
        <v>21.784057142857147</v>
      </c>
      <c r="C470" s="4">
        <f>'BHC Gesamt 2017'!M114</f>
        <v>0</v>
      </c>
      <c r="D470" s="4">
        <f>'Portfolioübersicht BHC'!$G$12</f>
        <v>23.61</v>
      </c>
      <c r="E470" s="4">
        <f>'BHC Gesamt 2017'!G114</f>
        <v>22.139000000000003</v>
      </c>
      <c r="F470" s="4">
        <f>'BHC Gesamt 2017'!F114</f>
        <v>21.949000000000002</v>
      </c>
      <c r="G470">
        <f>'Marktpreise EEX NCG 2017'!G470</f>
        <v>23.46497474747477</v>
      </c>
      <c r="H470">
        <f>'Marktpreise EEX NCG 2017'!H470</f>
        <v>22.442</v>
      </c>
      <c r="I470">
        <f>'Marktpreise EEX NCG 2017'!L470+0.19</f>
        <v>22.294770000000021</v>
      </c>
    </row>
    <row r="471" spans="1:9" x14ac:dyDescent="0.2">
      <c r="A471" s="2">
        <f>'Marktpreise EEX NCG 2017'!A471</f>
        <v>42109</v>
      </c>
      <c r="B471" s="4">
        <f>'BHC Gesamt 2017'!N115</f>
        <v>21.792943661971833</v>
      </c>
      <c r="C471" s="4">
        <f>'BHC Gesamt 2017'!M115</f>
        <v>0</v>
      </c>
      <c r="D471" s="4">
        <f>'Portfolioübersicht BHC'!$G$12</f>
        <v>23.61</v>
      </c>
      <c r="E471" s="4">
        <f>'BHC Gesamt 2017'!G115</f>
        <v>22.415000000000003</v>
      </c>
      <c r="F471" s="4">
        <f>'BHC Gesamt 2017'!F115</f>
        <v>22.225000000000001</v>
      </c>
      <c r="G471">
        <f>'Marktpreise EEX NCG 2017'!G471</f>
        <v>23.452727272727298</v>
      </c>
      <c r="H471">
        <f>'Marktpreise EEX NCG 2017'!H471</f>
        <v>22.288</v>
      </c>
      <c r="I471">
        <f>'Marktpreise EEX NCG 2017'!L471+0.19</f>
        <v>22.297170000000026</v>
      </c>
    </row>
    <row r="472" spans="1:9" x14ac:dyDescent="0.2">
      <c r="A472" s="2">
        <f>'Marktpreise EEX NCG 2017'!A472</f>
        <v>42110</v>
      </c>
      <c r="B472" s="4">
        <f>'BHC Gesamt 2017'!N116</f>
        <v>21.801236111111116</v>
      </c>
      <c r="C472" s="4">
        <f>'BHC Gesamt 2017'!M116</f>
        <v>0</v>
      </c>
      <c r="D472" s="4">
        <f>'Portfolioübersicht BHC'!$G$12</f>
        <v>23.61</v>
      </c>
      <c r="E472" s="4">
        <f>'BHC Gesamt 2017'!G116</f>
        <v>22.39</v>
      </c>
      <c r="F472" s="4">
        <f>'BHC Gesamt 2017'!F116</f>
        <v>22.2</v>
      </c>
      <c r="G472">
        <f>'Marktpreise EEX NCG 2017'!G472</f>
        <v>23.440606060606086</v>
      </c>
      <c r="H472">
        <f>'Marktpreise EEX NCG 2017'!H472</f>
        <v>22.087</v>
      </c>
      <c r="I472">
        <f>'Marktpreise EEX NCG 2017'!L472+0.19</f>
        <v>22.296605000000024</v>
      </c>
    </row>
    <row r="473" spans="1:9" x14ac:dyDescent="0.2">
      <c r="A473" s="2">
        <f>'Marktpreise EEX NCG 2017'!A473</f>
        <v>42111</v>
      </c>
      <c r="B473" s="4">
        <f>'BHC Gesamt 2017'!N117</f>
        <v>21.807726027397266</v>
      </c>
      <c r="C473" s="4">
        <f>'BHC Gesamt 2017'!M117</f>
        <v>0</v>
      </c>
      <c r="D473" s="4">
        <f>'Portfolioübersicht BHC'!$G$12</f>
        <v>23.61</v>
      </c>
      <c r="E473" s="4">
        <f>'BHC Gesamt 2017'!G117</f>
        <v>22.275000000000002</v>
      </c>
      <c r="F473" s="4">
        <f>'BHC Gesamt 2017'!F117</f>
        <v>22.085000000000001</v>
      </c>
      <c r="G473">
        <f>'Marktpreise EEX NCG 2017'!G473</f>
        <v>23.433793969849269</v>
      </c>
      <c r="H473">
        <f>'Marktpreise EEX NCG 2017'!H473</f>
        <v>21.74</v>
      </c>
      <c r="I473">
        <f>'Marktpreise EEX NCG 2017'!L473+0.19</f>
        <v>22.294575000000023</v>
      </c>
    </row>
    <row r="474" spans="1:9" x14ac:dyDescent="0.2">
      <c r="A474" s="2">
        <f>'Marktpreise EEX NCG 2017'!A474</f>
        <v>42112</v>
      </c>
      <c r="B474" s="4">
        <f>'BHC Gesamt 2017'!N118</f>
        <v>21.807726027397266</v>
      </c>
      <c r="C474" s="4">
        <f>'BHC Gesamt 2017'!M118</f>
        <v>0</v>
      </c>
      <c r="D474" s="4">
        <f>'Portfolioübersicht BHC'!$G$12</f>
        <v>23.61</v>
      </c>
      <c r="E474" s="4">
        <f>'BHC Gesamt 2017'!G118</f>
        <v>22.275000000000002</v>
      </c>
      <c r="F474" s="4">
        <f>'BHC Gesamt 2017'!F118</f>
        <v>0</v>
      </c>
      <c r="G474">
        <f>'Marktpreise EEX NCG 2017'!G474</f>
        <v>23.433793969849269</v>
      </c>
      <c r="H474">
        <f>'Marktpreise EEX NCG 2017'!H474</f>
        <v>21.792000000000002</v>
      </c>
      <c r="I474">
        <f>'Marktpreise EEX NCG 2017'!L474+0.19</f>
        <v>22.291350000000023</v>
      </c>
    </row>
    <row r="475" spans="1:9" x14ac:dyDescent="0.2">
      <c r="A475" s="2">
        <f>'Marktpreise EEX NCG 2017'!A475</f>
        <v>42113</v>
      </c>
      <c r="B475" s="4">
        <f>'BHC Gesamt 2017'!N119</f>
        <v>21.807726027397266</v>
      </c>
      <c r="C475" s="4">
        <f>'BHC Gesamt 2017'!M119</f>
        <v>0</v>
      </c>
      <c r="D475" s="4">
        <f>'Portfolioübersicht BHC'!$G$12</f>
        <v>23.61</v>
      </c>
      <c r="E475" s="4">
        <f>'BHC Gesamt 2017'!G119</f>
        <v>22.275000000000002</v>
      </c>
      <c r="F475" s="4">
        <f>'BHC Gesamt 2017'!F119</f>
        <v>0</v>
      </c>
      <c r="G475">
        <f>'Marktpreise EEX NCG 2017'!G475</f>
        <v>23.428257575757598</v>
      </c>
      <c r="H475">
        <f>'Marktpreise EEX NCG 2017'!H475</f>
        <v>21.812999999999999</v>
      </c>
      <c r="I475">
        <f>'Marktpreise EEX NCG 2017'!L475+0.19</f>
        <v>22.286710000000021</v>
      </c>
    </row>
    <row r="476" spans="1:9" x14ac:dyDescent="0.2">
      <c r="A476" s="2">
        <f>'Marktpreise EEX NCG 2017'!A476</f>
        <v>42114</v>
      </c>
      <c r="B476" s="4">
        <f>'BHC Gesamt 2017'!N120</f>
        <v>21.813554054054059</v>
      </c>
      <c r="C476" s="4">
        <f>'BHC Gesamt 2017'!M120</f>
        <v>0</v>
      </c>
      <c r="D476" s="4">
        <f>'Portfolioübersicht BHC'!$G$12</f>
        <v>23.61</v>
      </c>
      <c r="E476" s="4">
        <f>'BHC Gesamt 2017'!G120</f>
        <v>22.239000000000001</v>
      </c>
      <c r="F476" s="4">
        <f>'BHC Gesamt 2017'!F120</f>
        <v>22.048999999999999</v>
      </c>
      <c r="G476">
        <f>'Marktpreise EEX NCG 2017'!G476</f>
        <v>23.415121212121239</v>
      </c>
      <c r="H476">
        <f>'Marktpreise EEX NCG 2017'!H476</f>
        <v>21.568999999999999</v>
      </c>
      <c r="I476">
        <f>'Marktpreise EEX NCG 2017'!L476+0.19</f>
        <v>22.284005000000022</v>
      </c>
    </row>
    <row r="477" spans="1:9" x14ac:dyDescent="0.2">
      <c r="A477" s="2">
        <f>'Marktpreise EEX NCG 2017'!A477</f>
        <v>42115</v>
      </c>
      <c r="B477" s="4">
        <f>'BHC Gesamt 2017'!N121</f>
        <v>21.820213333333342</v>
      </c>
      <c r="C477" s="4">
        <f>'BHC Gesamt 2017'!M121</f>
        <v>0</v>
      </c>
      <c r="D477" s="4">
        <f>'Portfolioübersicht BHC'!$G$12</f>
        <v>23.61</v>
      </c>
      <c r="E477" s="4">
        <f>'BHC Gesamt 2017'!G121</f>
        <v>22.313000000000002</v>
      </c>
      <c r="F477" s="4">
        <f>'BHC Gesamt 2017'!F121</f>
        <v>22.123000000000001</v>
      </c>
      <c r="G477">
        <f>'Marktpreise EEX NCG 2017'!G477</f>
        <v>23.402358585858607</v>
      </c>
      <c r="H477">
        <f>'Marktpreise EEX NCG 2017'!H477</f>
        <v>21.728999999999999</v>
      </c>
      <c r="I477">
        <f>'Marktpreise EEX NCG 2017'!L477+0.19</f>
        <v>22.285225000000018</v>
      </c>
    </row>
    <row r="478" spans="1:9" x14ac:dyDescent="0.2">
      <c r="A478" s="2">
        <f>'Marktpreise EEX NCG 2017'!A478</f>
        <v>42116</v>
      </c>
      <c r="B478" s="4">
        <f>'BHC Gesamt 2017'!N122</f>
        <v>21.826421052631584</v>
      </c>
      <c r="C478" s="4">
        <f>'BHC Gesamt 2017'!M122</f>
        <v>0</v>
      </c>
      <c r="D478" s="4">
        <f>'Portfolioübersicht BHC'!$G$12</f>
        <v>23.61</v>
      </c>
      <c r="E478" s="4">
        <f>'BHC Gesamt 2017'!G122</f>
        <v>22.292000000000002</v>
      </c>
      <c r="F478" s="4">
        <f>'BHC Gesamt 2017'!F122</f>
        <v>22.102</v>
      </c>
      <c r="G478">
        <f>'Marktpreise EEX NCG 2017'!G478</f>
        <v>23.389868686868706</v>
      </c>
      <c r="H478">
        <f>'Marktpreise EEX NCG 2017'!H478</f>
        <v>21.548999999999999</v>
      </c>
      <c r="I478">
        <f>'Marktpreise EEX NCG 2017'!L478+0.19</f>
        <v>22.285200000000025</v>
      </c>
    </row>
    <row r="479" spans="1:9" x14ac:dyDescent="0.2">
      <c r="A479" s="2">
        <f>'Marktpreise EEX NCG 2017'!A479</f>
        <v>42117</v>
      </c>
      <c r="B479" s="4">
        <f>'BHC Gesamt 2017'!N123</f>
        <v>21.831493506493512</v>
      </c>
      <c r="C479" s="4">
        <f>'BHC Gesamt 2017'!M123</f>
        <v>0</v>
      </c>
      <c r="D479" s="4">
        <f>'Portfolioübersicht BHC'!$G$12</f>
        <v>23.61</v>
      </c>
      <c r="E479" s="4">
        <f>'BHC Gesamt 2017'!G123</f>
        <v>22.217000000000002</v>
      </c>
      <c r="F479" s="4">
        <f>'BHC Gesamt 2017'!F123</f>
        <v>22.027000000000001</v>
      </c>
      <c r="G479">
        <f>'Marktpreise EEX NCG 2017'!G479</f>
        <v>23.376747474747496</v>
      </c>
      <c r="H479">
        <f>'Marktpreise EEX NCG 2017'!H479</f>
        <v>21.428000000000001</v>
      </c>
      <c r="I479">
        <f>'Marktpreise EEX NCG 2017'!L479+0.19</f>
        <v>22.284765000000021</v>
      </c>
    </row>
    <row r="480" spans="1:9" x14ac:dyDescent="0.2">
      <c r="A480" s="2">
        <f>'Marktpreise EEX NCG 2017'!A480</f>
        <v>42118</v>
      </c>
      <c r="B480" s="4">
        <f>'BHC Gesamt 2017'!N124</f>
        <v>21.838012820512827</v>
      </c>
      <c r="C480" s="4">
        <f>'BHC Gesamt 2017'!M124</f>
        <v>0</v>
      </c>
      <c r="D480" s="4">
        <f>'Portfolioübersicht BHC'!$G$12</f>
        <v>23.61</v>
      </c>
      <c r="E480" s="4">
        <f>'BHC Gesamt 2017'!G124</f>
        <v>22.34</v>
      </c>
      <c r="F480" s="4">
        <f>'BHC Gesamt 2017'!F124</f>
        <v>22.15</v>
      </c>
      <c r="G480">
        <f>'Marktpreise EEX NCG 2017'!G480</f>
        <v>23.370582914572882</v>
      </c>
      <c r="H480">
        <f>'Marktpreise EEX NCG 2017'!H480</f>
        <v>21.321999999999999</v>
      </c>
      <c r="I480">
        <f>'Marktpreise EEX NCG 2017'!L480+0.19</f>
        <v>22.284500000000023</v>
      </c>
    </row>
    <row r="481" spans="1:9" x14ac:dyDescent="0.2">
      <c r="A481" s="2">
        <f>'Marktpreise EEX NCG 2017'!A481</f>
        <v>42119</v>
      </c>
      <c r="B481" s="4">
        <f>'BHC Gesamt 2017'!N125</f>
        <v>21.838012820512827</v>
      </c>
      <c r="C481" s="4">
        <f>'BHC Gesamt 2017'!M125</f>
        <v>0</v>
      </c>
      <c r="D481" s="4">
        <f>'Portfolioübersicht BHC'!$G$12</f>
        <v>23.61</v>
      </c>
      <c r="E481" s="4">
        <f>'BHC Gesamt 2017'!G125</f>
        <v>22.34</v>
      </c>
      <c r="F481" s="4">
        <f>'BHC Gesamt 2017'!F125</f>
        <v>0</v>
      </c>
      <c r="G481">
        <f>'Marktpreise EEX NCG 2017'!G481</f>
        <v>23.370582914572882</v>
      </c>
      <c r="H481">
        <f>'Marktpreise EEX NCG 2017'!H481</f>
        <v>21.236000000000001</v>
      </c>
      <c r="I481">
        <f>'Marktpreise EEX NCG 2017'!L481+0.19</f>
        <v>22.284770000000027</v>
      </c>
    </row>
    <row r="482" spans="1:9" x14ac:dyDescent="0.2">
      <c r="A482" s="2">
        <f>'Marktpreise EEX NCG 2017'!A482</f>
        <v>42120</v>
      </c>
      <c r="B482" s="4">
        <f>'BHC Gesamt 2017'!N126</f>
        <v>21.838012820512827</v>
      </c>
      <c r="C482" s="4">
        <f>'BHC Gesamt 2017'!M126</f>
        <v>0</v>
      </c>
      <c r="D482" s="4">
        <f>'Portfolioübersicht BHC'!$G$12</f>
        <v>23.61</v>
      </c>
      <c r="E482" s="4">
        <f>'BHC Gesamt 2017'!G126</f>
        <v>22.34</v>
      </c>
      <c r="F482" s="4">
        <f>'BHC Gesamt 2017'!F126</f>
        <v>0</v>
      </c>
      <c r="G482">
        <f>'Marktpreise EEX NCG 2017'!G482</f>
        <v>23.362919191919211</v>
      </c>
      <c r="H482">
        <f>'Marktpreise EEX NCG 2017'!H482</f>
        <v>21.483000000000001</v>
      </c>
      <c r="I482">
        <f>'Marktpreise EEX NCG 2017'!L482+0.19</f>
        <v>22.288315000000026</v>
      </c>
    </row>
    <row r="483" spans="1:9" x14ac:dyDescent="0.2">
      <c r="A483" s="2">
        <f>'Marktpreise EEX NCG 2017'!A483</f>
        <v>42121</v>
      </c>
      <c r="B483" s="4">
        <f>'BHC Gesamt 2017'!N127</f>
        <v>21.843949367088612</v>
      </c>
      <c r="C483" s="4">
        <f>'BHC Gesamt 2017'!M127</f>
        <v>0</v>
      </c>
      <c r="D483" s="4">
        <f>'Portfolioübersicht BHC'!$G$12</f>
        <v>23.61</v>
      </c>
      <c r="E483" s="4">
        <f>'BHC Gesamt 2017'!G127</f>
        <v>22.307000000000002</v>
      </c>
      <c r="F483" s="4">
        <f>'BHC Gesamt 2017'!F127</f>
        <v>22.117000000000001</v>
      </c>
      <c r="G483">
        <f>'Marktpreise EEX NCG 2017'!G483</f>
        <v>23.34886363636366</v>
      </c>
      <c r="H483">
        <f>'Marktpreise EEX NCG 2017'!H483</f>
        <v>21.603000000000002</v>
      </c>
      <c r="I483">
        <f>'Marktpreise EEX NCG 2017'!L483+0.19</f>
        <v>22.28974000000002</v>
      </c>
    </row>
    <row r="484" spans="1:9" x14ac:dyDescent="0.2">
      <c r="A484" s="2">
        <f>'Marktpreise EEX NCG 2017'!A484</f>
        <v>42122</v>
      </c>
      <c r="B484" s="4">
        <f>'BHC Gesamt 2017'!N128</f>
        <v>21.850150000000006</v>
      </c>
      <c r="C484" s="4">
        <f>'BHC Gesamt 2017'!M128</f>
        <v>0</v>
      </c>
      <c r="D484" s="4">
        <f>'Portfolioübersicht BHC'!$G$12</f>
        <v>23.61</v>
      </c>
      <c r="E484" s="4">
        <f>'BHC Gesamt 2017'!G128</f>
        <v>22.34</v>
      </c>
      <c r="F484" s="4">
        <f>'BHC Gesamt 2017'!F128</f>
        <v>22.15</v>
      </c>
      <c r="G484">
        <f>'Marktpreise EEX NCG 2017'!G484</f>
        <v>23.334595959595976</v>
      </c>
      <c r="H484">
        <f>'Marktpreise EEX NCG 2017'!H484</f>
        <v>21.414000000000001</v>
      </c>
      <c r="I484">
        <f>'Marktpreise EEX NCG 2017'!L484+0.19</f>
        <v>22.289060000000024</v>
      </c>
    </row>
    <row r="485" spans="1:9" x14ac:dyDescent="0.2">
      <c r="A485" s="2">
        <f>'Marktpreise EEX NCG 2017'!A485</f>
        <v>42123</v>
      </c>
      <c r="B485" s="4">
        <f>'BHC Gesamt 2017'!N129</f>
        <v>21.855358024691363</v>
      </c>
      <c r="C485" s="4">
        <f>'BHC Gesamt 2017'!M129</f>
        <v>0</v>
      </c>
      <c r="D485" s="4">
        <f>'Portfolioübersicht BHC'!$G$12</f>
        <v>23.61</v>
      </c>
      <c r="E485" s="4">
        <f>'BHC Gesamt 2017'!G129</f>
        <v>22.272000000000002</v>
      </c>
      <c r="F485" s="4">
        <f>'BHC Gesamt 2017'!F129</f>
        <v>22.082000000000001</v>
      </c>
      <c r="G485">
        <f>'Marktpreise EEX NCG 2017'!G485</f>
        <v>23.319858585858604</v>
      </c>
      <c r="H485">
        <f>'Marktpreise EEX NCG 2017'!H485</f>
        <v>21.302</v>
      </c>
      <c r="I485">
        <f>'Marktpreise EEX NCG 2017'!L485+0.19</f>
        <v>22.287890000000022</v>
      </c>
    </row>
    <row r="486" spans="1:9" x14ac:dyDescent="0.2">
      <c r="A486" s="2">
        <f>'Marktpreise EEX NCG 2017'!A486</f>
        <v>42124</v>
      </c>
      <c r="B486" s="4">
        <f>'BHC Gesamt 2017'!N130</f>
        <v>21.859512195121955</v>
      </c>
      <c r="C486" s="4">
        <f>'BHC Gesamt 2017'!M130</f>
        <v>0</v>
      </c>
      <c r="D486" s="4">
        <f>'Portfolioübersicht BHC'!$G$12</f>
        <v>23.61</v>
      </c>
      <c r="E486" s="4">
        <f>'BHC Gesamt 2017'!G130</f>
        <v>22.196000000000002</v>
      </c>
      <c r="F486" s="4">
        <f>'BHC Gesamt 2017'!F130</f>
        <v>22.006</v>
      </c>
      <c r="G486">
        <f>'Marktpreise EEX NCG 2017'!G486</f>
        <v>23.304611111111129</v>
      </c>
      <c r="H486">
        <f>'Marktpreise EEX NCG 2017'!H486</f>
        <v>20.963999999999999</v>
      </c>
      <c r="I486">
        <f>'Marktpreise EEX NCG 2017'!L486+0.19</f>
        <v>22.283805000000022</v>
      </c>
    </row>
    <row r="487" spans="1:9" x14ac:dyDescent="0.2">
      <c r="A487" s="2">
        <f>'Marktpreise EEX NCG 2017'!A487</f>
        <v>42125</v>
      </c>
      <c r="B487" s="4">
        <f>'BHC Gesamt 2017'!N131</f>
        <v>21.859512195121955</v>
      </c>
      <c r="C487" s="4">
        <f>'BHC Gesamt 2017'!M131</f>
        <v>0</v>
      </c>
      <c r="D487" s="4">
        <f>'Portfolioübersicht BHC'!$G$12</f>
        <v>23.61</v>
      </c>
      <c r="E487" s="4">
        <f>'BHC Gesamt 2017'!G131</f>
        <v>22.196000000000002</v>
      </c>
      <c r="F487" s="4">
        <f>'BHC Gesamt 2017'!F131</f>
        <v>0</v>
      </c>
      <c r="G487">
        <f>'Marktpreise EEX NCG 2017'!G487</f>
        <v>23.304611111111129</v>
      </c>
      <c r="H487">
        <f>'Marktpreise EEX NCG 2017'!H487</f>
        <v>20.677</v>
      </c>
      <c r="I487">
        <f>'Marktpreise EEX NCG 2017'!L487+0.19</f>
        <v>22.281025000000017</v>
      </c>
    </row>
    <row r="488" spans="1:9" x14ac:dyDescent="0.2">
      <c r="A488" s="2">
        <f>'Marktpreise EEX NCG 2017'!A488</f>
        <v>42126</v>
      </c>
      <c r="B488" s="4">
        <f>'BHC Gesamt 2017'!N132</f>
        <v>21.859512195121955</v>
      </c>
      <c r="C488" s="4">
        <f>'BHC Gesamt 2017'!M132</f>
        <v>0</v>
      </c>
      <c r="D488" s="4">
        <f>'Portfolioübersicht BHC'!$G$12</f>
        <v>23.61</v>
      </c>
      <c r="E488" s="4">
        <f>'BHC Gesamt 2017'!G132</f>
        <v>22.196000000000002</v>
      </c>
      <c r="F488" s="4">
        <f>'BHC Gesamt 2017'!F132</f>
        <v>0</v>
      </c>
      <c r="G488">
        <f>'Marktpreise EEX NCG 2017'!G488</f>
        <v>23.304611111111129</v>
      </c>
      <c r="H488">
        <f>'Marktpreise EEX NCG 2017'!H488</f>
        <v>20.562000000000001</v>
      </c>
      <c r="I488">
        <f>'Marktpreise EEX NCG 2017'!L488+0.19</f>
        <v>22.276065000000017</v>
      </c>
    </row>
    <row r="489" spans="1:9" x14ac:dyDescent="0.2">
      <c r="A489" s="2">
        <f>'Marktpreise EEX NCG 2017'!A489</f>
        <v>42127</v>
      </c>
      <c r="B489" s="4">
        <f>'BHC Gesamt 2017'!N133</f>
        <v>21.859512195121955</v>
      </c>
      <c r="C489" s="4">
        <f>'BHC Gesamt 2017'!M133</f>
        <v>0</v>
      </c>
      <c r="D489" s="4">
        <f>'Portfolioübersicht BHC'!$G$12</f>
        <v>23.61</v>
      </c>
      <c r="E489" s="4">
        <f>'BHC Gesamt 2017'!G133</f>
        <v>22.196000000000002</v>
      </c>
      <c r="F489" s="4">
        <f>'BHC Gesamt 2017'!F133</f>
        <v>0</v>
      </c>
      <c r="G489">
        <f>'Marktpreise EEX NCG 2017'!G489</f>
        <v>23.29651269035535</v>
      </c>
      <c r="H489">
        <f>'Marktpreise EEX NCG 2017'!H489</f>
        <v>20.524000000000001</v>
      </c>
      <c r="I489">
        <f>'Marktpreise EEX NCG 2017'!L489+0.19</f>
        <v>22.272085000000018</v>
      </c>
    </row>
    <row r="490" spans="1:9" x14ac:dyDescent="0.2">
      <c r="A490" s="2">
        <f>'Marktpreise EEX NCG 2017'!A490</f>
        <v>42128</v>
      </c>
      <c r="B490" s="4">
        <f>'BHC Gesamt 2017'!N134</f>
        <v>21.859512195121955</v>
      </c>
      <c r="C490" s="4">
        <f>'BHC Gesamt 2017'!M134</f>
        <v>0</v>
      </c>
      <c r="D490" s="4">
        <f>'Portfolioübersicht BHC'!$G$12</f>
        <v>23.61</v>
      </c>
      <c r="E490" s="4">
        <f>'BHC Gesamt 2017'!G134</f>
        <v>22.196000000000002</v>
      </c>
      <c r="F490" s="4">
        <f>'BHC Gesamt 2017'!F134</f>
        <v>0</v>
      </c>
      <c r="G490">
        <f>'Marktpreise EEX NCG 2017'!G490</f>
        <v>23.287948979591857</v>
      </c>
      <c r="H490">
        <f>'Marktpreise EEX NCG 2017'!H490</f>
        <v>20.324000000000002</v>
      </c>
      <c r="I490">
        <f>'Marktpreise EEX NCG 2017'!L490+0.19</f>
        <v>22.266385000000021</v>
      </c>
    </row>
    <row r="491" spans="1:9" x14ac:dyDescent="0.2">
      <c r="A491" s="2">
        <f>'Marktpreise EEX NCG 2017'!A491</f>
        <v>42129</v>
      </c>
      <c r="B491" s="4">
        <f>'BHC Gesamt 2017'!N135</f>
        <v>21.864879518072293</v>
      </c>
      <c r="C491" s="4">
        <f>'BHC Gesamt 2017'!M135</f>
        <v>0</v>
      </c>
      <c r="D491" s="4">
        <f>'Portfolioübersicht BHC'!$G$12</f>
        <v>23.61</v>
      </c>
      <c r="E491" s="4">
        <f>'BHC Gesamt 2017'!G135</f>
        <v>22.305</v>
      </c>
      <c r="F491" s="4">
        <f>'BHC Gesamt 2017'!F135</f>
        <v>22.114999999999998</v>
      </c>
      <c r="G491">
        <f>'Marktpreise EEX NCG 2017'!G491</f>
        <v>23.272719387755124</v>
      </c>
      <c r="H491">
        <f>'Marktpreise EEX NCG 2017'!H491</f>
        <v>20.556000000000001</v>
      </c>
      <c r="I491">
        <f>'Marktpreise EEX NCG 2017'!L491+0.19</f>
        <v>22.266030000000018</v>
      </c>
    </row>
    <row r="492" spans="1:9" x14ac:dyDescent="0.2">
      <c r="A492" s="2">
        <f>'Marktpreise EEX NCG 2017'!A492</f>
        <v>42130</v>
      </c>
      <c r="B492" s="4">
        <f>'BHC Gesamt 2017'!N136</f>
        <v>21.868476190476194</v>
      </c>
      <c r="C492" s="4">
        <f>'BHC Gesamt 2017'!M136</f>
        <v>0</v>
      </c>
      <c r="D492" s="4">
        <f>'Portfolioübersicht BHC'!$G$12</f>
        <v>23.61</v>
      </c>
      <c r="E492" s="4">
        <f>'BHC Gesamt 2017'!G136</f>
        <v>22.167000000000002</v>
      </c>
      <c r="F492" s="4">
        <f>'BHC Gesamt 2017'!F136</f>
        <v>21.977</v>
      </c>
      <c r="G492">
        <f>'Marktpreise EEX NCG 2017'!G492</f>
        <v>23.256403061224511</v>
      </c>
      <c r="H492">
        <f>'Marktpreise EEX NCG 2017'!H492</f>
        <v>20.619</v>
      </c>
      <c r="I492">
        <f>'Marktpreise EEX NCG 2017'!L492+0.19</f>
        <v>22.266310000000022</v>
      </c>
    </row>
    <row r="493" spans="1:9" x14ac:dyDescent="0.2">
      <c r="A493" s="2">
        <f>'Marktpreise EEX NCG 2017'!A493</f>
        <v>42131</v>
      </c>
      <c r="B493" s="4">
        <f>'BHC Gesamt 2017'!N137</f>
        <v>21.871294117647061</v>
      </c>
      <c r="C493" s="4">
        <f>'BHC Gesamt 2017'!M137</f>
        <v>0</v>
      </c>
      <c r="D493" s="4">
        <f>'Portfolioübersicht BHC'!$G$12</f>
        <v>23.61</v>
      </c>
      <c r="E493" s="4">
        <f>'BHC Gesamt 2017'!G137</f>
        <v>22.108000000000001</v>
      </c>
      <c r="F493" s="4">
        <f>'BHC Gesamt 2017'!F137</f>
        <v>21.917999999999999</v>
      </c>
      <c r="G493">
        <f>'Marktpreise EEX NCG 2017'!G493</f>
        <v>23.239311224489814</v>
      </c>
      <c r="H493">
        <f>'Marktpreise EEX NCG 2017'!H493</f>
        <v>20.536999999999999</v>
      </c>
      <c r="I493">
        <f>'Marktpreise EEX NCG 2017'!L493+0.19</f>
        <v>22.260690000000025</v>
      </c>
    </row>
    <row r="494" spans="1:9" x14ac:dyDescent="0.2">
      <c r="A494" s="2">
        <f>'Marktpreise EEX NCG 2017'!A494</f>
        <v>42132</v>
      </c>
      <c r="B494" s="4">
        <f>'BHC Gesamt 2017'!N138</f>
        <v>21.874127906976746</v>
      </c>
      <c r="C494" s="4">
        <f>'BHC Gesamt 2017'!M138</f>
        <v>0</v>
      </c>
      <c r="D494" s="4">
        <f>'Portfolioübersicht BHC'!$G$12</f>
        <v>23.61</v>
      </c>
      <c r="E494" s="4">
        <f>'BHC Gesamt 2017'!G138</f>
        <v>22.115000000000002</v>
      </c>
      <c r="F494" s="4">
        <f>'BHC Gesamt 2017'!F138</f>
        <v>21.925000000000001</v>
      </c>
      <c r="G494">
        <f>'Marktpreise EEX NCG 2017'!G494</f>
        <v>23.232639593908647</v>
      </c>
      <c r="H494">
        <f>'Marktpreise EEX NCG 2017'!H494</f>
        <v>20.597999999999999</v>
      </c>
      <c r="I494">
        <f>'Marktpreise EEX NCG 2017'!L494+0.19</f>
        <v>22.25950000000002</v>
      </c>
    </row>
    <row r="495" spans="1:9" x14ac:dyDescent="0.2">
      <c r="A495" s="2">
        <f>'Marktpreise EEX NCG 2017'!A495</f>
        <v>42133</v>
      </c>
      <c r="B495" s="4">
        <f>'BHC Gesamt 2017'!N139</f>
        <v>21.874127906976746</v>
      </c>
      <c r="C495" s="4">
        <f>'BHC Gesamt 2017'!M139</f>
        <v>0</v>
      </c>
      <c r="D495" s="4">
        <f>'Portfolioübersicht BHC'!$G$12</f>
        <v>23.61</v>
      </c>
      <c r="E495" s="4">
        <f>'BHC Gesamt 2017'!G139</f>
        <v>22.115000000000002</v>
      </c>
      <c r="F495" s="4">
        <f>'BHC Gesamt 2017'!F139</f>
        <v>0</v>
      </c>
      <c r="G495">
        <f>'Marktpreise EEX NCG 2017'!G495</f>
        <v>23.232639593908647</v>
      </c>
      <c r="H495">
        <f>'Marktpreise EEX NCG 2017'!H495</f>
        <v>20.359000000000002</v>
      </c>
      <c r="I495">
        <f>'Marktpreise EEX NCG 2017'!L495+0.19</f>
        <v>22.251365000000025</v>
      </c>
    </row>
    <row r="496" spans="1:9" x14ac:dyDescent="0.2">
      <c r="A496" s="2">
        <f>'Marktpreise EEX NCG 2017'!A496</f>
        <v>42134</v>
      </c>
      <c r="B496" s="4">
        <f>'BHC Gesamt 2017'!N140</f>
        <v>21.874127906976746</v>
      </c>
      <c r="C496" s="4">
        <f>'BHC Gesamt 2017'!M140</f>
        <v>0</v>
      </c>
      <c r="D496" s="4">
        <f>'Portfolioübersicht BHC'!$G$12</f>
        <v>23.61</v>
      </c>
      <c r="E496" s="4">
        <f>'BHC Gesamt 2017'!G140</f>
        <v>22.115000000000002</v>
      </c>
      <c r="F496" s="4">
        <f>'BHC Gesamt 2017'!F140</f>
        <v>0</v>
      </c>
      <c r="G496">
        <f>'Marktpreise EEX NCG 2017'!G496</f>
        <v>23.221964285714304</v>
      </c>
      <c r="H496">
        <f>'Marktpreise EEX NCG 2017'!H496</f>
        <v>20.411000000000001</v>
      </c>
      <c r="I496">
        <f>'Marktpreise EEX NCG 2017'!L496+0.19</f>
        <v>22.239065000000025</v>
      </c>
    </row>
    <row r="497" spans="1:9" x14ac:dyDescent="0.2">
      <c r="A497" s="2">
        <f>'Marktpreise EEX NCG 2017'!A497</f>
        <v>42135</v>
      </c>
      <c r="B497" s="4">
        <f>'BHC Gesamt 2017'!N141</f>
        <v>21.882126436781611</v>
      </c>
      <c r="C497" s="4">
        <f>'BHC Gesamt 2017'!M141</f>
        <v>0</v>
      </c>
      <c r="D497" s="4">
        <f>'Portfolioübersicht BHC'!$G$12</f>
        <v>23.61</v>
      </c>
      <c r="E497" s="4">
        <f>'BHC Gesamt 2017'!G141</f>
        <v>22.57</v>
      </c>
      <c r="F497" s="4">
        <f>'BHC Gesamt 2017'!F141</f>
        <v>22.38</v>
      </c>
      <c r="G497">
        <f>'Marktpreise EEX NCG 2017'!G497</f>
        <v>23.207663265306142</v>
      </c>
      <c r="H497">
        <f>'Marktpreise EEX NCG 2017'!H497</f>
        <v>20.974</v>
      </c>
      <c r="I497">
        <f>'Marktpreise EEX NCG 2017'!L497+0.19</f>
        <v>22.229660000000028</v>
      </c>
    </row>
    <row r="498" spans="1:9" x14ac:dyDescent="0.2">
      <c r="A498" s="2">
        <f>'Marktpreise EEX NCG 2017'!A498</f>
        <v>42136</v>
      </c>
      <c r="B498" s="4">
        <f>'BHC Gesamt 2017'!N142</f>
        <v>21.889579545454549</v>
      </c>
      <c r="C498" s="4">
        <f>'BHC Gesamt 2017'!M142</f>
        <v>0</v>
      </c>
      <c r="D498" s="4">
        <f>'Portfolioübersicht BHC'!$G$12</f>
        <v>23.61</v>
      </c>
      <c r="E498" s="4">
        <f>'BHC Gesamt 2017'!G142</f>
        <v>22.538</v>
      </c>
      <c r="F498" s="4">
        <f>'BHC Gesamt 2017'!F142</f>
        <v>22.347999999999999</v>
      </c>
      <c r="G498">
        <f>'Marktpreise EEX NCG 2017'!G498</f>
        <v>23.192984693877573</v>
      </c>
      <c r="H498">
        <f>'Marktpreise EEX NCG 2017'!H498</f>
        <v>20.998000000000001</v>
      </c>
      <c r="I498">
        <f>'Marktpreise EEX NCG 2017'!L498+0.19</f>
        <v>22.223995000000023</v>
      </c>
    </row>
    <row r="499" spans="1:9" x14ac:dyDescent="0.2">
      <c r="A499" s="2">
        <f>'Marktpreise EEX NCG 2017'!A499</f>
        <v>42137</v>
      </c>
      <c r="B499" s="4">
        <f>'BHC Gesamt 2017'!N143</f>
        <v>21.895056179775281</v>
      </c>
      <c r="C499" s="4">
        <f>'BHC Gesamt 2017'!M143</f>
        <v>0</v>
      </c>
      <c r="D499" s="4">
        <f>'Portfolioübersicht BHC'!$G$12</f>
        <v>23.61</v>
      </c>
      <c r="E499" s="4">
        <f>'BHC Gesamt 2017'!G143</f>
        <v>22.377000000000002</v>
      </c>
      <c r="F499" s="4">
        <f>'BHC Gesamt 2017'!F143</f>
        <v>22.187000000000001</v>
      </c>
      <c r="G499">
        <f>'Marktpreise EEX NCG 2017'!G499</f>
        <v>23.177750000000017</v>
      </c>
      <c r="H499">
        <f>'Marktpreise EEX NCG 2017'!H499</f>
        <v>21.016999999999999</v>
      </c>
      <c r="I499">
        <f>'Marktpreise EEX NCG 2017'!L499+0.19</f>
        <v>22.218930000000025</v>
      </c>
    </row>
    <row r="500" spans="1:9" x14ac:dyDescent="0.2">
      <c r="A500" s="2">
        <f>'Marktpreise EEX NCG 2017'!A500</f>
        <v>42138</v>
      </c>
      <c r="B500" s="4">
        <f>'BHC Gesamt 2017'!N144</f>
        <v>21.898888888888891</v>
      </c>
      <c r="C500" s="4">
        <f>'BHC Gesamt 2017'!M144</f>
        <v>0</v>
      </c>
      <c r="D500" s="4">
        <f>'Portfolioübersicht BHC'!$G$12</f>
        <v>23.61</v>
      </c>
      <c r="E500" s="4">
        <f>'BHC Gesamt 2017'!G144</f>
        <v>22.240000000000002</v>
      </c>
      <c r="F500" s="4">
        <f>'BHC Gesamt 2017'!F144</f>
        <v>22.05</v>
      </c>
      <c r="G500">
        <f>'Marktpreise EEX NCG 2017'!G500</f>
        <v>23.162418367346955</v>
      </c>
      <c r="H500">
        <f>'Marktpreise EEX NCG 2017'!H500</f>
        <v>20.65</v>
      </c>
      <c r="I500">
        <f>'Marktpreise EEX NCG 2017'!L500+0.19</f>
        <v>22.21061000000002</v>
      </c>
    </row>
    <row r="501" spans="1:9" x14ac:dyDescent="0.2">
      <c r="A501" s="2">
        <f>'Marktpreise EEX NCG 2017'!A501</f>
        <v>42139</v>
      </c>
      <c r="B501" s="4">
        <f>'BHC Gesamt 2017'!N145</f>
        <v>21.902032967032966</v>
      </c>
      <c r="C501" s="4">
        <f>'BHC Gesamt 2017'!M145</f>
        <v>0</v>
      </c>
      <c r="D501" s="4">
        <f>'Portfolioübersicht BHC'!$G$12</f>
        <v>23.61</v>
      </c>
      <c r="E501" s="4">
        <f>'BHC Gesamt 2017'!G145</f>
        <v>22.185000000000002</v>
      </c>
      <c r="F501" s="4">
        <f>'BHC Gesamt 2017'!F145</f>
        <v>21.995000000000001</v>
      </c>
      <c r="G501">
        <f>'Marktpreise EEX NCG 2017'!G501</f>
        <v>23.156492385786823</v>
      </c>
      <c r="H501">
        <f>'Marktpreise EEX NCG 2017'!H501</f>
        <v>20.718</v>
      </c>
      <c r="I501">
        <f>'Marktpreise EEX NCG 2017'!L501+0.19</f>
        <v>22.202065000000026</v>
      </c>
    </row>
    <row r="502" spans="1:9" x14ac:dyDescent="0.2">
      <c r="A502" s="2">
        <f>'Marktpreise EEX NCG 2017'!A502</f>
        <v>42140</v>
      </c>
      <c r="B502" s="4">
        <f>'BHC Gesamt 2017'!N146</f>
        <v>21.902032967032966</v>
      </c>
      <c r="C502" s="4">
        <f>'BHC Gesamt 2017'!M146</f>
        <v>0</v>
      </c>
      <c r="D502" s="4">
        <f>'Portfolioübersicht BHC'!$G$12</f>
        <v>23.61</v>
      </c>
      <c r="E502" s="4">
        <f>'BHC Gesamt 2017'!G146</f>
        <v>22.185000000000002</v>
      </c>
      <c r="F502" s="4">
        <f>'BHC Gesamt 2017'!F146</f>
        <v>0</v>
      </c>
      <c r="G502">
        <f>'Marktpreise EEX NCG 2017'!G502</f>
        <v>23.156492385786823</v>
      </c>
      <c r="H502">
        <f>'Marktpreise EEX NCG 2017'!H502</f>
        <v>20.681999999999999</v>
      </c>
      <c r="I502">
        <f>'Marktpreise EEX NCG 2017'!L502+0.19</f>
        <v>22.192445000000031</v>
      </c>
    </row>
    <row r="503" spans="1:9" x14ac:dyDescent="0.2">
      <c r="A503" s="2">
        <f>'Marktpreise EEX NCG 2017'!A503</f>
        <v>42141</v>
      </c>
      <c r="B503" s="4">
        <f>'BHC Gesamt 2017'!N147</f>
        <v>21.902032967032966</v>
      </c>
      <c r="C503" s="4">
        <f>'BHC Gesamt 2017'!M147</f>
        <v>0</v>
      </c>
      <c r="D503" s="4">
        <f>'Portfolioübersicht BHC'!$G$12</f>
        <v>23.61</v>
      </c>
      <c r="E503" s="4">
        <f>'BHC Gesamt 2017'!G147</f>
        <v>22.185000000000002</v>
      </c>
      <c r="F503" s="4">
        <f>'BHC Gesamt 2017'!F147</f>
        <v>0</v>
      </c>
      <c r="G503">
        <f>'Marktpreise EEX NCG 2017'!G503</f>
        <v>23.1470867346939</v>
      </c>
      <c r="H503">
        <f>'Marktpreise EEX NCG 2017'!H503</f>
        <v>20.707000000000001</v>
      </c>
      <c r="I503">
        <f>'Marktpreise EEX NCG 2017'!L503+0.19</f>
        <v>22.181445000000032</v>
      </c>
    </row>
    <row r="504" spans="1:9" x14ac:dyDescent="0.2">
      <c r="A504" s="2">
        <f>'Marktpreise EEX NCG 2017'!A504</f>
        <v>42142</v>
      </c>
      <c r="B504" s="4">
        <f>'BHC Gesamt 2017'!N148</f>
        <v>21.904695652173913</v>
      </c>
      <c r="C504" s="4">
        <f>'BHC Gesamt 2017'!M148</f>
        <v>0</v>
      </c>
      <c r="D504" s="4">
        <f>'Portfolioübersicht BHC'!$G$12</f>
        <v>23.61</v>
      </c>
      <c r="E504" s="4">
        <f>'BHC Gesamt 2017'!G148</f>
        <v>22.147000000000002</v>
      </c>
      <c r="F504" s="4">
        <f>'BHC Gesamt 2017'!F148</f>
        <v>21.957000000000001</v>
      </c>
      <c r="G504">
        <f>'Marktpreise EEX NCG 2017'!G504</f>
        <v>23.131178571428595</v>
      </c>
      <c r="H504">
        <f>'Marktpreise EEX NCG 2017'!H504</f>
        <v>20.806999999999999</v>
      </c>
      <c r="I504">
        <f>'Marktpreise EEX NCG 2017'!L504+0.19</f>
        <v>22.174375000000037</v>
      </c>
    </row>
    <row r="505" spans="1:9" x14ac:dyDescent="0.2">
      <c r="A505" s="2">
        <f>'Marktpreise EEX NCG 2017'!A505</f>
        <v>42143</v>
      </c>
      <c r="B505" s="4">
        <f>'BHC Gesamt 2017'!N149</f>
        <v>21.907473118279569</v>
      </c>
      <c r="C505" s="4">
        <f>'BHC Gesamt 2017'!M149</f>
        <v>0</v>
      </c>
      <c r="D505" s="4">
        <f>'Portfolioübersicht BHC'!$G$12</f>
        <v>23.61</v>
      </c>
      <c r="E505" s="4">
        <f>'BHC Gesamt 2017'!G149</f>
        <v>22.163</v>
      </c>
      <c r="F505" s="4">
        <f>'BHC Gesamt 2017'!F149</f>
        <v>21.972999999999999</v>
      </c>
      <c r="G505">
        <f>'Marktpreise EEX NCG 2017'!G505</f>
        <v>23.113918367346965</v>
      </c>
      <c r="H505">
        <f>'Marktpreise EEX NCG 2017'!H505</f>
        <v>20.783000000000001</v>
      </c>
      <c r="I505">
        <f>'Marktpreise EEX NCG 2017'!L505+0.19</f>
        <v>22.178300000000036</v>
      </c>
    </row>
    <row r="506" spans="1:9" x14ac:dyDescent="0.2">
      <c r="A506" s="2">
        <f>'Marktpreise EEX NCG 2017'!A506</f>
        <v>42144</v>
      </c>
      <c r="B506" s="4">
        <f>'BHC Gesamt 2017'!N150</f>
        <v>21.912148936170215</v>
      </c>
      <c r="C506" s="4">
        <f>'BHC Gesamt 2017'!M150</f>
        <v>0</v>
      </c>
      <c r="D506" s="4">
        <f>'Portfolioübersicht BHC'!$G$12</f>
        <v>23.61</v>
      </c>
      <c r="E506" s="4">
        <f>'BHC Gesamt 2017'!G150</f>
        <v>22.347000000000001</v>
      </c>
      <c r="F506" s="4">
        <f>'BHC Gesamt 2017'!F150</f>
        <v>22.157</v>
      </c>
      <c r="G506">
        <f>'Marktpreise EEX NCG 2017'!G506</f>
        <v>23.096321428571446</v>
      </c>
      <c r="H506">
        <f>'Marktpreise EEX NCG 2017'!H506</f>
        <v>20.931999999999999</v>
      </c>
      <c r="I506">
        <f>'Marktpreise EEX NCG 2017'!L506+0.19</f>
        <v>22.18329500000004</v>
      </c>
    </row>
    <row r="507" spans="1:9" x14ac:dyDescent="0.2">
      <c r="A507" s="2">
        <f>'Marktpreise EEX NCG 2017'!A507</f>
        <v>42145</v>
      </c>
      <c r="B507" s="4">
        <f>'BHC Gesamt 2017'!N151</f>
        <v>21.917526315789473</v>
      </c>
      <c r="C507" s="4">
        <f>'BHC Gesamt 2017'!M151</f>
        <v>0</v>
      </c>
      <c r="D507" s="4">
        <f>'Portfolioübersicht BHC'!$G$12</f>
        <v>23.61</v>
      </c>
      <c r="E507" s="4">
        <f>'BHC Gesamt 2017'!G151</f>
        <v>22.423000000000002</v>
      </c>
      <c r="F507" s="4">
        <f>'BHC Gesamt 2017'!F151</f>
        <v>22.233000000000001</v>
      </c>
      <c r="G507">
        <f>'Marktpreise EEX NCG 2017'!G507</f>
        <v>23.080290816326549</v>
      </c>
      <c r="H507">
        <f>'Marktpreise EEX NCG 2017'!H507</f>
        <v>20.785</v>
      </c>
      <c r="I507">
        <f>'Marktpreise EEX NCG 2017'!L507+0.19</f>
        <v>22.18334000000004</v>
      </c>
    </row>
    <row r="508" spans="1:9" x14ac:dyDescent="0.2">
      <c r="A508" s="2">
        <f>'Marktpreise EEX NCG 2017'!A508</f>
        <v>42146</v>
      </c>
      <c r="B508" s="4">
        <f>'BHC Gesamt 2017'!N152</f>
        <v>21.922166666666666</v>
      </c>
      <c r="C508" s="4">
        <f>'BHC Gesamt 2017'!M152</f>
        <v>0</v>
      </c>
      <c r="D508" s="4">
        <f>'Portfolioübersicht BHC'!$G$12</f>
        <v>23.61</v>
      </c>
      <c r="E508" s="4">
        <f>'BHC Gesamt 2017'!G152</f>
        <v>22.363</v>
      </c>
      <c r="F508" s="4">
        <f>'BHC Gesamt 2017'!F152</f>
        <v>22.172999999999998</v>
      </c>
      <c r="G508">
        <f>'Marktpreise EEX NCG 2017'!G508</f>
        <v>23.075685279187841</v>
      </c>
      <c r="H508">
        <f>'Marktpreise EEX NCG 2017'!H508</f>
        <v>20.623000000000001</v>
      </c>
      <c r="I508">
        <f>'Marktpreise EEX NCG 2017'!L508+0.19</f>
        <v>22.173920000000042</v>
      </c>
    </row>
    <row r="509" spans="1:9" x14ac:dyDescent="0.2">
      <c r="A509" s="2">
        <f>'Marktpreise EEX NCG 2017'!A509</f>
        <v>42147</v>
      </c>
      <c r="B509" s="4">
        <f>'BHC Gesamt 2017'!N153</f>
        <v>21.922166666666666</v>
      </c>
      <c r="C509" s="4">
        <f>'BHC Gesamt 2017'!M153</f>
        <v>0</v>
      </c>
      <c r="D509" s="4">
        <f>'Portfolioübersicht BHC'!$G$12</f>
        <v>23.61</v>
      </c>
      <c r="E509" s="4">
        <f>'BHC Gesamt 2017'!G153</f>
        <v>22.363</v>
      </c>
      <c r="F509" s="4">
        <f>'BHC Gesamt 2017'!F153</f>
        <v>0</v>
      </c>
      <c r="G509">
        <f>'Marktpreise EEX NCG 2017'!G509</f>
        <v>23.075685279187841</v>
      </c>
      <c r="H509">
        <f>'Marktpreise EEX NCG 2017'!H509</f>
        <v>20.584</v>
      </c>
      <c r="I509">
        <f>'Marktpreise EEX NCG 2017'!L509+0.19</f>
        <v>22.164870000000043</v>
      </c>
    </row>
    <row r="510" spans="1:9" x14ac:dyDescent="0.2">
      <c r="A510" s="2">
        <f>'Marktpreise EEX NCG 2017'!A510</f>
        <v>42148</v>
      </c>
      <c r="B510" s="4">
        <f>'BHC Gesamt 2017'!N154</f>
        <v>21.922166666666666</v>
      </c>
      <c r="C510" s="4">
        <f>'BHC Gesamt 2017'!M154</f>
        <v>0</v>
      </c>
      <c r="D510" s="4">
        <f>'Portfolioübersicht BHC'!$G$12</f>
        <v>23.61</v>
      </c>
      <c r="E510" s="4">
        <f>'BHC Gesamt 2017'!G154</f>
        <v>22.363</v>
      </c>
      <c r="F510" s="4">
        <f>'BHC Gesamt 2017'!F154</f>
        <v>0</v>
      </c>
      <c r="G510">
        <f>'Marktpreise EEX NCG 2017'!G510</f>
        <v>23.064336734693899</v>
      </c>
      <c r="H510">
        <f>'Marktpreise EEX NCG 2017'!H510</f>
        <v>20.46</v>
      </c>
      <c r="I510">
        <f>'Marktpreise EEX NCG 2017'!L510+0.19</f>
        <v>22.154930000000036</v>
      </c>
    </row>
    <row r="511" spans="1:9" x14ac:dyDescent="0.2">
      <c r="A511" s="2">
        <f>'Marktpreise EEX NCG 2017'!A511</f>
        <v>42149</v>
      </c>
      <c r="B511" s="4">
        <f>'BHC Gesamt 2017'!N155</f>
        <v>21.922166666666666</v>
      </c>
      <c r="C511" s="4">
        <f>'BHC Gesamt 2017'!M155</f>
        <v>0</v>
      </c>
      <c r="D511" s="4">
        <f>'Portfolioübersicht BHC'!$G$12</f>
        <v>23.61</v>
      </c>
      <c r="E511" s="4">
        <f>'BHC Gesamt 2017'!G155</f>
        <v>22.363</v>
      </c>
      <c r="F511" s="4">
        <f>'BHC Gesamt 2017'!F155</f>
        <v>0</v>
      </c>
      <c r="G511">
        <f>'Marktpreise EEX NCG 2017'!G511</f>
        <v>23.053000000000022</v>
      </c>
      <c r="H511">
        <f>'Marktpreise EEX NCG 2017'!H511</f>
        <v>20.634</v>
      </c>
      <c r="I511">
        <f>'Marktpreise EEX NCG 2017'!L511+0.19</f>
        <v>22.147020000000037</v>
      </c>
    </row>
    <row r="512" spans="1:9" x14ac:dyDescent="0.2">
      <c r="A512" s="2">
        <f>'Marktpreise EEX NCG 2017'!A512</f>
        <v>42150</v>
      </c>
      <c r="B512" s="4">
        <f>'BHC Gesamt 2017'!N156</f>
        <v>21.926680412371134</v>
      </c>
      <c r="C512" s="4">
        <f>'BHC Gesamt 2017'!M156</f>
        <v>0</v>
      </c>
      <c r="D512" s="4">
        <f>'Portfolioübersicht BHC'!$G$12</f>
        <v>23.61</v>
      </c>
      <c r="E512" s="4">
        <f>'BHC Gesamt 2017'!G156</f>
        <v>22.360000000000003</v>
      </c>
      <c r="F512" s="4">
        <f>'BHC Gesamt 2017'!F156</f>
        <v>22.17</v>
      </c>
      <c r="G512">
        <f>'Marktpreise EEX NCG 2017'!G512</f>
        <v>23.036692307692331</v>
      </c>
      <c r="H512">
        <f>'Marktpreise EEX NCG 2017'!H512</f>
        <v>20.83</v>
      </c>
      <c r="I512">
        <f>'Marktpreise EEX NCG 2017'!L512+0.19</f>
        <v>22.139210000000038</v>
      </c>
    </row>
    <row r="513" spans="1:9" x14ac:dyDescent="0.2">
      <c r="A513" s="2">
        <f>'Marktpreise EEX NCG 2017'!A513</f>
        <v>42151</v>
      </c>
      <c r="B513" s="4">
        <f>'BHC Gesamt 2017'!N157</f>
        <v>21.929979591836734</v>
      </c>
      <c r="C513" s="4">
        <f>'BHC Gesamt 2017'!M157</f>
        <v>0</v>
      </c>
      <c r="D513" s="4">
        <f>'Portfolioübersicht BHC'!$G$12</f>
        <v>23.61</v>
      </c>
      <c r="E513" s="4">
        <f>'BHC Gesamt 2017'!G157</f>
        <v>22.25</v>
      </c>
      <c r="F513" s="4">
        <f>'BHC Gesamt 2017'!F157</f>
        <v>22.06</v>
      </c>
      <c r="G513">
        <f>'Marktpreise EEX NCG 2017'!G513</f>
        <v>23.019307692307713</v>
      </c>
      <c r="H513">
        <f>'Marktpreise EEX NCG 2017'!H513</f>
        <v>20.81</v>
      </c>
      <c r="I513">
        <f>'Marktpreise EEX NCG 2017'!L513+0.19</f>
        <v>22.131265000000031</v>
      </c>
    </row>
    <row r="514" spans="1:9" x14ac:dyDescent="0.2">
      <c r="A514" s="2">
        <f>'Marktpreise EEX NCG 2017'!A514</f>
        <v>42152</v>
      </c>
      <c r="B514" s="4">
        <f>'BHC Gesamt 2017'!N158</f>
        <v>21.93280808080808</v>
      </c>
      <c r="C514" s="4">
        <f>'BHC Gesamt 2017'!M158</f>
        <v>0</v>
      </c>
      <c r="D514" s="4">
        <f>'Portfolioübersicht BHC'!$G$12</f>
        <v>23.61</v>
      </c>
      <c r="E514" s="4">
        <f>'BHC Gesamt 2017'!G158</f>
        <v>22.21</v>
      </c>
      <c r="F514" s="4">
        <f>'BHC Gesamt 2017'!F158</f>
        <v>22.02</v>
      </c>
      <c r="G514">
        <f>'Marktpreise EEX NCG 2017'!G514</f>
        <v>23.001461538461562</v>
      </c>
      <c r="H514">
        <f>'Marktpreise EEX NCG 2017'!H514</f>
        <v>20.866</v>
      </c>
      <c r="I514">
        <f>'Marktpreise EEX NCG 2017'!L514+0.19</f>
        <v>22.122920000000033</v>
      </c>
    </row>
    <row r="515" spans="1:9" x14ac:dyDescent="0.2">
      <c r="A515" s="2">
        <f>'Marktpreise EEX NCG 2017'!A515</f>
        <v>42153</v>
      </c>
      <c r="B515" s="4">
        <f>'BHC Gesamt 2017'!N159</f>
        <v>21.933879999999998</v>
      </c>
      <c r="C515" s="4">
        <f>'BHC Gesamt 2017'!M159</f>
        <v>0</v>
      </c>
      <c r="D515" s="4">
        <f>'Portfolioübersicht BHC'!$G$12</f>
        <v>23.61</v>
      </c>
      <c r="E515" s="4">
        <f>'BHC Gesamt 2017'!G159</f>
        <v>22.040000000000003</v>
      </c>
      <c r="F515" s="4">
        <f>'BHC Gesamt 2017'!F159</f>
        <v>21.85</v>
      </c>
      <c r="G515">
        <f>'Marktpreise EEX NCG 2017'!G515</f>
        <v>22.995586734693902</v>
      </c>
      <c r="H515">
        <f>'Marktpreise EEX NCG 2017'!H515</f>
        <v>20.721</v>
      </c>
      <c r="I515">
        <f>'Marktpreise EEX NCG 2017'!L515+0.19</f>
        <v>22.11083500000003</v>
      </c>
    </row>
    <row r="516" spans="1:9" x14ac:dyDescent="0.2">
      <c r="A516" s="2">
        <f>'Marktpreise EEX NCG 2017'!A516</f>
        <v>42154</v>
      </c>
      <c r="B516" s="4">
        <f>'BHC Gesamt 2017'!N160</f>
        <v>21.933879999999998</v>
      </c>
      <c r="C516" s="4">
        <f>'BHC Gesamt 2017'!M160</f>
        <v>0</v>
      </c>
      <c r="D516" s="4">
        <f>'Portfolioübersicht BHC'!$G$12</f>
        <v>23.61</v>
      </c>
      <c r="E516" s="4">
        <f>'BHC Gesamt 2017'!G160</f>
        <v>22.040000000000003</v>
      </c>
      <c r="F516" s="4">
        <f>'BHC Gesamt 2017'!F160</f>
        <v>0</v>
      </c>
      <c r="G516">
        <f>'Marktpreise EEX NCG 2017'!G516</f>
        <v>22.995586734693902</v>
      </c>
      <c r="H516">
        <f>'Marktpreise EEX NCG 2017'!H516</f>
        <v>20.59</v>
      </c>
      <c r="I516">
        <f>'Marktpreise EEX NCG 2017'!L516+0.19</f>
        <v>22.09835500000003</v>
      </c>
    </row>
    <row r="517" spans="1:9" x14ac:dyDescent="0.2">
      <c r="A517" s="2">
        <f>'Marktpreise EEX NCG 2017'!A517</f>
        <v>42155</v>
      </c>
      <c r="B517" s="4">
        <f>'BHC Gesamt 2017'!N161</f>
        <v>21.933879999999998</v>
      </c>
      <c r="C517" s="4">
        <f>'BHC Gesamt 2017'!M161</f>
        <v>0</v>
      </c>
      <c r="D517" s="4">
        <f>'Portfolioübersicht BHC'!$G$12</f>
        <v>23.61</v>
      </c>
      <c r="E517" s="4">
        <f>'BHC Gesamt 2017'!G161</f>
        <v>22.040000000000003</v>
      </c>
      <c r="F517" s="4">
        <f>'BHC Gesamt 2017'!F161</f>
        <v>0</v>
      </c>
      <c r="G517">
        <f>'Marktpreise EEX NCG 2017'!G517</f>
        <v>22.984538461538484</v>
      </c>
      <c r="H517">
        <f>'Marktpreise EEX NCG 2017'!H517</f>
        <v>20.625</v>
      </c>
      <c r="I517">
        <f>'Marktpreise EEX NCG 2017'!L517+0.19</f>
        <v>22.086400000000033</v>
      </c>
    </row>
    <row r="518" spans="1:9" x14ac:dyDescent="0.2">
      <c r="A518" s="2">
        <f>'Marktpreise EEX NCG 2017'!A518</f>
        <v>42156</v>
      </c>
      <c r="B518" s="4">
        <f>'BHC Gesamt 2017'!N162</f>
        <v>21.935178217821782</v>
      </c>
      <c r="C518" s="4">
        <f>'BHC Gesamt 2017'!M162</f>
        <v>0</v>
      </c>
      <c r="D518" s="4">
        <f>'Portfolioübersicht BHC'!$G$12</f>
        <v>23.61</v>
      </c>
      <c r="E518" s="4">
        <f>'BHC Gesamt 2017'!G162</f>
        <v>22.065000000000001</v>
      </c>
      <c r="F518" s="4">
        <f>'BHC Gesamt 2017'!F162</f>
        <v>21.875</v>
      </c>
      <c r="G518">
        <f>'Marktpreise EEX NCG 2017'!G518</f>
        <v>22.968102564102587</v>
      </c>
      <c r="H518">
        <f>'Marktpreise EEX NCG 2017'!H518</f>
        <v>20.661999999999999</v>
      </c>
      <c r="I518">
        <f>'Marktpreise EEX NCG 2017'!L518+0.19</f>
        <v>22.076045000000033</v>
      </c>
    </row>
    <row r="519" spans="1:9" x14ac:dyDescent="0.2">
      <c r="A519" s="2">
        <f>'Marktpreise EEX NCG 2017'!A519</f>
        <v>42157</v>
      </c>
      <c r="B519" s="4">
        <f>'BHC Gesamt 2017'!N163</f>
        <v>21.936598039215685</v>
      </c>
      <c r="C519" s="4">
        <f>'BHC Gesamt 2017'!M163</f>
        <v>0</v>
      </c>
      <c r="D519" s="4">
        <f>'Portfolioübersicht BHC'!$G$12</f>
        <v>23.61</v>
      </c>
      <c r="E519" s="4">
        <f>'BHC Gesamt 2017'!G163</f>
        <v>22.080000000000002</v>
      </c>
      <c r="F519" s="4">
        <f>'BHC Gesamt 2017'!F163</f>
        <v>21.89</v>
      </c>
      <c r="G519">
        <f>'Marktpreise EEX NCG 2017'!G519</f>
        <v>22.952282051282072</v>
      </c>
      <c r="H519">
        <f>'Marktpreise EEX NCG 2017'!H519</f>
        <v>20.577000000000002</v>
      </c>
      <c r="I519">
        <f>'Marktpreise EEX NCG 2017'!L519+0.19</f>
        <v>22.06795500000003</v>
      </c>
    </row>
    <row r="520" spans="1:9" x14ac:dyDescent="0.2">
      <c r="A520" s="2">
        <f>'Marktpreise EEX NCG 2017'!A520</f>
        <v>42158</v>
      </c>
      <c r="B520" s="4">
        <f>'BHC Gesamt 2017'!N164</f>
        <v>21.939058252427184</v>
      </c>
      <c r="C520" s="4">
        <f>'BHC Gesamt 2017'!M164</f>
        <v>0</v>
      </c>
      <c r="D520" s="4">
        <f>'Portfolioübersicht BHC'!$G$12</f>
        <v>23.61</v>
      </c>
      <c r="E520" s="4">
        <f>'BHC Gesamt 2017'!G164</f>
        <v>22.19</v>
      </c>
      <c r="F520" s="4">
        <f>'BHC Gesamt 2017'!F164</f>
        <v>22</v>
      </c>
      <c r="G520">
        <f>'Marktpreise EEX NCG 2017'!G520</f>
        <v>22.936897435897457</v>
      </c>
      <c r="H520">
        <f>'Marktpreise EEX NCG 2017'!H520</f>
        <v>20.529</v>
      </c>
      <c r="I520">
        <f>'Marktpreise EEX NCG 2017'!L520+0.19</f>
        <v>22.059550000000034</v>
      </c>
    </row>
    <row r="521" spans="1:9" x14ac:dyDescent="0.2">
      <c r="A521" s="2">
        <f>'Marktpreise EEX NCG 2017'!A521</f>
        <v>42159</v>
      </c>
      <c r="B521" s="4">
        <f>'BHC Gesamt 2017'!N165</f>
        <v>21.939067307692309</v>
      </c>
      <c r="C521" s="4">
        <f>'BHC Gesamt 2017'!M165</f>
        <v>0</v>
      </c>
      <c r="D521" s="4">
        <f>'Portfolioübersicht BHC'!$G$12</f>
        <v>23.61</v>
      </c>
      <c r="E521" s="4">
        <f>'BHC Gesamt 2017'!G165</f>
        <v>21.94</v>
      </c>
      <c r="F521" s="4">
        <f>'BHC Gesamt 2017'!F165</f>
        <v>21.75</v>
      </c>
      <c r="G521">
        <f>'Marktpreise EEX NCG 2017'!G521</f>
        <v>22.919589743589764</v>
      </c>
      <c r="H521">
        <f>'Marktpreise EEX NCG 2017'!H521</f>
        <v>20.45</v>
      </c>
      <c r="I521">
        <f>'Marktpreise EEX NCG 2017'!L521+0.19</f>
        <v>22.049150000000036</v>
      </c>
    </row>
    <row r="522" spans="1:9" x14ac:dyDescent="0.2">
      <c r="A522" s="2">
        <f>'Marktpreise EEX NCG 2017'!A522</f>
        <v>42160</v>
      </c>
      <c r="B522" s="4">
        <f>'BHC Gesamt 2017'!N166</f>
        <v>21.940990476190478</v>
      </c>
      <c r="C522" s="4">
        <f>'BHC Gesamt 2017'!M166</f>
        <v>0</v>
      </c>
      <c r="D522" s="4">
        <f>'Portfolioübersicht BHC'!$G$12</f>
        <v>23.61</v>
      </c>
      <c r="E522" s="4">
        <f>'BHC Gesamt 2017'!G166</f>
        <v>22.141000000000002</v>
      </c>
      <c r="F522" s="4">
        <f>'BHC Gesamt 2017'!F166</f>
        <v>21.951000000000001</v>
      </c>
      <c r="G522">
        <f>'Marktpreise EEX NCG 2017'!G522</f>
        <v>22.914647959183689</v>
      </c>
      <c r="H522">
        <f>'Marktpreise EEX NCG 2017'!H522</f>
        <v>20.353000000000002</v>
      </c>
      <c r="I522">
        <f>'Marktpreise EEX NCG 2017'!L522+0.19</f>
        <v>22.034155000000034</v>
      </c>
    </row>
    <row r="523" spans="1:9" x14ac:dyDescent="0.2">
      <c r="A523" s="2">
        <f>'Marktpreise EEX NCG 2017'!A523</f>
        <v>42161</v>
      </c>
      <c r="B523" s="4">
        <f>'BHC Gesamt 2017'!N167</f>
        <v>21.940990476190478</v>
      </c>
      <c r="C523" s="4">
        <f>'BHC Gesamt 2017'!M167</f>
        <v>0</v>
      </c>
      <c r="D523" s="4">
        <f>'Portfolioübersicht BHC'!$G$12</f>
        <v>23.61</v>
      </c>
      <c r="E523" s="4">
        <f>'BHC Gesamt 2017'!G167</f>
        <v>22.141000000000002</v>
      </c>
      <c r="F523" s="4">
        <f>'BHC Gesamt 2017'!F167</f>
        <v>0</v>
      </c>
      <c r="G523">
        <f>'Marktpreise EEX NCG 2017'!G523</f>
        <v>22.914647959183689</v>
      </c>
      <c r="H523">
        <f>'Marktpreise EEX NCG 2017'!H523</f>
        <v>20.440999999999999</v>
      </c>
      <c r="I523">
        <f>'Marktpreise EEX NCG 2017'!L523+0.19</f>
        <v>22.021450000000037</v>
      </c>
    </row>
    <row r="524" spans="1:9" x14ac:dyDescent="0.2">
      <c r="A524" s="2">
        <f>'Marktpreise EEX NCG 2017'!A524</f>
        <v>42162</v>
      </c>
      <c r="B524" s="4">
        <f>'BHC Gesamt 2017'!N168</f>
        <v>21.940990476190478</v>
      </c>
      <c r="C524" s="4">
        <f>'BHC Gesamt 2017'!M168</f>
        <v>0</v>
      </c>
      <c r="D524" s="4">
        <f>'Portfolioübersicht BHC'!$G$12</f>
        <v>23.61</v>
      </c>
      <c r="E524" s="4">
        <f>'BHC Gesamt 2017'!G168</f>
        <v>22.141000000000002</v>
      </c>
      <c r="F524" s="4">
        <f>'BHC Gesamt 2017'!F168</f>
        <v>0</v>
      </c>
      <c r="G524">
        <f>'Marktpreise EEX NCG 2017'!G524</f>
        <v>22.903312820512838</v>
      </c>
      <c r="H524">
        <f>'Marktpreise EEX NCG 2017'!H524</f>
        <v>20.472000000000001</v>
      </c>
      <c r="I524">
        <f>'Marktpreise EEX NCG 2017'!L524+0.19</f>
        <v>22.008300000000037</v>
      </c>
    </row>
    <row r="525" spans="1:9" x14ac:dyDescent="0.2">
      <c r="A525" s="2">
        <f>'Marktpreise EEX NCG 2017'!A525</f>
        <v>42163</v>
      </c>
      <c r="B525" s="4">
        <f>'BHC Gesamt 2017'!N169</f>
        <v>21.94377358490566</v>
      </c>
      <c r="C525" s="4">
        <f>'BHC Gesamt 2017'!M169</f>
        <v>0</v>
      </c>
      <c r="D525" s="4">
        <f>'Portfolioübersicht BHC'!$G$12</f>
        <v>23.61</v>
      </c>
      <c r="E525" s="4">
        <f>'BHC Gesamt 2017'!G169</f>
        <v>22.236000000000001</v>
      </c>
      <c r="F525" s="4">
        <f>'BHC Gesamt 2017'!F169</f>
        <v>22.045999999999999</v>
      </c>
      <c r="G525">
        <f>'Marktpreise EEX NCG 2017'!G525</f>
        <v>22.887558974358992</v>
      </c>
      <c r="H525">
        <f>'Marktpreise EEX NCG 2017'!H525</f>
        <v>20.728000000000002</v>
      </c>
      <c r="I525">
        <f>'Marktpreise EEX NCG 2017'!L525+0.19</f>
        <v>21.995570000000033</v>
      </c>
    </row>
    <row r="526" spans="1:9" x14ac:dyDescent="0.2">
      <c r="A526" s="2">
        <f>'Marktpreise EEX NCG 2017'!A526</f>
        <v>42164</v>
      </c>
      <c r="B526" s="4">
        <f>'BHC Gesamt 2017'!N170</f>
        <v>21.947242990654207</v>
      </c>
      <c r="C526" s="4">
        <f>'BHC Gesamt 2017'!M170</f>
        <v>0</v>
      </c>
      <c r="D526" s="4">
        <f>'Portfolioübersicht BHC'!$G$12</f>
        <v>23.61</v>
      </c>
      <c r="E526" s="4">
        <f>'BHC Gesamt 2017'!G170</f>
        <v>22.315000000000001</v>
      </c>
      <c r="F526" s="4">
        <f>'BHC Gesamt 2017'!F170</f>
        <v>22.125</v>
      </c>
      <c r="G526">
        <f>'Marktpreise EEX NCG 2017'!G526</f>
        <v>22.8728153846154</v>
      </c>
      <c r="H526">
        <f>'Marktpreise EEX NCG 2017'!H526</f>
        <v>20.765999999999998</v>
      </c>
      <c r="I526">
        <f>'Marktpreise EEX NCG 2017'!L526+0.19</f>
        <v>21.983385000000027</v>
      </c>
    </row>
    <row r="527" spans="1:9" x14ac:dyDescent="0.2">
      <c r="A527" s="2">
        <f>'Marktpreise EEX NCG 2017'!A527</f>
        <v>42165</v>
      </c>
      <c r="B527" s="4">
        <f>'BHC Gesamt 2017'!N171</f>
        <v>21.951796296296294</v>
      </c>
      <c r="C527" s="4">
        <f>'BHC Gesamt 2017'!M171</f>
        <v>0</v>
      </c>
      <c r="D527" s="4">
        <f>'Portfolioübersicht BHC'!$G$12</f>
        <v>23.61</v>
      </c>
      <c r="E527" s="4">
        <f>'BHC Gesamt 2017'!G171</f>
        <v>22.439</v>
      </c>
      <c r="F527" s="4">
        <f>'BHC Gesamt 2017'!F171</f>
        <v>22.248999999999999</v>
      </c>
      <c r="G527">
        <f>'Marktpreise EEX NCG 2017'!G527</f>
        <v>22.857938461538478</v>
      </c>
      <c r="H527">
        <f>'Marktpreise EEX NCG 2017'!H527</f>
        <v>20.887</v>
      </c>
      <c r="I527">
        <f>'Marktpreise EEX NCG 2017'!L527+0.19</f>
        <v>21.971970000000031</v>
      </c>
    </row>
    <row r="528" spans="1:9" x14ac:dyDescent="0.2">
      <c r="A528" s="2">
        <f>'Marktpreise EEX NCG 2017'!A528</f>
        <v>42166</v>
      </c>
      <c r="B528" s="4">
        <f>'BHC Gesamt 2017'!N172</f>
        <v>21.953752293577981</v>
      </c>
      <c r="C528" s="4">
        <f>'BHC Gesamt 2017'!M172</f>
        <v>0</v>
      </c>
      <c r="D528" s="4">
        <f>'Portfolioübersicht BHC'!$G$12</f>
        <v>23.61</v>
      </c>
      <c r="E528" s="4">
        <f>'BHC Gesamt 2017'!G172</f>
        <v>22.165000000000003</v>
      </c>
      <c r="F528" s="4">
        <f>'BHC Gesamt 2017'!F172</f>
        <v>21.975000000000001</v>
      </c>
      <c r="G528">
        <f>'Marktpreise EEX NCG 2017'!G528</f>
        <v>22.841784615384636</v>
      </c>
      <c r="H528">
        <f>'Marktpreise EEX NCG 2017'!H528</f>
        <v>20.594000000000001</v>
      </c>
      <c r="I528">
        <f>'Marktpreise EEX NCG 2017'!L528+0.19</f>
        <v>21.958255000000023</v>
      </c>
    </row>
    <row r="529" spans="1:9" x14ac:dyDescent="0.2">
      <c r="A529" s="2">
        <f>'Marktpreise EEX NCG 2017'!A529</f>
        <v>42167</v>
      </c>
      <c r="B529" s="4">
        <f>'BHC Gesamt 2017'!N173</f>
        <v>21.9559</v>
      </c>
      <c r="C529" s="4">
        <f>'BHC Gesamt 2017'!M173</f>
        <v>0</v>
      </c>
      <c r="D529" s="4">
        <f>'Portfolioübersicht BHC'!$G$12</f>
        <v>23.61</v>
      </c>
      <c r="E529" s="4">
        <f>'BHC Gesamt 2017'!G173</f>
        <v>22.19</v>
      </c>
      <c r="F529" s="4">
        <f>'BHC Gesamt 2017'!F173</f>
        <v>22</v>
      </c>
      <c r="G529">
        <f>'Marktpreise EEX NCG 2017'!G529</f>
        <v>22.837489795918387</v>
      </c>
      <c r="H529">
        <f>'Marktpreise EEX NCG 2017'!H529</f>
        <v>20.498999999999999</v>
      </c>
      <c r="I529">
        <f>'Marktpreise EEX NCG 2017'!L529+0.19</f>
        <v>21.938825000000023</v>
      </c>
    </row>
    <row r="530" spans="1:9" x14ac:dyDescent="0.2">
      <c r="A530" s="2">
        <f>'Marktpreise EEX NCG 2017'!A530</f>
        <v>42168</v>
      </c>
      <c r="B530" s="4">
        <f>'BHC Gesamt 2017'!N174</f>
        <v>21.9559</v>
      </c>
      <c r="C530" s="4">
        <f>'BHC Gesamt 2017'!M174</f>
        <v>0</v>
      </c>
      <c r="D530" s="4">
        <f>'Portfolioübersicht BHC'!$G$12</f>
        <v>23.61</v>
      </c>
      <c r="E530" s="4">
        <f>'BHC Gesamt 2017'!G174</f>
        <v>22.19</v>
      </c>
      <c r="F530" s="4">
        <f>'BHC Gesamt 2017'!F174</f>
        <v>0</v>
      </c>
      <c r="G530">
        <f>'Marktpreise EEX NCG 2017'!G530</f>
        <v>22.837489795918387</v>
      </c>
      <c r="H530">
        <f>'Marktpreise EEX NCG 2017'!H530</f>
        <v>20.49</v>
      </c>
      <c r="I530">
        <f>'Marktpreise EEX NCG 2017'!L530+0.19</f>
        <v>21.91688000000002</v>
      </c>
    </row>
    <row r="531" spans="1:9" x14ac:dyDescent="0.2">
      <c r="A531" s="2">
        <f>'Marktpreise EEX NCG 2017'!A531</f>
        <v>42169</v>
      </c>
      <c r="B531" s="4">
        <f>'BHC Gesamt 2017'!N175</f>
        <v>21.9559</v>
      </c>
      <c r="C531" s="4">
        <f>'BHC Gesamt 2017'!M175</f>
        <v>0</v>
      </c>
      <c r="D531" s="4">
        <f>'Portfolioübersicht BHC'!$G$12</f>
        <v>23.61</v>
      </c>
      <c r="E531" s="4">
        <f>'BHC Gesamt 2017'!G175</f>
        <v>22.19</v>
      </c>
      <c r="F531" s="4">
        <f>'BHC Gesamt 2017'!F175</f>
        <v>0</v>
      </c>
      <c r="G531">
        <f>'Marktpreise EEX NCG 2017'!G531</f>
        <v>22.824476923076944</v>
      </c>
      <c r="H531">
        <f>'Marktpreise EEX NCG 2017'!H531</f>
        <v>20.552</v>
      </c>
      <c r="I531">
        <f>'Marktpreise EEX NCG 2017'!L531+0.19</f>
        <v>21.89484000000002</v>
      </c>
    </row>
    <row r="532" spans="1:9" x14ac:dyDescent="0.2">
      <c r="A532" s="2">
        <f>'Marktpreise EEX NCG 2017'!A532</f>
        <v>42170</v>
      </c>
      <c r="B532" s="4">
        <f>'BHC Gesamt 2017'!N176</f>
        <v>21.957558558558556</v>
      </c>
      <c r="C532" s="4">
        <f>'BHC Gesamt 2017'!M176</f>
        <v>0</v>
      </c>
      <c r="D532" s="4">
        <f>'Portfolioübersicht BHC'!$G$12</f>
        <v>23.61</v>
      </c>
      <c r="E532" s="4">
        <f>'BHC Gesamt 2017'!G176</f>
        <v>22.14</v>
      </c>
      <c r="F532" s="4">
        <f>'BHC Gesamt 2017'!F176</f>
        <v>21.95</v>
      </c>
      <c r="G532">
        <f>'Marktpreise EEX NCG 2017'!G532</f>
        <v>22.807425641025667</v>
      </c>
      <c r="H532">
        <f>'Marktpreise EEX NCG 2017'!H532</f>
        <v>20.658000000000001</v>
      </c>
      <c r="I532">
        <f>'Marktpreise EEX NCG 2017'!L532+0.19</f>
        <v>21.875345000000017</v>
      </c>
    </row>
    <row r="533" spans="1:9" x14ac:dyDescent="0.2">
      <c r="A533" s="2">
        <f>'Marktpreise EEX NCG 2017'!A533</f>
        <v>42171</v>
      </c>
      <c r="B533" s="4">
        <f>'BHC Gesamt 2017'!N177</f>
        <v>21.959633928571428</v>
      </c>
      <c r="C533" s="4">
        <f>'BHC Gesamt 2017'!M177</f>
        <v>0</v>
      </c>
      <c r="D533" s="4">
        <f>'Portfolioübersicht BHC'!$G$12</f>
        <v>23.61</v>
      </c>
      <c r="E533" s="4">
        <f>'BHC Gesamt 2017'!G177</f>
        <v>22.19</v>
      </c>
      <c r="F533" s="4">
        <f>'BHC Gesamt 2017'!F177</f>
        <v>22</v>
      </c>
      <c r="G533">
        <f>'Marktpreise EEX NCG 2017'!G533</f>
        <v>22.791143589743612</v>
      </c>
      <c r="H533">
        <f>'Marktpreise EEX NCG 2017'!H533</f>
        <v>20.702999999999999</v>
      </c>
      <c r="I533">
        <f>'Marktpreise EEX NCG 2017'!L533+0.19</f>
        <v>21.857230000000015</v>
      </c>
    </row>
    <row r="534" spans="1:9" x14ac:dyDescent="0.2">
      <c r="A534" s="2">
        <f>'Marktpreise EEX NCG 2017'!A534</f>
        <v>42172</v>
      </c>
      <c r="B534" s="4">
        <f>'BHC Gesamt 2017'!N178</f>
        <v>21.961265486725662</v>
      </c>
      <c r="C534" s="4">
        <f>'BHC Gesamt 2017'!M178</f>
        <v>0</v>
      </c>
      <c r="D534" s="4">
        <f>'Portfolioübersicht BHC'!$G$12</f>
        <v>23.61</v>
      </c>
      <c r="E534" s="4">
        <f>'BHC Gesamt 2017'!G178</f>
        <v>22.144000000000002</v>
      </c>
      <c r="F534" s="4">
        <f>'BHC Gesamt 2017'!F178</f>
        <v>21.954000000000001</v>
      </c>
      <c r="G534">
        <f>'Marktpreise EEX NCG 2017'!G534</f>
        <v>22.773600000000023</v>
      </c>
      <c r="H534">
        <f>'Marktpreise EEX NCG 2017'!H534</f>
        <v>20.594000000000001</v>
      </c>
      <c r="I534">
        <f>'Marktpreise EEX NCG 2017'!L534+0.19</f>
        <v>21.838605000000008</v>
      </c>
    </row>
    <row r="535" spans="1:9" x14ac:dyDescent="0.2">
      <c r="A535" s="2">
        <f>'Marktpreise EEX NCG 2017'!A535</f>
        <v>42173</v>
      </c>
      <c r="B535" s="4">
        <f>'BHC Gesamt 2017'!N179</f>
        <v>21.963219298245612</v>
      </c>
      <c r="C535" s="4">
        <f>'BHC Gesamt 2017'!M179</f>
        <v>0</v>
      </c>
      <c r="D535" s="4">
        <f>'Portfolioübersicht BHC'!$G$12</f>
        <v>23.61</v>
      </c>
      <c r="E535" s="4">
        <f>'BHC Gesamt 2017'!G179</f>
        <v>22.184000000000001</v>
      </c>
      <c r="F535" s="4">
        <f>'BHC Gesamt 2017'!F179</f>
        <v>21.994</v>
      </c>
      <c r="G535">
        <f>'Marktpreise EEX NCG 2017'!G535</f>
        <v>22.756543589743618</v>
      </c>
      <c r="H535">
        <f>'Marktpreise EEX NCG 2017'!H535</f>
        <v>20.501999999999999</v>
      </c>
      <c r="I535">
        <f>'Marktpreise EEX NCG 2017'!L535+0.19</f>
        <v>21.81918000000001</v>
      </c>
    </row>
    <row r="536" spans="1:9" x14ac:dyDescent="0.2">
      <c r="A536" s="2">
        <f>'Marktpreise EEX NCG 2017'!A536</f>
        <v>42174</v>
      </c>
      <c r="B536" s="4">
        <f>'BHC Gesamt 2017'!N180</f>
        <v>21.965843478260865</v>
      </c>
      <c r="C536" s="4">
        <f>'BHC Gesamt 2017'!M180</f>
        <v>0</v>
      </c>
      <c r="D536" s="4">
        <f>'Portfolioübersicht BHC'!$G$12</f>
        <v>23.61</v>
      </c>
      <c r="E536" s="4">
        <f>'BHC Gesamt 2017'!G180</f>
        <v>22.265000000000001</v>
      </c>
      <c r="F536" s="4">
        <f>'BHC Gesamt 2017'!F180</f>
        <v>22.074999999999999</v>
      </c>
      <c r="G536">
        <f>'Marktpreise EEX NCG 2017'!G536</f>
        <v>22.753066326530643</v>
      </c>
      <c r="H536">
        <f>'Marktpreise EEX NCG 2017'!H536</f>
        <v>20.762</v>
      </c>
      <c r="I536">
        <f>'Marktpreise EEX NCG 2017'!L536+0.19</f>
        <v>21.800025000000016</v>
      </c>
    </row>
    <row r="537" spans="1:9" x14ac:dyDescent="0.2">
      <c r="A537" s="2">
        <f>'Marktpreise EEX NCG 2017'!A537</f>
        <v>42175</v>
      </c>
      <c r="B537" s="4">
        <f>'BHC Gesamt 2017'!N181</f>
        <v>21.965843478260865</v>
      </c>
      <c r="C537" s="4">
        <f>'BHC Gesamt 2017'!M181</f>
        <v>0</v>
      </c>
      <c r="D537" s="4">
        <f>'Portfolioübersicht BHC'!$G$12</f>
        <v>23.61</v>
      </c>
      <c r="E537" s="4">
        <f>'BHC Gesamt 2017'!G181</f>
        <v>22.265000000000001</v>
      </c>
      <c r="F537" s="4">
        <f>'BHC Gesamt 2017'!F181</f>
        <v>0</v>
      </c>
      <c r="G537">
        <f>'Marktpreise EEX NCG 2017'!G537</f>
        <v>22.753066326530643</v>
      </c>
      <c r="H537">
        <f>'Marktpreise EEX NCG 2017'!H537</f>
        <v>20.782</v>
      </c>
      <c r="I537">
        <f>'Marktpreise EEX NCG 2017'!L537+0.19</f>
        <v>21.784300000000012</v>
      </c>
    </row>
    <row r="538" spans="1:9" x14ac:dyDescent="0.2">
      <c r="A538" s="2">
        <f>'Marktpreise EEX NCG 2017'!A538</f>
        <v>42176</v>
      </c>
      <c r="B538" s="4">
        <f>'BHC Gesamt 2017'!N182</f>
        <v>21.965843478260865</v>
      </c>
      <c r="C538" s="4">
        <f>'BHC Gesamt 2017'!M182</f>
        <v>0</v>
      </c>
      <c r="D538" s="4">
        <f>'Portfolioübersicht BHC'!$G$12</f>
        <v>23.61</v>
      </c>
      <c r="E538" s="4">
        <f>'BHC Gesamt 2017'!G182</f>
        <v>22.265000000000001</v>
      </c>
      <c r="F538" s="4">
        <f>'BHC Gesamt 2017'!F182</f>
        <v>0</v>
      </c>
      <c r="G538">
        <f>'Marktpreise EEX NCG 2017'!G538</f>
        <v>22.739369230769263</v>
      </c>
      <c r="H538">
        <f>'Marktpreise EEX NCG 2017'!H538</f>
        <v>20.821999999999999</v>
      </c>
      <c r="I538">
        <f>'Marktpreise EEX NCG 2017'!L538+0.19</f>
        <v>21.769870000000015</v>
      </c>
    </row>
    <row r="539" spans="1:9" x14ac:dyDescent="0.2">
      <c r="A539" s="2">
        <f>'Marktpreise EEX NCG 2017'!A539</f>
        <v>42177</v>
      </c>
      <c r="B539" s="4">
        <f>'BHC Gesamt 2017'!N183</f>
        <v>21.968991379310342</v>
      </c>
      <c r="C539" s="4">
        <f>'BHC Gesamt 2017'!M183</f>
        <v>0</v>
      </c>
      <c r="D539" s="4">
        <f>'Portfolioübersicht BHC'!$G$12</f>
        <v>23.61</v>
      </c>
      <c r="E539" s="4">
        <f>'BHC Gesamt 2017'!G183</f>
        <v>22.331</v>
      </c>
      <c r="F539" s="4">
        <f>'BHC Gesamt 2017'!F183</f>
        <v>22.140999999999998</v>
      </c>
      <c r="G539">
        <f>'Marktpreise EEX NCG 2017'!G539</f>
        <v>22.723502564102596</v>
      </c>
      <c r="H539">
        <f>'Marktpreise EEX NCG 2017'!H539</f>
        <v>20.946999999999999</v>
      </c>
      <c r="I539">
        <f>'Marktpreise EEX NCG 2017'!L539+0.19</f>
        <v>21.757865000000017</v>
      </c>
    </row>
    <row r="540" spans="1:9" x14ac:dyDescent="0.2">
      <c r="A540" s="2">
        <f>'Marktpreise EEX NCG 2017'!A540</f>
        <v>42178</v>
      </c>
      <c r="B540" s="4">
        <f>'BHC Gesamt 2017'!N184</f>
        <v>21.972376068376064</v>
      </c>
      <c r="C540" s="4">
        <f>'BHC Gesamt 2017'!M184</f>
        <v>0</v>
      </c>
      <c r="D540" s="4">
        <f>'Portfolioübersicht BHC'!$G$12</f>
        <v>23.61</v>
      </c>
      <c r="E540" s="4">
        <f>'BHC Gesamt 2017'!G184</f>
        <v>22.365000000000002</v>
      </c>
      <c r="F540" s="4">
        <f>'BHC Gesamt 2017'!F184</f>
        <v>22.175000000000001</v>
      </c>
      <c r="G540">
        <f>'Marktpreise EEX NCG 2017'!G540</f>
        <v>22.70702564102567</v>
      </c>
      <c r="H540">
        <f>'Marktpreise EEX NCG 2017'!H540</f>
        <v>21.266999999999999</v>
      </c>
      <c r="I540">
        <f>'Marktpreise EEX NCG 2017'!L540+0.19</f>
        <v>21.748165000000014</v>
      </c>
    </row>
    <row r="541" spans="1:9" x14ac:dyDescent="0.2">
      <c r="A541" s="2">
        <f>'Marktpreise EEX NCG 2017'!A541</f>
        <v>42179</v>
      </c>
      <c r="B541" s="4">
        <f>'BHC Gesamt 2017'!N185</f>
        <v>21.975059322033896</v>
      </c>
      <c r="C541" s="4">
        <f>'BHC Gesamt 2017'!M185</f>
        <v>0</v>
      </c>
      <c r="D541" s="4">
        <f>'Portfolioübersicht BHC'!$G$12</f>
        <v>23.61</v>
      </c>
      <c r="E541" s="4">
        <f>'BHC Gesamt 2017'!G185</f>
        <v>22.289000000000001</v>
      </c>
      <c r="F541" s="4">
        <f>'BHC Gesamt 2017'!F185</f>
        <v>22.099</v>
      </c>
      <c r="G541">
        <f>'Marktpreise EEX NCG 2017'!G541</f>
        <v>22.688815384615413</v>
      </c>
      <c r="H541">
        <f>'Marktpreise EEX NCG 2017'!H541</f>
        <v>21.064</v>
      </c>
      <c r="I541">
        <f>'Marktpreise EEX NCG 2017'!L541+0.19</f>
        <v>21.737260000000017</v>
      </c>
    </row>
    <row r="542" spans="1:9" x14ac:dyDescent="0.2">
      <c r="A542" s="2">
        <f>'Marktpreise EEX NCG 2017'!A542</f>
        <v>42180</v>
      </c>
      <c r="B542" s="4">
        <f>'BHC Gesamt 2017'!N186</f>
        <v>21.977537815126048</v>
      </c>
      <c r="C542" s="4">
        <f>'BHC Gesamt 2017'!M186</f>
        <v>0</v>
      </c>
      <c r="D542" s="4">
        <f>'Portfolioübersicht BHC'!$G$12</f>
        <v>23.61</v>
      </c>
      <c r="E542" s="4">
        <f>'BHC Gesamt 2017'!G186</f>
        <v>22.27</v>
      </c>
      <c r="F542" s="4">
        <f>'BHC Gesamt 2017'!F186</f>
        <v>22.08</v>
      </c>
      <c r="G542">
        <f>'Marktpreise EEX NCG 2017'!G542</f>
        <v>22.671276923076952</v>
      </c>
      <c r="H542">
        <f>'Marktpreise EEX NCG 2017'!H542</f>
        <v>20.827000000000002</v>
      </c>
      <c r="I542">
        <f>'Marktpreise EEX NCG 2017'!L542+0.19</f>
        <v>21.724115000000012</v>
      </c>
    </row>
    <row r="543" spans="1:9" x14ac:dyDescent="0.2">
      <c r="A543" s="2">
        <f>'Marktpreise EEX NCG 2017'!A543</f>
        <v>42181</v>
      </c>
      <c r="B543" s="4">
        <f>'BHC Gesamt 2017'!N187</f>
        <v>21.980033333333331</v>
      </c>
      <c r="C543" s="4">
        <f>'BHC Gesamt 2017'!M187</f>
        <v>0</v>
      </c>
      <c r="D543" s="4">
        <f>'Portfolioübersicht BHC'!$G$12</f>
        <v>23.61</v>
      </c>
      <c r="E543" s="4">
        <f>'BHC Gesamt 2017'!G187</f>
        <v>22.277000000000001</v>
      </c>
      <c r="F543" s="4">
        <f>'BHC Gesamt 2017'!F187</f>
        <v>22.087</v>
      </c>
      <c r="G543">
        <f>'Marktpreise EEX NCG 2017'!G543</f>
        <v>22.668295918367374</v>
      </c>
      <c r="H543">
        <f>'Marktpreise EEX NCG 2017'!H543</f>
        <v>20.76</v>
      </c>
      <c r="I543">
        <f>'Marktpreise EEX NCG 2017'!L543+0.19</f>
        <v>21.711280000000013</v>
      </c>
    </row>
    <row r="544" spans="1:9" x14ac:dyDescent="0.2">
      <c r="A544" s="2">
        <f>'Marktpreise EEX NCG 2017'!A544</f>
        <v>42182</v>
      </c>
      <c r="B544" s="4">
        <f>'BHC Gesamt 2017'!N188</f>
        <v>21.980033333333331</v>
      </c>
      <c r="C544" s="4">
        <f>'BHC Gesamt 2017'!M188</f>
        <v>0</v>
      </c>
      <c r="D544" s="4">
        <f>'Portfolioübersicht BHC'!$G$12</f>
        <v>23.61</v>
      </c>
      <c r="E544" s="4">
        <f>'BHC Gesamt 2017'!G188</f>
        <v>22.277000000000001</v>
      </c>
      <c r="F544" s="4">
        <f>'BHC Gesamt 2017'!F188</f>
        <v>0</v>
      </c>
      <c r="G544">
        <f>'Marktpreise EEX NCG 2017'!G544</f>
        <v>22.668295918367374</v>
      </c>
      <c r="H544">
        <f>'Marktpreise EEX NCG 2017'!H544</f>
        <v>20.678999999999998</v>
      </c>
      <c r="I544">
        <f>'Marktpreise EEX NCG 2017'!L544+0.19</f>
        <v>21.69849000000001</v>
      </c>
    </row>
    <row r="545" spans="1:9" x14ac:dyDescent="0.2">
      <c r="A545" s="2">
        <f>'Marktpreise EEX NCG 2017'!A545</f>
        <v>42183</v>
      </c>
      <c r="B545" s="4">
        <f>'BHC Gesamt 2017'!N189</f>
        <v>21.980033333333331</v>
      </c>
      <c r="C545" s="4">
        <f>'BHC Gesamt 2017'!M189</f>
        <v>0</v>
      </c>
      <c r="D545" s="4">
        <f>'Portfolioübersicht BHC'!$G$12</f>
        <v>23.61</v>
      </c>
      <c r="E545" s="4">
        <f>'BHC Gesamt 2017'!G189</f>
        <v>22.277000000000001</v>
      </c>
      <c r="F545" s="4">
        <f>'BHC Gesamt 2017'!F189</f>
        <v>0</v>
      </c>
      <c r="G545">
        <f>'Marktpreise EEX NCG 2017'!G545</f>
        <v>22.652435897435922</v>
      </c>
      <c r="H545">
        <f>'Marktpreise EEX NCG 2017'!H545</f>
        <v>20.745999999999999</v>
      </c>
      <c r="I545">
        <f>'Marktpreise EEX NCG 2017'!L545+0.19</f>
        <v>21.685745000000008</v>
      </c>
    </row>
    <row r="546" spans="1:9" x14ac:dyDescent="0.2">
      <c r="A546" s="2">
        <f>'Marktpreise EEX NCG 2017'!A546</f>
        <v>42184</v>
      </c>
      <c r="B546" s="4">
        <f>'BHC Gesamt 2017'!N190</f>
        <v>21.982181818181814</v>
      </c>
      <c r="C546" s="4">
        <f>'BHC Gesamt 2017'!M190</f>
        <v>0</v>
      </c>
      <c r="D546" s="4">
        <f>'Portfolioübersicht BHC'!$G$12</f>
        <v>23.61</v>
      </c>
      <c r="E546" s="4">
        <f>'BHC Gesamt 2017'!G190</f>
        <v>22.240000000000002</v>
      </c>
      <c r="F546" s="4">
        <f>'BHC Gesamt 2017'!F190</f>
        <v>22.05</v>
      </c>
      <c r="G546">
        <f>'Marktpreise EEX NCG 2017'!G546</f>
        <v>22.63423076923079</v>
      </c>
      <c r="H546">
        <f>'Marktpreise EEX NCG 2017'!H546</f>
        <v>20.763000000000002</v>
      </c>
      <c r="I546">
        <f>'Marktpreise EEX NCG 2017'!L546+0.19</f>
        <v>21.675550000000012</v>
      </c>
    </row>
    <row r="547" spans="1:9" x14ac:dyDescent="0.2">
      <c r="A547" s="2">
        <f>'Marktpreise EEX NCG 2017'!A547</f>
        <v>42185</v>
      </c>
      <c r="B547" s="4">
        <f>'BHC Gesamt 2017'!N191</f>
        <v>21.985106557377044</v>
      </c>
      <c r="C547" s="4">
        <f>'BHC Gesamt 2017'!M191</f>
        <v>0</v>
      </c>
      <c r="D547" s="4">
        <f>'Portfolioübersicht BHC'!$G$12</f>
        <v>23.61</v>
      </c>
      <c r="E547" s="4">
        <f>'BHC Gesamt 2017'!G191</f>
        <v>22.339000000000002</v>
      </c>
      <c r="F547" s="4">
        <f>'BHC Gesamt 2017'!F191</f>
        <v>22.149000000000001</v>
      </c>
      <c r="G547">
        <f>'Marktpreise EEX NCG 2017'!G547</f>
        <v>22.616148717948732</v>
      </c>
      <c r="H547">
        <f>'Marktpreise EEX NCG 2017'!H547</f>
        <v>20.797999999999998</v>
      </c>
      <c r="I547">
        <f>'Marktpreise EEX NCG 2017'!L547+0.19</f>
        <v>21.665335000000017</v>
      </c>
    </row>
    <row r="548" spans="1:9" x14ac:dyDescent="0.2">
      <c r="A548" s="2">
        <f>'Marktpreise EEX NCG 2017'!A548</f>
        <v>42186</v>
      </c>
      <c r="B548" s="4">
        <f>'BHC Gesamt 2017'!N192</f>
        <v>21.988073170731703</v>
      </c>
      <c r="C548" s="4">
        <f>'BHC Gesamt 2017'!M192</f>
        <v>0</v>
      </c>
      <c r="D548" s="4">
        <f>'Portfolioübersicht BHC'!$G$12</f>
        <v>23.61</v>
      </c>
      <c r="E548" s="4">
        <f>'BHC Gesamt 2017'!G192</f>
        <v>22.35</v>
      </c>
      <c r="F548" s="4">
        <f>'BHC Gesamt 2017'!F192</f>
        <v>22.16</v>
      </c>
      <c r="G548">
        <f>'Marktpreise EEX NCG 2017'!G548</f>
        <v>22.598764102564118</v>
      </c>
      <c r="H548">
        <f>'Marktpreise EEX NCG 2017'!H548</f>
        <v>20.981999999999999</v>
      </c>
      <c r="I548">
        <f>'Marktpreise EEX NCG 2017'!L548+0.19</f>
        <v>21.656115000000014</v>
      </c>
    </row>
    <row r="549" spans="1:9" x14ac:dyDescent="0.2">
      <c r="A549" s="2">
        <f>'Marktpreise EEX NCG 2017'!A549</f>
        <v>42187</v>
      </c>
      <c r="B549" s="4">
        <f>'BHC Gesamt 2017'!N193</f>
        <v>21.991314516129027</v>
      </c>
      <c r="C549" s="4">
        <f>'BHC Gesamt 2017'!M193</f>
        <v>0</v>
      </c>
      <c r="D549" s="4">
        <f>'Portfolioübersicht BHC'!$G$12</f>
        <v>23.61</v>
      </c>
      <c r="E549" s="4">
        <f>'BHC Gesamt 2017'!G193</f>
        <v>22.39</v>
      </c>
      <c r="F549" s="4">
        <f>'BHC Gesamt 2017'!F193</f>
        <v>22.2</v>
      </c>
      <c r="G549">
        <f>'Marktpreise EEX NCG 2017'!G549</f>
        <v>22.582076923076944</v>
      </c>
      <c r="H549">
        <f>'Marktpreise EEX NCG 2017'!H549</f>
        <v>21.094000000000001</v>
      </c>
      <c r="I549">
        <f>'Marktpreise EEX NCG 2017'!L549+0.19</f>
        <v>21.646670000000011</v>
      </c>
    </row>
    <row r="550" spans="1:9" x14ac:dyDescent="0.2">
      <c r="A550" s="2">
        <f>'Marktpreise EEX NCG 2017'!A550</f>
        <v>42188</v>
      </c>
      <c r="B550" s="4">
        <f>'BHC Gesamt 2017'!N194</f>
        <v>21.993863999999995</v>
      </c>
      <c r="C550" s="4">
        <f>'BHC Gesamt 2017'!M194</f>
        <v>0</v>
      </c>
      <c r="D550" s="4">
        <f>'Portfolioübersicht BHC'!$G$12</f>
        <v>23.61</v>
      </c>
      <c r="E550" s="4">
        <f>'BHC Gesamt 2017'!G194</f>
        <v>22.310000000000002</v>
      </c>
      <c r="F550" s="4">
        <f>'BHC Gesamt 2017'!F194</f>
        <v>22.12</v>
      </c>
      <c r="G550">
        <f>'Marktpreise EEX NCG 2017'!G550</f>
        <v>22.579719387755127</v>
      </c>
      <c r="H550">
        <f>'Marktpreise EEX NCG 2017'!H550</f>
        <v>21.036999999999999</v>
      </c>
      <c r="I550">
        <f>'Marktpreise EEX NCG 2017'!L550+0.19</f>
        <v>21.638555000000011</v>
      </c>
    </row>
    <row r="551" spans="1:9" x14ac:dyDescent="0.2">
      <c r="A551" s="2">
        <f>'Marktpreise EEX NCG 2017'!A551</f>
        <v>42189</v>
      </c>
      <c r="B551" s="4">
        <f>'BHC Gesamt 2017'!N195</f>
        <v>21.993863999999995</v>
      </c>
      <c r="C551" s="4">
        <f>'BHC Gesamt 2017'!M195</f>
        <v>0</v>
      </c>
      <c r="D551" s="4">
        <f>'Portfolioübersicht BHC'!$G$12</f>
        <v>23.61</v>
      </c>
      <c r="E551" s="4">
        <f>'BHC Gesamt 2017'!G195</f>
        <v>22.310000000000002</v>
      </c>
      <c r="F551" s="4">
        <f>'BHC Gesamt 2017'!F195</f>
        <v>0</v>
      </c>
      <c r="G551">
        <f>'Marktpreise EEX NCG 2017'!G551</f>
        <v>22.579719387755127</v>
      </c>
      <c r="H551">
        <f>'Marktpreise EEX NCG 2017'!H551</f>
        <v>21.064</v>
      </c>
      <c r="I551">
        <f>'Marktpreise EEX NCG 2017'!L551+0.19</f>
        <v>21.631225000000015</v>
      </c>
    </row>
    <row r="552" spans="1:9" x14ac:dyDescent="0.2">
      <c r="A552" s="2">
        <f>'Marktpreise EEX NCG 2017'!A552</f>
        <v>42190</v>
      </c>
      <c r="B552" s="4">
        <f>'BHC Gesamt 2017'!N196</f>
        <v>21.993863999999995</v>
      </c>
      <c r="C552" s="4">
        <f>'BHC Gesamt 2017'!M196</f>
        <v>0</v>
      </c>
      <c r="D552" s="4">
        <f>'Portfolioübersicht BHC'!$G$12</f>
        <v>23.61</v>
      </c>
      <c r="E552" s="4">
        <f>'BHC Gesamt 2017'!G196</f>
        <v>22.310000000000002</v>
      </c>
      <c r="F552" s="4">
        <f>'BHC Gesamt 2017'!F196</f>
        <v>0</v>
      </c>
      <c r="G552">
        <f>'Marktpreise EEX NCG 2017'!G552</f>
        <v>22.56541538461541</v>
      </c>
      <c r="H552">
        <f>'Marktpreise EEX NCG 2017'!H552</f>
        <v>21.134</v>
      </c>
      <c r="I552">
        <f>'Marktpreise EEX NCG 2017'!L552+0.19</f>
        <v>21.623985000000012</v>
      </c>
    </row>
    <row r="553" spans="1:9" x14ac:dyDescent="0.2">
      <c r="A553" s="2">
        <f>'Marktpreise EEX NCG 2017'!A553</f>
        <v>42191</v>
      </c>
      <c r="B553" s="4">
        <f>'BHC Gesamt 2017'!N197</f>
        <v>21.993198412698405</v>
      </c>
      <c r="C553" s="4">
        <f>'BHC Gesamt 2017'!M197</f>
        <v>0</v>
      </c>
      <c r="D553" s="4">
        <f>'Portfolioübersicht BHC'!$G$12</f>
        <v>23.61</v>
      </c>
      <c r="E553" s="4">
        <f>'BHC Gesamt 2017'!G197</f>
        <v>21.91</v>
      </c>
      <c r="F553" s="4">
        <f>'BHC Gesamt 2017'!F197</f>
        <v>21.72</v>
      </c>
      <c r="G553">
        <f>'Marktpreise EEX NCG 2017'!G553</f>
        <v>22.547312820512843</v>
      </c>
      <c r="H553">
        <f>'Marktpreise EEX NCG 2017'!H553</f>
        <v>21.279</v>
      </c>
      <c r="I553">
        <f>'Marktpreise EEX NCG 2017'!L553+0.19</f>
        <v>21.617605000000015</v>
      </c>
    </row>
    <row r="554" spans="1:9" x14ac:dyDescent="0.2">
      <c r="A554" s="2">
        <f>'Marktpreise EEX NCG 2017'!A554</f>
        <v>42192</v>
      </c>
      <c r="B554" s="4">
        <f>'BHC Gesamt 2017'!N198</f>
        <v>21.991755905511802</v>
      </c>
      <c r="C554" s="4">
        <f>'BHC Gesamt 2017'!M198</f>
        <v>0</v>
      </c>
      <c r="D554" s="4">
        <f>'Portfolioübersicht BHC'!$G$12</f>
        <v>23.61</v>
      </c>
      <c r="E554" s="4">
        <f>'BHC Gesamt 2017'!G198</f>
        <v>21.810000000000002</v>
      </c>
      <c r="F554" s="4">
        <f>'BHC Gesamt 2017'!F198</f>
        <v>21.62</v>
      </c>
      <c r="G554">
        <f>'Marktpreise EEX NCG 2017'!G554</f>
        <v>22.528953846153872</v>
      </c>
      <c r="H554">
        <f>'Marktpreise EEX NCG 2017'!H554</f>
        <v>20.946000000000002</v>
      </c>
      <c r="I554">
        <f>'Marktpreise EEX NCG 2017'!L554+0.19</f>
        <v>21.611375000000013</v>
      </c>
    </row>
    <row r="555" spans="1:9" x14ac:dyDescent="0.2">
      <c r="A555" s="2">
        <f>'Marktpreise EEX NCG 2017'!A555</f>
        <v>42193</v>
      </c>
      <c r="B555" s="4">
        <f>'BHC Gesamt 2017'!N199</f>
        <v>21.988460937499994</v>
      </c>
      <c r="C555" s="4">
        <f>'BHC Gesamt 2017'!M199</f>
        <v>0</v>
      </c>
      <c r="D555" s="4">
        <f>'Portfolioübersicht BHC'!$G$12</f>
        <v>23.61</v>
      </c>
      <c r="E555" s="4">
        <f>'BHC Gesamt 2017'!G199</f>
        <v>21.57</v>
      </c>
      <c r="F555" s="4">
        <f>'BHC Gesamt 2017'!F199</f>
        <v>21.38</v>
      </c>
      <c r="G555">
        <f>'Marktpreise EEX NCG 2017'!G555</f>
        <v>22.509394871794893</v>
      </c>
      <c r="H555">
        <f>'Marktpreise EEX NCG 2017'!H555</f>
        <v>20.884</v>
      </c>
      <c r="I555">
        <f>'Marktpreise EEX NCG 2017'!L555+0.19</f>
        <v>21.604630000000011</v>
      </c>
    </row>
    <row r="556" spans="1:9" x14ac:dyDescent="0.2">
      <c r="A556" s="2">
        <f>'Marktpreise EEX NCG 2017'!A556</f>
        <v>42194</v>
      </c>
      <c r="B556" s="4">
        <f>'BHC Gesamt 2017'!N200</f>
        <v>21.986612403100768</v>
      </c>
      <c r="C556" s="4">
        <f>'BHC Gesamt 2017'!M200</f>
        <v>0</v>
      </c>
      <c r="D556" s="4">
        <f>'Portfolioübersicht BHC'!$G$12</f>
        <v>23.61</v>
      </c>
      <c r="E556" s="4">
        <f>'BHC Gesamt 2017'!G200</f>
        <v>21.75</v>
      </c>
      <c r="F556" s="4">
        <f>'BHC Gesamt 2017'!F200</f>
        <v>21.56</v>
      </c>
      <c r="G556">
        <f>'Marktpreise EEX NCG 2017'!G556</f>
        <v>22.491497435897454</v>
      </c>
      <c r="H556">
        <f>'Marktpreise EEX NCG 2017'!H556</f>
        <v>20.986000000000001</v>
      </c>
      <c r="I556">
        <f>'Marktpreise EEX NCG 2017'!L556+0.19</f>
        <v>21.597855000000013</v>
      </c>
    </row>
    <row r="557" spans="1:9" x14ac:dyDescent="0.2">
      <c r="A557" s="2">
        <f>'Marktpreise EEX NCG 2017'!A557</f>
        <v>42195</v>
      </c>
      <c r="B557" s="4">
        <f>'BHC Gesamt 2017'!N201</f>
        <v>21.983792307692301</v>
      </c>
      <c r="C557" s="4">
        <f>'BHC Gesamt 2017'!M201</f>
        <v>0</v>
      </c>
      <c r="D557" s="4">
        <f>'Portfolioübersicht BHC'!$G$12</f>
        <v>23.61</v>
      </c>
      <c r="E557" s="4">
        <f>'BHC Gesamt 2017'!G201</f>
        <v>21.62</v>
      </c>
      <c r="F557" s="4">
        <f>'BHC Gesamt 2017'!F201</f>
        <v>21.43</v>
      </c>
      <c r="G557">
        <f>'Marktpreise EEX NCG 2017'!G557</f>
        <v>22.486081632653079</v>
      </c>
      <c r="H557">
        <f>'Marktpreise EEX NCG 2017'!H557</f>
        <v>21.015999999999998</v>
      </c>
      <c r="I557">
        <f>'Marktpreise EEX NCG 2017'!L557+0.19</f>
        <v>21.592620000000011</v>
      </c>
    </row>
    <row r="558" spans="1:9" x14ac:dyDescent="0.2">
      <c r="A558" s="2">
        <f>'Marktpreise EEX NCG 2017'!A558</f>
        <v>42196</v>
      </c>
      <c r="B558" s="4">
        <f>'BHC Gesamt 2017'!N202</f>
        <v>21.983792307692301</v>
      </c>
      <c r="C558" s="4">
        <f>'BHC Gesamt 2017'!M202</f>
        <v>0</v>
      </c>
      <c r="D558" s="4">
        <f>'Portfolioübersicht BHC'!$G$12</f>
        <v>23.61</v>
      </c>
      <c r="E558" s="4">
        <f>'BHC Gesamt 2017'!G202</f>
        <v>21.62</v>
      </c>
      <c r="F558" s="4">
        <f>'BHC Gesamt 2017'!F202</f>
        <v>0</v>
      </c>
      <c r="G558">
        <f>'Marktpreise EEX NCG 2017'!G558</f>
        <v>22.486081632653079</v>
      </c>
      <c r="H558">
        <f>'Marktpreise EEX NCG 2017'!H558</f>
        <v>21.015000000000001</v>
      </c>
      <c r="I558">
        <f>'Marktpreise EEX NCG 2017'!L558+0.19</f>
        <v>21.587735000000009</v>
      </c>
    </row>
    <row r="559" spans="1:9" x14ac:dyDescent="0.2">
      <c r="A559" s="2">
        <f>'Marktpreise EEX NCG 2017'!A559</f>
        <v>42197</v>
      </c>
      <c r="B559" s="4">
        <f>'BHC Gesamt 2017'!N203</f>
        <v>21.983792307692301</v>
      </c>
      <c r="C559" s="4">
        <f>'BHC Gesamt 2017'!M203</f>
        <v>0</v>
      </c>
      <c r="D559" s="4">
        <f>'Portfolioübersicht BHC'!$G$12</f>
        <v>23.61</v>
      </c>
      <c r="E559" s="4">
        <f>'BHC Gesamt 2017'!G203</f>
        <v>21.62</v>
      </c>
      <c r="F559" s="4">
        <f>'BHC Gesamt 2017'!F203</f>
        <v>0</v>
      </c>
      <c r="G559">
        <f>'Marktpreise EEX NCG 2017'!G559</f>
        <v>22.472035897435912</v>
      </c>
      <c r="H559">
        <f>'Marktpreise EEX NCG 2017'!H559</f>
        <v>21.06</v>
      </c>
      <c r="I559">
        <f>'Marktpreise EEX NCG 2017'!L559+0.19</f>
        <v>21.583015000000007</v>
      </c>
    </row>
    <row r="560" spans="1:9" x14ac:dyDescent="0.2">
      <c r="A560" s="2">
        <f>'Marktpreise EEX NCG 2017'!A560</f>
        <v>42198</v>
      </c>
      <c r="B560" s="4">
        <f>'BHC Gesamt 2017'!N204</f>
        <v>21.981931297709917</v>
      </c>
      <c r="C560" s="4">
        <f>'BHC Gesamt 2017'!M204</f>
        <v>0</v>
      </c>
      <c r="D560" s="4">
        <f>'Portfolioübersicht BHC'!$G$12</f>
        <v>23.61</v>
      </c>
      <c r="E560" s="4">
        <f>'BHC Gesamt 2017'!G204</f>
        <v>21.740000000000002</v>
      </c>
      <c r="F560" s="4">
        <f>'BHC Gesamt 2017'!F204</f>
        <v>21.55</v>
      </c>
      <c r="G560">
        <f>'Marktpreise EEX NCG 2017'!G560</f>
        <v>22.453061538461551</v>
      </c>
      <c r="H560">
        <f>'Marktpreise EEX NCG 2017'!H560</f>
        <v>21.177</v>
      </c>
      <c r="I560">
        <f>'Marktpreise EEX NCG 2017'!L560+0.19</f>
        <v>21.576595000000005</v>
      </c>
    </row>
    <row r="561" spans="1:9" x14ac:dyDescent="0.2">
      <c r="A561" s="2">
        <f>'Marktpreise EEX NCG 2017'!A561</f>
        <v>42199</v>
      </c>
      <c r="B561" s="4">
        <f>'BHC Gesamt 2017'!N205</f>
        <v>21.978810606060598</v>
      </c>
      <c r="C561" s="4">
        <f>'BHC Gesamt 2017'!M205</f>
        <v>0</v>
      </c>
      <c r="D561" s="4">
        <f>'Portfolioübersicht BHC'!$G$12</f>
        <v>23.61</v>
      </c>
      <c r="E561" s="4">
        <f>'BHC Gesamt 2017'!G205</f>
        <v>21.57</v>
      </c>
      <c r="F561" s="4">
        <f>'BHC Gesamt 2017'!F205</f>
        <v>21.38</v>
      </c>
      <c r="G561">
        <f>'Marktpreise EEX NCG 2017'!G561</f>
        <v>22.433343589743597</v>
      </c>
      <c r="H561">
        <f>'Marktpreise EEX NCG 2017'!H561</f>
        <v>21.154</v>
      </c>
      <c r="I561">
        <f>'Marktpreise EEX NCG 2017'!L561+0.19</f>
        <v>21.567090000000004</v>
      </c>
    </row>
    <row r="562" spans="1:9" x14ac:dyDescent="0.2">
      <c r="A562" s="2">
        <f>'Marktpreise EEX NCG 2017'!A562</f>
        <v>42200</v>
      </c>
      <c r="B562" s="4">
        <f>'BHC Gesamt 2017'!N206</f>
        <v>21.976263157894728</v>
      </c>
      <c r="C562" s="4">
        <f>'BHC Gesamt 2017'!M206</f>
        <v>0</v>
      </c>
      <c r="D562" s="4">
        <f>'Portfolioübersicht BHC'!$G$12</f>
        <v>23.61</v>
      </c>
      <c r="E562" s="4">
        <f>'BHC Gesamt 2017'!G206</f>
        <v>21.64</v>
      </c>
      <c r="F562" s="4">
        <f>'BHC Gesamt 2017'!F206</f>
        <v>21.45</v>
      </c>
      <c r="G562">
        <f>'Marktpreise EEX NCG 2017'!G562</f>
        <v>22.414235897435905</v>
      </c>
      <c r="H562">
        <f>'Marktpreise EEX NCG 2017'!H562</f>
        <v>21.231999999999999</v>
      </c>
      <c r="I562">
        <f>'Marktpreise EEX NCG 2017'!L562+0.19</f>
        <v>21.557655000000004</v>
      </c>
    </row>
    <row r="563" spans="1:9" x14ac:dyDescent="0.2">
      <c r="A563" s="2">
        <f>'Marktpreise EEX NCG 2017'!A563</f>
        <v>42201</v>
      </c>
      <c r="B563" s="4">
        <f>'BHC Gesamt 2017'!N207</f>
        <v>21.974126865671636</v>
      </c>
      <c r="C563" s="4">
        <f>'BHC Gesamt 2017'!M207</f>
        <v>0</v>
      </c>
      <c r="D563" s="4">
        <f>'Portfolioübersicht BHC'!$G$12</f>
        <v>23.61</v>
      </c>
      <c r="E563" s="4">
        <f>'BHC Gesamt 2017'!G207</f>
        <v>21.69</v>
      </c>
      <c r="F563" s="4">
        <f>'BHC Gesamt 2017'!F207</f>
        <v>21.5</v>
      </c>
      <c r="G563">
        <f>'Marktpreise EEX NCG 2017'!G563</f>
        <v>22.396415384615391</v>
      </c>
      <c r="H563">
        <f>'Marktpreise EEX NCG 2017'!H563</f>
        <v>21.28</v>
      </c>
      <c r="I563">
        <f>'Marktpreise EEX NCG 2017'!L563+0.19</f>
        <v>21.544975000000012</v>
      </c>
    </row>
    <row r="564" spans="1:9" x14ac:dyDescent="0.2">
      <c r="A564" s="2">
        <f>'Marktpreise EEX NCG 2017'!A564</f>
        <v>42202</v>
      </c>
      <c r="B564" s="4">
        <f>'BHC Gesamt 2017'!N208</f>
        <v>21.971651851851842</v>
      </c>
      <c r="C564" s="4">
        <f>'BHC Gesamt 2017'!M208</f>
        <v>0</v>
      </c>
      <c r="D564" s="4">
        <f>'Portfolioübersicht BHC'!$G$12</f>
        <v>23.61</v>
      </c>
      <c r="E564" s="4">
        <f>'BHC Gesamt 2017'!G208</f>
        <v>21.64</v>
      </c>
      <c r="F564" s="4">
        <f>'BHC Gesamt 2017'!F208</f>
        <v>21.45</v>
      </c>
      <c r="G564">
        <f>'Marktpreise EEX NCG 2017'!G564</f>
        <v>22.391586734693888</v>
      </c>
      <c r="H564">
        <f>'Marktpreise EEX NCG 2017'!H564</f>
        <v>20.984999999999999</v>
      </c>
      <c r="I564">
        <f>'Marktpreise EEX NCG 2017'!L564+0.19</f>
        <v>21.538765000000012</v>
      </c>
    </row>
    <row r="565" spans="1:9" x14ac:dyDescent="0.2">
      <c r="A565" s="2">
        <f>'Marktpreise EEX NCG 2017'!A565</f>
        <v>42203</v>
      </c>
      <c r="B565" s="4">
        <f>'BHC Gesamt 2017'!N209</f>
        <v>21.971651851851842</v>
      </c>
      <c r="C565" s="4">
        <f>'BHC Gesamt 2017'!M209</f>
        <v>0</v>
      </c>
      <c r="D565" s="4">
        <f>'Portfolioübersicht BHC'!$G$12</f>
        <v>23.61</v>
      </c>
      <c r="E565" s="4">
        <f>'BHC Gesamt 2017'!G209</f>
        <v>21.64</v>
      </c>
      <c r="F565" s="4">
        <f>'BHC Gesamt 2017'!F209</f>
        <v>0</v>
      </c>
      <c r="G565">
        <f>'Marktpreise EEX NCG 2017'!G565</f>
        <v>22.391586734693888</v>
      </c>
      <c r="H565">
        <f>'Marktpreise EEX NCG 2017'!H565</f>
        <v>21.015000000000001</v>
      </c>
      <c r="I565">
        <f>'Marktpreise EEX NCG 2017'!L565+0.19</f>
        <v>21.536400000000008</v>
      </c>
    </row>
    <row r="566" spans="1:9" x14ac:dyDescent="0.2">
      <c r="A566" s="2">
        <f>'Marktpreise EEX NCG 2017'!A566</f>
        <v>42204</v>
      </c>
      <c r="B566" s="4">
        <f>'BHC Gesamt 2017'!N210</f>
        <v>21.971651851851842</v>
      </c>
      <c r="C566" s="4">
        <f>'BHC Gesamt 2017'!M210</f>
        <v>0</v>
      </c>
      <c r="D566" s="4">
        <f>'Portfolioübersicht BHC'!$G$12</f>
        <v>23.61</v>
      </c>
      <c r="E566" s="4">
        <f>'BHC Gesamt 2017'!G210</f>
        <v>21.64</v>
      </c>
      <c r="F566" s="4">
        <f>'BHC Gesamt 2017'!F210</f>
        <v>0</v>
      </c>
      <c r="G566">
        <f>'Marktpreise EEX NCG 2017'!G566</f>
        <v>22.378210256410267</v>
      </c>
      <c r="H566">
        <f>'Marktpreise EEX NCG 2017'!H566</f>
        <v>21.184999999999999</v>
      </c>
      <c r="I566">
        <f>'Marktpreise EEX NCG 2017'!L566+0.19</f>
        <v>21.534830000000007</v>
      </c>
    </row>
    <row r="567" spans="1:9" x14ac:dyDescent="0.2">
      <c r="A567" s="2">
        <f>'Marktpreise EEX NCG 2017'!A567</f>
        <v>42205</v>
      </c>
      <c r="B567" s="4">
        <f>'BHC Gesamt 2017'!N211</f>
        <v>21.968330882352934</v>
      </c>
      <c r="C567" s="4">
        <f>'BHC Gesamt 2017'!M211</f>
        <v>0</v>
      </c>
      <c r="D567" s="4">
        <f>'Portfolioübersicht BHC'!$G$12</f>
        <v>23.61</v>
      </c>
      <c r="E567" s="4">
        <f>'BHC Gesamt 2017'!G211</f>
        <v>21.52</v>
      </c>
      <c r="F567" s="4">
        <f>'BHC Gesamt 2017'!F211</f>
        <v>21.33</v>
      </c>
      <c r="G567">
        <f>'Marktpreise EEX NCG 2017'!G567</f>
        <v>22.359594871794883</v>
      </c>
      <c r="H567">
        <f>'Marktpreise EEX NCG 2017'!H567</f>
        <v>21.225999999999999</v>
      </c>
      <c r="I567">
        <f>'Marktpreise EEX NCG 2017'!L567+0.19</f>
        <v>21.533410000000011</v>
      </c>
    </row>
    <row r="568" spans="1:9" x14ac:dyDescent="0.2">
      <c r="A568" s="2">
        <f>'Marktpreise EEX NCG 2017'!A568</f>
        <v>42206</v>
      </c>
      <c r="B568" s="4">
        <f>'BHC Gesamt 2017'!N212</f>
        <v>21.963890510948897</v>
      </c>
      <c r="C568" s="4">
        <f>'BHC Gesamt 2017'!M212</f>
        <v>0</v>
      </c>
      <c r="D568" s="4">
        <f>'Portfolioübersicht BHC'!$G$12</f>
        <v>23.61</v>
      </c>
      <c r="E568" s="4">
        <f>'BHC Gesamt 2017'!G212</f>
        <v>21.360000000000003</v>
      </c>
      <c r="F568" s="4">
        <f>'BHC Gesamt 2017'!F212</f>
        <v>21.17</v>
      </c>
      <c r="G568">
        <f>'Marktpreise EEX NCG 2017'!G568</f>
        <v>22.340312820512828</v>
      </c>
      <c r="H568">
        <f>'Marktpreise EEX NCG 2017'!H568</f>
        <v>21.16</v>
      </c>
      <c r="I568">
        <f>'Marktpreise EEX NCG 2017'!L568+0.19</f>
        <v>21.536215000000009</v>
      </c>
    </row>
    <row r="569" spans="1:9" x14ac:dyDescent="0.2">
      <c r="A569" s="2">
        <f>'Marktpreise EEX NCG 2017'!A569</f>
        <v>42207</v>
      </c>
      <c r="B569" s="4">
        <f>'BHC Gesamt 2017'!N213</f>
        <v>21.959804347826079</v>
      </c>
      <c r="C569" s="4">
        <f>'BHC Gesamt 2017'!M213</f>
        <v>0</v>
      </c>
      <c r="D569" s="4">
        <f>'Portfolioübersicht BHC'!$G$12</f>
        <v>23.61</v>
      </c>
      <c r="E569" s="4">
        <f>'BHC Gesamt 2017'!G213</f>
        <v>21.400000000000002</v>
      </c>
      <c r="F569" s="4">
        <f>'BHC Gesamt 2017'!F213</f>
        <v>21.21</v>
      </c>
      <c r="G569">
        <f>'Marktpreise EEX NCG 2017'!G569</f>
        <v>22.321774358974363</v>
      </c>
      <c r="H569">
        <f>'Marktpreise EEX NCG 2017'!H569</f>
        <v>20.904</v>
      </c>
      <c r="I569">
        <f>'Marktpreise EEX NCG 2017'!L569+0.19</f>
        <v>21.53751500000001</v>
      </c>
    </row>
    <row r="570" spans="1:9" x14ac:dyDescent="0.2">
      <c r="A570" s="2">
        <f>'Marktpreise EEX NCG 2017'!A570</f>
        <v>42208</v>
      </c>
      <c r="B570" s="4">
        <f>'BHC Gesamt 2017'!N214</f>
        <v>21.956352517985604</v>
      </c>
      <c r="C570" s="4">
        <f>'BHC Gesamt 2017'!M214</f>
        <v>0</v>
      </c>
      <c r="D570" s="4">
        <f>'Portfolioübersicht BHC'!$G$12</f>
        <v>23.61</v>
      </c>
      <c r="E570" s="4">
        <f>'BHC Gesamt 2017'!G214</f>
        <v>21.48</v>
      </c>
      <c r="F570" s="4">
        <f>'BHC Gesamt 2017'!F214</f>
        <v>21.29</v>
      </c>
      <c r="G570">
        <f>'Marktpreise EEX NCG 2017'!G570</f>
        <v>22.304292307692318</v>
      </c>
      <c r="H570">
        <f>'Marktpreise EEX NCG 2017'!H570</f>
        <v>20.763000000000002</v>
      </c>
      <c r="I570">
        <f>'Marktpreise EEX NCG 2017'!L570+0.19</f>
        <v>21.533645000000011</v>
      </c>
    </row>
    <row r="571" spans="1:9" x14ac:dyDescent="0.2">
      <c r="A571" s="2">
        <f>'Marktpreise EEX NCG 2017'!A571</f>
        <v>42209</v>
      </c>
      <c r="B571" s="4">
        <f>'BHC Gesamt 2017'!N215</f>
        <v>21.951235714285705</v>
      </c>
      <c r="C571" s="4">
        <f>'BHC Gesamt 2017'!M215</f>
        <v>0</v>
      </c>
      <c r="D571" s="4">
        <f>'Portfolioübersicht BHC'!$G$12</f>
        <v>23.61</v>
      </c>
      <c r="E571" s="4">
        <f>'BHC Gesamt 2017'!G215</f>
        <v>21.240000000000002</v>
      </c>
      <c r="F571" s="4">
        <f>'BHC Gesamt 2017'!F215</f>
        <v>21.05</v>
      </c>
      <c r="G571">
        <f>'Marktpreise EEX NCG 2017'!G571</f>
        <v>22.297892857142866</v>
      </c>
      <c r="H571">
        <f>'Marktpreise EEX NCG 2017'!H571</f>
        <v>20.646999999999998</v>
      </c>
      <c r="I571">
        <f>'Marktpreise EEX NCG 2017'!L571+0.19</f>
        <v>21.533055000000015</v>
      </c>
    </row>
    <row r="572" spans="1:9" x14ac:dyDescent="0.2">
      <c r="A572" s="2">
        <f>'Marktpreise EEX NCG 2017'!A572</f>
        <v>42210</v>
      </c>
      <c r="B572" s="4">
        <f>'BHC Gesamt 2017'!N216</f>
        <v>21.951235714285705</v>
      </c>
      <c r="C572" s="4">
        <f>'BHC Gesamt 2017'!M216</f>
        <v>0</v>
      </c>
      <c r="D572" s="4">
        <f>'Portfolioübersicht BHC'!$G$12</f>
        <v>23.61</v>
      </c>
      <c r="E572" s="4">
        <f>'BHC Gesamt 2017'!G216</f>
        <v>21.240000000000002</v>
      </c>
      <c r="F572" s="4">
        <f>'BHC Gesamt 2017'!F216</f>
        <v>0</v>
      </c>
      <c r="G572">
        <f>'Marktpreise EEX NCG 2017'!G572</f>
        <v>22.297892857142866</v>
      </c>
      <c r="H572">
        <f>'Marktpreise EEX NCG 2017'!H572</f>
        <v>20.66</v>
      </c>
      <c r="I572">
        <f>'Marktpreise EEX NCG 2017'!L572+0.19</f>
        <v>21.535795000000014</v>
      </c>
    </row>
    <row r="573" spans="1:9" x14ac:dyDescent="0.2">
      <c r="A573" s="2">
        <f>'Marktpreise EEX NCG 2017'!A573</f>
        <v>42211</v>
      </c>
      <c r="B573" s="4">
        <f>'BHC Gesamt 2017'!N217</f>
        <v>21.951235714285705</v>
      </c>
      <c r="C573" s="4">
        <f>'BHC Gesamt 2017'!M217</f>
        <v>0</v>
      </c>
      <c r="D573" s="4">
        <f>'Portfolioübersicht BHC'!$G$12</f>
        <v>23.61</v>
      </c>
      <c r="E573" s="4">
        <f>'BHC Gesamt 2017'!G217</f>
        <v>21.240000000000002</v>
      </c>
      <c r="F573" s="4">
        <f>'BHC Gesamt 2017'!F217</f>
        <v>0</v>
      </c>
      <c r="G573">
        <f>'Marktpreise EEX NCG 2017'!G573</f>
        <v>22.286856410256419</v>
      </c>
      <c r="H573">
        <f>'Marktpreise EEX NCG 2017'!H573</f>
        <v>20.733000000000001</v>
      </c>
      <c r="I573">
        <f>'Marktpreise EEX NCG 2017'!L573+0.19</f>
        <v>21.541035000000011</v>
      </c>
    </row>
    <row r="574" spans="1:9" x14ac:dyDescent="0.2">
      <c r="A574" s="2">
        <f>'Marktpreise EEX NCG 2017'!A574</f>
        <v>42212</v>
      </c>
      <c r="B574" s="4">
        <f>'BHC Gesamt 2017'!N218</f>
        <v>21.945198581560273</v>
      </c>
      <c r="C574" s="4">
        <f>'BHC Gesamt 2017'!M218</f>
        <v>0</v>
      </c>
      <c r="D574" s="4">
        <f>'Portfolioübersicht BHC'!$G$12</f>
        <v>23.61</v>
      </c>
      <c r="E574" s="4">
        <f>'BHC Gesamt 2017'!G218</f>
        <v>21.1</v>
      </c>
      <c r="F574" s="4">
        <f>'BHC Gesamt 2017'!F218</f>
        <v>20.91</v>
      </c>
      <c r="G574">
        <f>'Marktpreise EEX NCG 2017'!G574</f>
        <v>22.269343589743599</v>
      </c>
      <c r="H574">
        <f>'Marktpreise EEX NCG 2017'!H574</f>
        <v>20.669</v>
      </c>
      <c r="I574">
        <f>'Marktpreise EEX NCG 2017'!L574+0.19</f>
        <v>21.545825000000011</v>
      </c>
    </row>
    <row r="575" spans="1:9" x14ac:dyDescent="0.2">
      <c r="A575" s="2">
        <f>'Marktpreise EEX NCG 2017'!A575</f>
        <v>42213</v>
      </c>
      <c r="B575" s="4">
        <f>'BHC Gesamt 2017'!N219</f>
        <v>21.938964788732385</v>
      </c>
      <c r="C575" s="4">
        <f>'BHC Gesamt 2017'!M219</f>
        <v>0</v>
      </c>
      <c r="D575" s="4">
        <f>'Portfolioübersicht BHC'!$G$12</f>
        <v>23.61</v>
      </c>
      <c r="E575" s="4">
        <f>'BHC Gesamt 2017'!G219</f>
        <v>21.060000000000002</v>
      </c>
      <c r="F575" s="4">
        <f>'BHC Gesamt 2017'!F219</f>
        <v>20.87</v>
      </c>
      <c r="G575">
        <f>'Marktpreise EEX NCG 2017'!G575</f>
        <v>22.252358974358987</v>
      </c>
      <c r="H575">
        <f>'Marktpreise EEX NCG 2017'!H575</f>
        <v>20.850999999999999</v>
      </c>
      <c r="I575">
        <f>'Marktpreise EEX NCG 2017'!L575+0.19</f>
        <v>21.552735000000013</v>
      </c>
    </row>
    <row r="576" spans="1:9" x14ac:dyDescent="0.2">
      <c r="A576" s="2">
        <f>'Marktpreise EEX NCG 2017'!A576</f>
        <v>42214</v>
      </c>
      <c r="B576" s="4">
        <f>'BHC Gesamt 2017'!N220</f>
        <v>21.933517482517473</v>
      </c>
      <c r="C576" s="4">
        <f>'BHC Gesamt 2017'!M220</f>
        <v>0</v>
      </c>
      <c r="D576" s="4">
        <f>'Portfolioübersicht BHC'!$G$12</f>
        <v>23.61</v>
      </c>
      <c r="E576" s="4">
        <f>'BHC Gesamt 2017'!G220</f>
        <v>21.16</v>
      </c>
      <c r="F576" s="4">
        <f>'BHC Gesamt 2017'!F220</f>
        <v>20.97</v>
      </c>
      <c r="G576">
        <f>'Marktpreise EEX NCG 2017'!G576</f>
        <v>22.235717948717959</v>
      </c>
      <c r="H576">
        <f>'Marktpreise EEX NCG 2017'!H576</f>
        <v>20.875</v>
      </c>
      <c r="I576">
        <f>'Marktpreise EEX NCG 2017'!L576+0.19</f>
        <v>21.559270000000012</v>
      </c>
    </row>
    <row r="577" spans="1:9" x14ac:dyDescent="0.2">
      <c r="A577" s="2">
        <f>'Marktpreise EEX NCG 2017'!A577</f>
        <v>42215</v>
      </c>
      <c r="B577" s="4">
        <f>'BHC Gesamt 2017'!N221</f>
        <v>21.927868055555546</v>
      </c>
      <c r="C577" s="4">
        <f>'BHC Gesamt 2017'!M221</f>
        <v>0</v>
      </c>
      <c r="D577" s="4">
        <f>'Portfolioübersicht BHC'!$G$12</f>
        <v>23.61</v>
      </c>
      <c r="E577" s="4">
        <f>'BHC Gesamt 2017'!G221</f>
        <v>21.12</v>
      </c>
      <c r="F577" s="4">
        <f>'BHC Gesamt 2017'!F221</f>
        <v>20.93</v>
      </c>
      <c r="G577">
        <f>'Marktpreise EEX NCG 2017'!G577</f>
        <v>22.219461538461548</v>
      </c>
      <c r="H577">
        <f>'Marktpreise EEX NCG 2017'!H577</f>
        <v>21.061</v>
      </c>
      <c r="I577">
        <f>'Marktpreise EEX NCG 2017'!L577+0.19</f>
        <v>21.564690000000009</v>
      </c>
    </row>
    <row r="578" spans="1:9" x14ac:dyDescent="0.2">
      <c r="A578" s="2">
        <f>'Marktpreise EEX NCG 2017'!A578</f>
        <v>42216</v>
      </c>
      <c r="B578" s="4">
        <f>'BHC Gesamt 2017'!N222</f>
        <v>21.920848275862056</v>
      </c>
      <c r="C578" s="4">
        <f>'BHC Gesamt 2017'!M222</f>
        <v>0</v>
      </c>
      <c r="D578" s="4">
        <f>'Portfolioübersicht BHC'!$G$12</f>
        <v>23.61</v>
      </c>
      <c r="E578" s="4">
        <f>'BHC Gesamt 2017'!G222</f>
        <v>20.91</v>
      </c>
      <c r="F578" s="4">
        <f>'BHC Gesamt 2017'!F222</f>
        <v>20.72</v>
      </c>
      <c r="G578">
        <f>'Marktpreise EEX NCG 2017'!G578</f>
        <v>22.211811224489804</v>
      </c>
      <c r="H578">
        <f>'Marktpreise EEX NCG 2017'!H578</f>
        <v>20.808</v>
      </c>
      <c r="I578">
        <f>'Marktpreise EEX NCG 2017'!L578+0.19</f>
        <v>21.568800000000017</v>
      </c>
    </row>
    <row r="579" spans="1:9" x14ac:dyDescent="0.2">
      <c r="A579" s="2">
        <f>'Marktpreise EEX NCG 2017'!A579</f>
        <v>42217</v>
      </c>
      <c r="B579" s="4">
        <f>'BHC Gesamt 2017'!N223</f>
        <v>21.920848275862056</v>
      </c>
      <c r="C579" s="4">
        <f>'BHC Gesamt 2017'!M223</f>
        <v>0</v>
      </c>
      <c r="D579" s="4">
        <f>'Portfolioübersicht BHC'!$G$12</f>
        <v>23.61</v>
      </c>
      <c r="E579" s="4">
        <f>'BHC Gesamt 2017'!G223</f>
        <v>20.91</v>
      </c>
      <c r="F579" s="4">
        <f>'BHC Gesamt 2017'!F223</f>
        <v>0</v>
      </c>
      <c r="G579">
        <f>'Marktpreise EEX NCG 2017'!G579</f>
        <v>22.211811224489804</v>
      </c>
      <c r="H579">
        <f>'Marktpreise EEX NCG 2017'!H579</f>
        <v>20.765999999999998</v>
      </c>
      <c r="I579">
        <f>'Marktpreise EEX NCG 2017'!L579+0.19</f>
        <v>21.567985000000014</v>
      </c>
    </row>
    <row r="580" spans="1:9" x14ac:dyDescent="0.2">
      <c r="A580" s="2">
        <f>'Marktpreise EEX NCG 2017'!A580</f>
        <v>42218</v>
      </c>
      <c r="B580" s="4">
        <f>'BHC Gesamt 2017'!N224</f>
        <v>21.920848275862056</v>
      </c>
      <c r="C580" s="4">
        <f>'BHC Gesamt 2017'!M224</f>
        <v>0</v>
      </c>
      <c r="D580" s="4">
        <f>'Portfolioübersicht BHC'!$G$12</f>
        <v>23.61</v>
      </c>
      <c r="E580" s="4">
        <f>'BHC Gesamt 2017'!G224</f>
        <v>20.91</v>
      </c>
      <c r="F580" s="4">
        <f>'BHC Gesamt 2017'!F224</f>
        <v>0</v>
      </c>
      <c r="G580">
        <f>'Marktpreise EEX NCG 2017'!G580</f>
        <v>22.203025641025647</v>
      </c>
      <c r="H580">
        <f>'Marktpreise EEX NCG 2017'!H580</f>
        <v>20.808</v>
      </c>
      <c r="I580">
        <f>'Marktpreise EEX NCG 2017'!L580+0.19</f>
        <v>21.56555000000002</v>
      </c>
    </row>
    <row r="581" spans="1:9" x14ac:dyDescent="0.2">
      <c r="A581" s="2">
        <f>'Marktpreise EEX NCG 2017'!A581</f>
        <v>42219</v>
      </c>
      <c r="B581" s="4">
        <f>'BHC Gesamt 2017'!N225</f>
        <v>21.912349315068482</v>
      </c>
      <c r="C581" s="4">
        <f>'BHC Gesamt 2017'!M225</f>
        <v>0</v>
      </c>
      <c r="D581" s="4">
        <f>'Portfolioübersicht BHC'!$G$12</f>
        <v>23.61</v>
      </c>
      <c r="E581" s="4">
        <f>'BHC Gesamt 2017'!G225</f>
        <v>20.68</v>
      </c>
      <c r="F581" s="4">
        <f>'BHC Gesamt 2017'!F225</f>
        <v>20.49</v>
      </c>
      <c r="G581">
        <f>'Marktpreise EEX NCG 2017'!G581</f>
        <v>22.182394871794877</v>
      </c>
      <c r="H581">
        <f>'Marktpreise EEX NCG 2017'!H581</f>
        <v>20.69</v>
      </c>
      <c r="I581">
        <f>'Marktpreise EEX NCG 2017'!L581+0.19</f>
        <v>21.566540000000021</v>
      </c>
    </row>
    <row r="582" spans="1:9" x14ac:dyDescent="0.2">
      <c r="A582" s="2">
        <f>'Marktpreise EEX NCG 2017'!A582</f>
        <v>42220</v>
      </c>
      <c r="B582" s="4">
        <f>'BHC Gesamt 2017'!N226</f>
        <v>21.903149659863931</v>
      </c>
      <c r="C582" s="4">
        <f>'BHC Gesamt 2017'!M226</f>
        <v>0</v>
      </c>
      <c r="D582" s="4">
        <f>'Portfolioübersicht BHC'!$G$12</f>
        <v>23.61</v>
      </c>
      <c r="E582" s="4">
        <f>'BHC Gesamt 2017'!G226</f>
        <v>20.560000000000002</v>
      </c>
      <c r="F582" s="4">
        <f>'BHC Gesamt 2017'!F226</f>
        <v>20.37</v>
      </c>
      <c r="G582">
        <f>'Marktpreise EEX NCG 2017'!G582</f>
        <v>22.160702564102571</v>
      </c>
      <c r="H582">
        <f>'Marktpreise EEX NCG 2017'!H582</f>
        <v>20.548999999999999</v>
      </c>
      <c r="I582">
        <f>'Marktpreise EEX NCG 2017'!L582+0.19</f>
        <v>21.568600000000025</v>
      </c>
    </row>
    <row r="583" spans="1:9" x14ac:dyDescent="0.2">
      <c r="A583" s="2">
        <f>'Marktpreise EEX NCG 2017'!A583</f>
        <v>42221</v>
      </c>
      <c r="B583" s="4">
        <f>'BHC Gesamt 2017'!N227</f>
        <v>21.895898648648636</v>
      </c>
      <c r="C583" s="4">
        <f>'BHC Gesamt 2017'!M227</f>
        <v>0</v>
      </c>
      <c r="D583" s="4">
        <f>'Portfolioübersicht BHC'!$G$12</f>
        <v>23.61</v>
      </c>
      <c r="E583" s="4">
        <f>'BHC Gesamt 2017'!G227</f>
        <v>20.830000000000002</v>
      </c>
      <c r="F583" s="4">
        <f>'BHC Gesamt 2017'!F227</f>
        <v>20.64</v>
      </c>
      <c r="G583">
        <f>'Marktpreise EEX NCG 2017'!G583</f>
        <v>22.142317948717952</v>
      </c>
      <c r="H583">
        <f>'Marktpreise EEX NCG 2017'!H583</f>
        <v>20.385999999999999</v>
      </c>
      <c r="I583">
        <f>'Marktpreise EEX NCG 2017'!L583+0.19</f>
        <v>21.569370000000028</v>
      </c>
    </row>
    <row r="584" spans="1:9" x14ac:dyDescent="0.2">
      <c r="A584" s="2">
        <f>'Marktpreise EEX NCG 2017'!A584</f>
        <v>42222</v>
      </c>
      <c r="B584" s="4">
        <f>'BHC Gesamt 2017'!N228</f>
        <v>21.888140939597299</v>
      </c>
      <c r="C584" s="4">
        <f>'BHC Gesamt 2017'!M228</f>
        <v>0</v>
      </c>
      <c r="D584" s="4">
        <f>'Portfolioübersicht BHC'!$G$12</f>
        <v>23.61</v>
      </c>
      <c r="E584" s="4">
        <f>'BHC Gesamt 2017'!G228</f>
        <v>20.740000000000002</v>
      </c>
      <c r="F584" s="4">
        <f>'BHC Gesamt 2017'!F228</f>
        <v>20.55</v>
      </c>
      <c r="G584">
        <f>'Marktpreise EEX NCG 2017'!G584</f>
        <v>22.123338461538459</v>
      </c>
      <c r="H584">
        <f>'Marktpreise EEX NCG 2017'!H584</f>
        <v>20.693000000000001</v>
      </c>
      <c r="I584">
        <f>'Marktpreise EEX NCG 2017'!L584+0.19</f>
        <v>21.570845000000023</v>
      </c>
    </row>
    <row r="585" spans="1:9" x14ac:dyDescent="0.2">
      <c r="A585" s="2">
        <f>'Marktpreise EEX NCG 2017'!A585</f>
        <v>42223</v>
      </c>
      <c r="B585" s="4">
        <f>'BHC Gesamt 2017'!N229</f>
        <v>21.879753333333319</v>
      </c>
      <c r="C585" s="4">
        <f>'BHC Gesamt 2017'!M229</f>
        <v>0</v>
      </c>
      <c r="D585" s="4">
        <f>'Portfolioübersicht BHC'!$G$12</f>
        <v>23.61</v>
      </c>
      <c r="E585" s="4">
        <f>'BHC Gesamt 2017'!G229</f>
        <v>20.630000000000003</v>
      </c>
      <c r="F585" s="4">
        <f>'BHC Gesamt 2017'!F229</f>
        <v>20.440000000000001</v>
      </c>
      <c r="G585">
        <f>'Marktpreise EEX NCG 2017'!G585</f>
        <v>22.114750000000001</v>
      </c>
      <c r="H585">
        <f>'Marktpreise EEX NCG 2017'!H585</f>
        <v>20.195</v>
      </c>
      <c r="I585">
        <f>'Marktpreise EEX NCG 2017'!L585+0.19</f>
        <v>21.573080000000022</v>
      </c>
    </row>
    <row r="586" spans="1:9" x14ac:dyDescent="0.2">
      <c r="A586" s="2">
        <f>'Marktpreise EEX NCG 2017'!A586</f>
        <v>42224</v>
      </c>
      <c r="B586" s="4">
        <f>'BHC Gesamt 2017'!N230</f>
        <v>21.879753333333319</v>
      </c>
      <c r="C586" s="4">
        <f>'BHC Gesamt 2017'!M230</f>
        <v>0</v>
      </c>
      <c r="D586" s="4">
        <f>'Portfolioübersicht BHC'!$G$12</f>
        <v>23.61</v>
      </c>
      <c r="E586" s="4">
        <f>'BHC Gesamt 2017'!G230</f>
        <v>20.630000000000003</v>
      </c>
      <c r="F586" s="4">
        <f>'BHC Gesamt 2017'!F230</f>
        <v>0</v>
      </c>
      <c r="G586">
        <f>'Marktpreise EEX NCG 2017'!G586</f>
        <v>22.114750000000001</v>
      </c>
      <c r="H586">
        <f>'Marktpreise EEX NCG 2017'!H586</f>
        <v>20.189</v>
      </c>
      <c r="I586">
        <f>'Marktpreise EEX NCG 2017'!L586+0.19</f>
        <v>21.576425000000022</v>
      </c>
    </row>
    <row r="587" spans="1:9" x14ac:dyDescent="0.2">
      <c r="A587" s="2">
        <f>'Marktpreise EEX NCG 2017'!A587</f>
        <v>42225</v>
      </c>
      <c r="B587" s="4">
        <f>'BHC Gesamt 2017'!N231</f>
        <v>21.879753333333319</v>
      </c>
      <c r="C587" s="4">
        <f>'BHC Gesamt 2017'!M231</f>
        <v>0</v>
      </c>
      <c r="D587" s="4">
        <f>'Portfolioübersicht BHC'!$G$12</f>
        <v>23.61</v>
      </c>
      <c r="E587" s="4">
        <f>'BHC Gesamt 2017'!G231</f>
        <v>20.630000000000003</v>
      </c>
      <c r="F587" s="4">
        <f>'BHC Gesamt 2017'!F231</f>
        <v>0</v>
      </c>
      <c r="G587">
        <f>'Marktpreise EEX NCG 2017'!G587</f>
        <v>22.105210256410256</v>
      </c>
      <c r="H587">
        <f>'Marktpreise EEX NCG 2017'!H587</f>
        <v>20.324999999999999</v>
      </c>
      <c r="I587">
        <f>'Marktpreise EEX NCG 2017'!L587+0.19</f>
        <v>21.578900000000026</v>
      </c>
    </row>
    <row r="588" spans="1:9" x14ac:dyDescent="0.2">
      <c r="A588" s="2">
        <f>'Marktpreise EEX NCG 2017'!A588</f>
        <v>42226</v>
      </c>
      <c r="B588" s="4">
        <f>'BHC Gesamt 2017'!N232</f>
        <v>21.871410596026475</v>
      </c>
      <c r="C588" s="4">
        <f>'BHC Gesamt 2017'!M232</f>
        <v>0</v>
      </c>
      <c r="D588" s="4">
        <f>'Portfolioübersicht BHC'!$G$12</f>
        <v>23.61</v>
      </c>
      <c r="E588" s="4">
        <f>'BHC Gesamt 2017'!G232</f>
        <v>20.62</v>
      </c>
      <c r="F588" s="4">
        <f>'BHC Gesamt 2017'!F232</f>
        <v>20.43</v>
      </c>
      <c r="G588">
        <f>'Marktpreise EEX NCG 2017'!G588</f>
        <v>22.085317948717947</v>
      </c>
      <c r="H588">
        <f>'Marktpreise EEX NCG 2017'!H588</f>
        <v>20.201000000000001</v>
      </c>
      <c r="I588">
        <f>'Marktpreise EEX NCG 2017'!L588+0.19</f>
        <v>21.580330000000021</v>
      </c>
    </row>
    <row r="589" spans="1:9" x14ac:dyDescent="0.2">
      <c r="A589" s="2">
        <f>'Marktpreise EEX NCG 2017'!A589</f>
        <v>42227</v>
      </c>
      <c r="B589" s="4">
        <f>'BHC Gesamt 2017'!N233</f>
        <v>21.86298026315788</v>
      </c>
      <c r="C589" s="4">
        <f>'BHC Gesamt 2017'!M233</f>
        <v>0</v>
      </c>
      <c r="D589" s="4">
        <f>'Portfolioübersicht BHC'!$G$12</f>
        <v>23.61</v>
      </c>
      <c r="E589" s="4">
        <f>'BHC Gesamt 2017'!G233</f>
        <v>20.59</v>
      </c>
      <c r="F589" s="4">
        <f>'BHC Gesamt 2017'!F233</f>
        <v>20.399999999999999</v>
      </c>
      <c r="G589">
        <f>'Marktpreise EEX NCG 2017'!G589</f>
        <v>22.065958974358971</v>
      </c>
      <c r="H589">
        <f>'Marktpreise EEX NCG 2017'!H589</f>
        <v>20.187999999999999</v>
      </c>
      <c r="I589">
        <f>'Marktpreise EEX NCG 2017'!L589+0.19</f>
        <v>21.581555000000026</v>
      </c>
    </row>
    <row r="590" spans="1:9" x14ac:dyDescent="0.2">
      <c r="A590" s="2">
        <f>'Marktpreise EEX NCG 2017'!A590</f>
        <v>42228</v>
      </c>
      <c r="B590" s="4">
        <f>'BHC Gesamt 2017'!N234</f>
        <v>21.854202614379073</v>
      </c>
      <c r="C590" s="4"/>
      <c r="D590" s="4">
        <f>'Portfolioübersicht BHC'!$G$12</f>
        <v>23.61</v>
      </c>
      <c r="E590" s="4">
        <f>'BHC Gesamt 2017'!G234</f>
        <v>20.52</v>
      </c>
      <c r="F590" s="4">
        <f>'BHC Gesamt 2017'!F234</f>
        <v>20.329999999999998</v>
      </c>
      <c r="G590">
        <f>'Marktpreise EEX NCG 2017'!G590</f>
        <v>22.046369230769226</v>
      </c>
      <c r="H590">
        <f>'Marktpreise EEX NCG 2017'!H590</f>
        <v>19.884</v>
      </c>
      <c r="I590">
        <f>'Marktpreise EEX NCG 2017'!L590+0.19</f>
        <v>21.581490000000024</v>
      </c>
    </row>
    <row r="591" spans="1:9" x14ac:dyDescent="0.2">
      <c r="A591" s="2">
        <f>'Marktpreise EEX NCG 2017'!A591</f>
        <v>42229</v>
      </c>
      <c r="B591" s="4">
        <f>'BHC Gesamt 2017'!N235</f>
        <v>21.846318181818166</v>
      </c>
      <c r="C591" s="4">
        <f>'BHC Gesamt 2017'!M235</f>
        <v>20.64</v>
      </c>
      <c r="D591" s="4">
        <f>'Portfolioübersicht BHC'!$G$12</f>
        <v>23.61</v>
      </c>
      <c r="E591" s="4">
        <f>'BHC Gesamt 2017'!G235</f>
        <v>20.64</v>
      </c>
      <c r="F591" s="4">
        <f>'BHC Gesamt 2017'!F235</f>
        <v>20.45</v>
      </c>
      <c r="G591">
        <f>'Marktpreise EEX NCG 2017'!G591</f>
        <v>22.02774358974359</v>
      </c>
      <c r="H591">
        <f>'Marktpreise EEX NCG 2017'!H591</f>
        <v>19.908000000000001</v>
      </c>
      <c r="I591">
        <f>'Marktpreise EEX NCG 2017'!L591+0.19</f>
        <v>21.580755000000018</v>
      </c>
    </row>
    <row r="592" spans="1:9" x14ac:dyDescent="0.2">
      <c r="A592" s="2">
        <f>'Marktpreise EEX NCG 2017'!A592</f>
        <v>42230</v>
      </c>
      <c r="B592" s="4">
        <f>'BHC Gesamt 2017'!N236</f>
        <v>21.838212903225795</v>
      </c>
      <c r="C592" s="4">
        <f>'BHC Gesamt 2017'!M236</f>
        <v>20.64</v>
      </c>
      <c r="D592" s="4">
        <f>'Portfolioübersicht BHC'!$G$12</f>
        <v>23.61</v>
      </c>
      <c r="E592" s="4">
        <f>'BHC Gesamt 2017'!G236</f>
        <v>20.59</v>
      </c>
      <c r="F592" s="4">
        <f>'BHC Gesamt 2017'!F236</f>
        <v>20.399999999999999</v>
      </c>
      <c r="G592">
        <f>'Marktpreise EEX NCG 2017'!G592</f>
        <v>22.019438775510203</v>
      </c>
      <c r="H592">
        <f>'Marktpreise EEX NCG 2017'!H592</f>
        <v>19.832000000000001</v>
      </c>
      <c r="I592">
        <f>'Marktpreise EEX NCG 2017'!L592+0.19</f>
        <v>21.57934000000002</v>
      </c>
    </row>
    <row r="593" spans="1:9" x14ac:dyDescent="0.2">
      <c r="A593" s="2">
        <f>'Marktpreise EEX NCG 2017'!A593</f>
        <v>42231</v>
      </c>
      <c r="B593" s="4">
        <f>'BHC Gesamt 2017'!N237</f>
        <v>21.838212903225795</v>
      </c>
      <c r="C593" s="4">
        <f>'BHC Gesamt 2017'!M237</f>
        <v>20.64</v>
      </c>
      <c r="D593" s="4">
        <f>'Portfolioübersicht BHC'!$G$12</f>
        <v>23.61</v>
      </c>
      <c r="E593" s="4">
        <f>'BHC Gesamt 2017'!G237</f>
        <v>20.59</v>
      </c>
      <c r="F593" s="4">
        <f>'BHC Gesamt 2017'!F237</f>
        <v>0</v>
      </c>
      <c r="G593">
        <f>'Marktpreise EEX NCG 2017'!G593</f>
        <v>22.019438775510203</v>
      </c>
      <c r="H593">
        <f>'Marktpreise EEX NCG 2017'!H593</f>
        <v>19.722999999999999</v>
      </c>
      <c r="I593">
        <f>'Marktpreise EEX NCG 2017'!L593+0.19</f>
        <v>21.576400000000024</v>
      </c>
    </row>
    <row r="594" spans="1:9" x14ac:dyDescent="0.2">
      <c r="A594" s="2">
        <f>'Marktpreise EEX NCG 2017'!A594</f>
        <v>42232</v>
      </c>
      <c r="B594" s="4">
        <f>'BHC Gesamt 2017'!N238</f>
        <v>21.838212903225795</v>
      </c>
      <c r="C594" s="4">
        <f>'BHC Gesamt 2017'!M238</f>
        <v>20.64</v>
      </c>
      <c r="D594" s="4">
        <f>'Portfolioübersicht BHC'!$G$12</f>
        <v>23.61</v>
      </c>
      <c r="E594" s="4">
        <f>'BHC Gesamt 2017'!G238</f>
        <v>20.59</v>
      </c>
      <c r="F594" s="4">
        <f>'BHC Gesamt 2017'!F238</f>
        <v>0</v>
      </c>
      <c r="G594">
        <f>'Marktpreise EEX NCG 2017'!G594</f>
        <v>22.008764102564101</v>
      </c>
      <c r="H594">
        <f>'Marktpreise EEX NCG 2017'!H594</f>
        <v>19.959</v>
      </c>
      <c r="I594">
        <f>'Marktpreise EEX NCG 2017'!L594+0.19</f>
        <v>21.573500000000024</v>
      </c>
    </row>
    <row r="595" spans="1:9" x14ac:dyDescent="0.2">
      <c r="A595" s="2">
        <f>'Marktpreise EEX NCG 2017'!A595</f>
        <v>42233</v>
      </c>
      <c r="B595" s="4">
        <f>'BHC Gesamt 2017'!N239</f>
        <v>21.829826923076912</v>
      </c>
      <c r="C595" s="4">
        <f>'BHC Gesamt 2017'!M239</f>
        <v>20.64</v>
      </c>
      <c r="D595" s="4">
        <f>'Portfolioübersicht BHC'!$G$12</f>
        <v>23.61</v>
      </c>
      <c r="E595" s="4">
        <f>'BHC Gesamt 2017'!G239</f>
        <v>20.53</v>
      </c>
      <c r="F595" s="4">
        <f>'BHC Gesamt 2017'!F239</f>
        <v>20.34</v>
      </c>
      <c r="G595">
        <f>'Marktpreise EEX NCG 2017'!G595</f>
        <v>21.991020512820512</v>
      </c>
      <c r="H595">
        <f>'Marktpreise EEX NCG 2017'!H595</f>
        <v>19.936</v>
      </c>
      <c r="I595">
        <f>'Marktpreise EEX NCG 2017'!L595+0.19</f>
        <v>21.567425000000021</v>
      </c>
    </row>
    <row r="596" spans="1:9" x14ac:dyDescent="0.2">
      <c r="A596" s="2">
        <f>'Marktpreise EEX NCG 2017'!A596</f>
        <v>42234</v>
      </c>
      <c r="B596" s="4">
        <f>'BHC Gesamt 2017'!N240</f>
        <v>21.822312101910818</v>
      </c>
      <c r="C596" s="4">
        <f>'BHC Gesamt 2017'!M240</f>
        <v>20.647500000000001</v>
      </c>
      <c r="D596" s="4">
        <f>'Portfolioübersicht BHC'!$G$12</f>
        <v>23.61</v>
      </c>
      <c r="E596" s="4">
        <f>'BHC Gesamt 2017'!G240</f>
        <v>20.650000000000002</v>
      </c>
      <c r="F596" s="4">
        <f>'BHC Gesamt 2017'!F240</f>
        <v>20.46</v>
      </c>
      <c r="G596">
        <f>'Marktpreise EEX NCG 2017'!G596</f>
        <v>21.971584615384611</v>
      </c>
      <c r="H596">
        <f>'Marktpreise EEX NCG 2017'!H596</f>
        <v>19.510999999999999</v>
      </c>
      <c r="I596">
        <f>'Marktpreise EEX NCG 2017'!L596+0.19</f>
        <v>21.560860000000023</v>
      </c>
    </row>
    <row r="597" spans="1:9" x14ac:dyDescent="0.2">
      <c r="A597" s="2">
        <f>'Marktpreise EEX NCG 2017'!A597</f>
        <v>42235</v>
      </c>
      <c r="B597" s="4">
        <f>'BHC Gesamt 2017'!N241</f>
        <v>21.814006329113916</v>
      </c>
      <c r="C597" s="4">
        <f>'BHC Gesamt 2017'!M241</f>
        <v>20.647500000000001</v>
      </c>
      <c r="D597" s="4">
        <f>'Portfolioübersicht BHC'!$G$12</f>
        <v>23.61</v>
      </c>
      <c r="E597" s="4">
        <f>'BHC Gesamt 2017'!G241</f>
        <v>20.51</v>
      </c>
      <c r="F597" s="4">
        <f>'BHC Gesamt 2017'!F241</f>
        <v>20.32</v>
      </c>
      <c r="G597">
        <f>'Marktpreise EEX NCG 2017'!G597</f>
        <v>21.952712820512815</v>
      </c>
      <c r="H597">
        <f>'Marktpreise EEX NCG 2017'!H597</f>
        <v>19.510999999999999</v>
      </c>
      <c r="I597">
        <f>'Marktpreise EEX NCG 2017'!L597+0.19</f>
        <v>21.554020000000019</v>
      </c>
    </row>
    <row r="598" spans="1:9" x14ac:dyDescent="0.2">
      <c r="A598" s="2">
        <f>'Marktpreise EEX NCG 2017'!A598</f>
        <v>42236</v>
      </c>
      <c r="B598" s="4">
        <f>'BHC Gesamt 2017'!N242</f>
        <v>21.804358490566031</v>
      </c>
      <c r="C598" s="4">
        <f>'BHC Gesamt 2017'!M242</f>
        <v>20.647500000000001</v>
      </c>
      <c r="D598" s="4">
        <f>'Portfolioübersicht BHC'!$G$12</f>
        <v>23.61</v>
      </c>
      <c r="E598" s="4">
        <f>'BHC Gesamt 2017'!G242</f>
        <v>20.28</v>
      </c>
      <c r="F598" s="4">
        <f>'BHC Gesamt 2017'!F242</f>
        <v>20.09</v>
      </c>
      <c r="G598">
        <f>'Marktpreise EEX NCG 2017'!G598</f>
        <v>21.931666666666658</v>
      </c>
      <c r="H598">
        <f>'Marktpreise EEX NCG 2017'!H598</f>
        <v>19.643000000000001</v>
      </c>
      <c r="I598">
        <f>'Marktpreise EEX NCG 2017'!L598+0.19</f>
        <v>21.547635000000021</v>
      </c>
    </row>
    <row r="599" spans="1:9" x14ac:dyDescent="0.2">
      <c r="A599" s="2">
        <f>'Marktpreise EEX NCG 2017'!A599</f>
        <v>42237</v>
      </c>
      <c r="B599" s="4">
        <f>'BHC Gesamt 2017'!N243</f>
        <v>21.794268749999993</v>
      </c>
      <c r="C599" s="4">
        <f>'BHC Gesamt 2017'!M243</f>
        <v>20.647500000000001</v>
      </c>
      <c r="D599" s="4">
        <f>'Portfolioübersicht BHC'!$G$12</f>
        <v>23.61</v>
      </c>
      <c r="E599" s="4">
        <f>'BHC Gesamt 2017'!G243</f>
        <v>20.190000000000001</v>
      </c>
      <c r="F599" s="4">
        <f>'BHC Gesamt 2017'!F243</f>
        <v>20</v>
      </c>
      <c r="G599">
        <f>'Marktpreise EEX NCG 2017'!G599</f>
        <v>21.921811224489787</v>
      </c>
      <c r="H599">
        <f>'Marktpreise EEX NCG 2017'!H599</f>
        <v>19.152000000000001</v>
      </c>
      <c r="I599">
        <f>'Marktpreise EEX NCG 2017'!L599+0.19</f>
        <v>21.537665000000018</v>
      </c>
    </row>
    <row r="600" spans="1:9" x14ac:dyDescent="0.2">
      <c r="A600" s="2">
        <f>'Marktpreise EEX NCG 2017'!A600</f>
        <v>42238</v>
      </c>
      <c r="B600" s="4">
        <f>'BHC Gesamt 2017'!N244</f>
        <v>21.794268749999993</v>
      </c>
      <c r="C600" s="4">
        <f>'BHC Gesamt 2017'!M244</f>
        <v>20.647500000000001</v>
      </c>
      <c r="D600" s="4">
        <f>'Portfolioübersicht BHC'!$G$12</f>
        <v>23.61</v>
      </c>
      <c r="E600" s="4">
        <f>'BHC Gesamt 2017'!G244</f>
        <v>20.190000000000001</v>
      </c>
      <c r="F600" s="4">
        <f>'BHC Gesamt 2017'!F244</f>
        <v>0</v>
      </c>
      <c r="G600">
        <f>'Marktpreise EEX NCG 2017'!G600</f>
        <v>21.921811224489787</v>
      </c>
      <c r="H600">
        <f>'Marktpreise EEX NCG 2017'!H600</f>
        <v>19.157</v>
      </c>
      <c r="I600">
        <f>'Marktpreise EEX NCG 2017'!L600+0.19</f>
        <v>21.528255000000009</v>
      </c>
    </row>
    <row r="601" spans="1:9" x14ac:dyDescent="0.2">
      <c r="A601" s="2">
        <f>'Marktpreise EEX NCG 2017'!A601</f>
        <v>42239</v>
      </c>
      <c r="B601" s="4">
        <f>'BHC Gesamt 2017'!N245</f>
        <v>21.794268749999993</v>
      </c>
      <c r="C601" s="4">
        <f>'BHC Gesamt 2017'!M245</f>
        <v>20.647500000000001</v>
      </c>
      <c r="D601" s="4">
        <f>'Portfolioübersicht BHC'!$G$12</f>
        <v>23.61</v>
      </c>
      <c r="E601" s="4">
        <f>'BHC Gesamt 2017'!G245</f>
        <v>20.190000000000001</v>
      </c>
      <c r="F601" s="4">
        <f>'BHC Gesamt 2017'!F245</f>
        <v>0</v>
      </c>
      <c r="G601">
        <f>'Marktpreise EEX NCG 2017'!G601</f>
        <v>21.90874358974358</v>
      </c>
      <c r="H601">
        <f>'Marktpreise EEX NCG 2017'!H601</f>
        <v>19.414999999999999</v>
      </c>
      <c r="I601">
        <f>'Marktpreise EEX NCG 2017'!L601+0.19</f>
        <v>21.518625000000011</v>
      </c>
    </row>
    <row r="602" spans="1:9" x14ac:dyDescent="0.2">
      <c r="A602" s="2">
        <f>'Marktpreise EEX NCG 2017'!A602</f>
        <v>42240</v>
      </c>
      <c r="B602" s="4">
        <f>'BHC Gesamt 2017'!N246</f>
        <v>21.781447204968938</v>
      </c>
      <c r="C602" s="4">
        <f>'BHC Gesamt 2017'!M246</f>
        <v>20.647500000000001</v>
      </c>
      <c r="D602" s="4">
        <f>'Portfolioübersicht BHC'!$G$12</f>
        <v>23.61</v>
      </c>
      <c r="E602" s="4">
        <f>'BHC Gesamt 2017'!G246</f>
        <v>19.73</v>
      </c>
      <c r="F602" s="4">
        <f>'BHC Gesamt 2017'!F246</f>
        <v>19.54</v>
      </c>
      <c r="G602">
        <f>'Marktpreise EEX NCG 2017'!G602</f>
        <v>21.885153846153838</v>
      </c>
      <c r="H602">
        <f>'Marktpreise EEX NCG 2017'!H602</f>
        <v>18.951000000000001</v>
      </c>
      <c r="I602">
        <f>'Marktpreise EEX NCG 2017'!L602+0.19</f>
        <v>21.504035000000005</v>
      </c>
    </row>
    <row r="603" spans="1:9" x14ac:dyDescent="0.2">
      <c r="A603" s="2">
        <f>'Marktpreise EEX NCG 2017'!A603</f>
        <v>42241</v>
      </c>
      <c r="B603" s="4">
        <f>'BHC Gesamt 2017'!N247</f>
        <v>21.769771604938263</v>
      </c>
      <c r="C603" s="4">
        <f>'BHC Gesamt 2017'!M247</f>
        <v>20.226666666666667</v>
      </c>
      <c r="D603" s="4">
        <f>'Portfolioübersicht BHC'!$G$12</f>
        <v>23.61</v>
      </c>
      <c r="E603" s="4">
        <f>'BHC Gesamt 2017'!G247</f>
        <v>19.89</v>
      </c>
      <c r="F603" s="4">
        <f>'BHC Gesamt 2017'!F247</f>
        <v>19.7</v>
      </c>
      <c r="G603">
        <f>'Marktpreise EEX NCG 2017'!G603</f>
        <v>21.863102564102562</v>
      </c>
      <c r="H603">
        <f>'Marktpreise EEX NCG 2017'!H603</f>
        <v>19.588000000000001</v>
      </c>
      <c r="I603">
        <f>'Marktpreise EEX NCG 2017'!L603+0.19</f>
        <v>21.492640000000002</v>
      </c>
    </row>
    <row r="604" spans="1:9" x14ac:dyDescent="0.2">
      <c r="A604" s="2">
        <f>'Marktpreise EEX NCG 2017'!A604</f>
        <v>42242</v>
      </c>
      <c r="B604" s="4">
        <f>'BHC Gesamt 2017'!N248</f>
        <v>21.757625766871158</v>
      </c>
      <c r="C604" s="4">
        <f>'BHC Gesamt 2017'!M248</f>
        <v>20.226666666666667</v>
      </c>
      <c r="D604" s="4">
        <f>'Portfolioübersicht BHC'!$G$12</f>
        <v>23.61</v>
      </c>
      <c r="E604" s="4">
        <f>'BHC Gesamt 2017'!G248</f>
        <v>19.790000000000003</v>
      </c>
      <c r="F604" s="4">
        <f>'BHC Gesamt 2017'!F248</f>
        <v>19.600000000000001</v>
      </c>
      <c r="G604">
        <f>'Marktpreise EEX NCG 2017'!G604</f>
        <v>21.840276923076921</v>
      </c>
      <c r="H604">
        <f>'Marktpreise EEX NCG 2017'!H604</f>
        <v>19.245000000000001</v>
      </c>
      <c r="I604">
        <f>'Marktpreise EEX NCG 2017'!L604+0.19</f>
        <v>21.479800000000004</v>
      </c>
    </row>
    <row r="605" spans="1:9" x14ac:dyDescent="0.2">
      <c r="A605" s="2">
        <f>'Marktpreise EEX NCG 2017'!A605</f>
        <v>42243</v>
      </c>
      <c r="B605" s="4">
        <f>'BHC Gesamt 2017'!N249</f>
        <v>21.745628048780478</v>
      </c>
      <c r="C605" s="4">
        <f>'BHC Gesamt 2017'!M249</f>
        <v>20.147272727272732</v>
      </c>
      <c r="D605" s="4">
        <f>'Portfolioübersicht BHC'!$G$12</f>
        <v>23.61</v>
      </c>
      <c r="E605" s="4">
        <f>'BHC Gesamt 2017'!G249</f>
        <v>19.790000000000003</v>
      </c>
      <c r="F605" s="4">
        <f>'BHC Gesamt 2017'!F249</f>
        <v>19.600000000000001</v>
      </c>
      <c r="G605">
        <f>'Marktpreise EEX NCG 2017'!G605</f>
        <v>21.818482051282047</v>
      </c>
      <c r="H605">
        <f>'Marktpreise EEX NCG 2017'!H605</f>
        <v>19.38</v>
      </c>
      <c r="I605">
        <f>'Marktpreise EEX NCG 2017'!L605+0.19</f>
        <v>21.46726</v>
      </c>
    </row>
    <row r="606" spans="1:9" x14ac:dyDescent="0.2">
      <c r="A606" s="2">
        <f>'Marktpreise EEX NCG 2017'!A606</f>
        <v>42244</v>
      </c>
      <c r="B606" s="4">
        <f>'BHC Gesamt 2017'!N250</f>
        <v>21.735169696969688</v>
      </c>
      <c r="C606" s="4">
        <f>'BHC Gesamt 2017'!M250</f>
        <v>20.13666666666667</v>
      </c>
      <c r="D606" s="4">
        <f>'Portfolioübersicht BHC'!$G$12</f>
        <v>23.61</v>
      </c>
      <c r="E606" s="4">
        <f>'BHC Gesamt 2017'!G250</f>
        <v>20.02</v>
      </c>
      <c r="F606" s="4">
        <f>'BHC Gesamt 2017'!F250</f>
        <v>19.829999999999998</v>
      </c>
      <c r="G606">
        <f>'Marktpreise EEX NCG 2017'!G606</f>
        <v>21.808336734693874</v>
      </c>
      <c r="H606">
        <f>'Marktpreise EEX NCG 2017'!H606</f>
        <v>19.297000000000001</v>
      </c>
      <c r="I606">
        <f>'Marktpreise EEX NCG 2017'!L606+0.19</f>
        <v>21.455410000000004</v>
      </c>
    </row>
    <row r="607" spans="1:9" x14ac:dyDescent="0.2">
      <c r="A607" s="2">
        <f>'Marktpreise EEX NCG 2017'!A607</f>
        <v>42245</v>
      </c>
      <c r="B607" s="4">
        <f>'BHC Gesamt 2017'!N251</f>
        <v>21.735169696969688</v>
      </c>
      <c r="C607" s="4">
        <f>'BHC Gesamt 2017'!M251</f>
        <v>20.13666666666667</v>
      </c>
      <c r="D607" s="4">
        <f>'Portfolioübersicht BHC'!$G$12</f>
        <v>23.61</v>
      </c>
      <c r="E607" s="4">
        <f>'BHC Gesamt 2017'!G251</f>
        <v>20.02</v>
      </c>
      <c r="F607" s="4">
        <f>'BHC Gesamt 2017'!F251</f>
        <v>0</v>
      </c>
      <c r="G607">
        <f>'Marktpreise EEX NCG 2017'!G607</f>
        <v>21.808336734693874</v>
      </c>
      <c r="H607">
        <f>'Marktpreise EEX NCG 2017'!H607</f>
        <v>19.292999999999999</v>
      </c>
      <c r="I607">
        <f>'Marktpreise EEX NCG 2017'!L607+0.19</f>
        <v>21.43553</v>
      </c>
    </row>
    <row r="608" spans="1:9" x14ac:dyDescent="0.2">
      <c r="A608" s="2">
        <f>'Marktpreise EEX NCG 2017'!A608</f>
        <v>42246</v>
      </c>
      <c r="B608" s="4">
        <f>'BHC Gesamt 2017'!N252</f>
        <v>21.735169696969688</v>
      </c>
      <c r="C608" s="4">
        <f>'BHC Gesamt 2017'!M252</f>
        <v>20.13666666666667</v>
      </c>
      <c r="D608" s="4">
        <f>'Portfolioübersicht BHC'!$G$12</f>
        <v>23.61</v>
      </c>
      <c r="E608" s="4">
        <f>'BHC Gesamt 2017'!G252</f>
        <v>20.02</v>
      </c>
      <c r="F608" s="4">
        <f>'BHC Gesamt 2017'!F252</f>
        <v>0</v>
      </c>
      <c r="G608">
        <f>'Marktpreise EEX NCG 2017'!G608</f>
        <v>21.797517948717946</v>
      </c>
      <c r="H608">
        <f>'Marktpreise EEX NCG 2017'!H608</f>
        <v>19.372</v>
      </c>
      <c r="I608">
        <f>'Marktpreise EEX NCG 2017'!L608+0.19</f>
        <v>21.414799999999996</v>
      </c>
    </row>
    <row r="609" spans="1:9" x14ac:dyDescent="0.2">
      <c r="A609" s="2">
        <f>'Marktpreise EEX NCG 2017'!A609</f>
        <v>42247</v>
      </c>
      <c r="B609" s="4">
        <f>'BHC Gesamt 2017'!N253</f>
        <v>21.735169696969688</v>
      </c>
      <c r="C609" s="4">
        <f>'BHC Gesamt 2017'!M253</f>
        <v>20.13666666666667</v>
      </c>
      <c r="D609" s="4">
        <f>'Portfolioübersicht BHC'!$G$12</f>
        <v>23.61</v>
      </c>
      <c r="E609" s="4">
        <f>'BHC Gesamt 2017'!G253</f>
        <v>20.02</v>
      </c>
      <c r="F609" s="4">
        <f>'BHC Gesamt 2017'!F253</f>
        <v>0</v>
      </c>
      <c r="G609">
        <f>'Marktpreise EEX NCG 2017'!G609</f>
        <v>21.787195876288656</v>
      </c>
      <c r="H609">
        <f>'Marktpreise EEX NCG 2017'!H609</f>
        <v>19.434999999999999</v>
      </c>
      <c r="I609">
        <f>'Marktpreise EEX NCG 2017'!L609+0.19</f>
        <v>21.392439999999997</v>
      </c>
    </row>
    <row r="610" spans="1:9" x14ac:dyDescent="0.2">
      <c r="A610" s="2">
        <f>'Marktpreise EEX NCG 2017'!A610</f>
        <v>42248</v>
      </c>
      <c r="B610" s="4">
        <f>'BHC Gesamt 2017'!N254</f>
        <v>21.725740963855412</v>
      </c>
      <c r="C610" s="4">
        <f>'BHC Gesamt 2017'!M254</f>
        <v>20.141428571428573</v>
      </c>
      <c r="D610" s="4">
        <f>'Portfolioübersicht BHC'!$G$12</f>
        <v>23.61</v>
      </c>
      <c r="E610" s="4">
        <f>'BHC Gesamt 2017'!G254</f>
        <v>20.170000000000002</v>
      </c>
      <c r="F610" s="4">
        <f>'BHC Gesamt 2017'!F254</f>
        <v>19.98</v>
      </c>
      <c r="G610">
        <f>'Marktpreise EEX NCG 2017'!G610</f>
        <v>21.766458762886593</v>
      </c>
      <c r="H610">
        <f>'Marktpreise EEX NCG 2017'!H610</f>
        <v>19.617000000000001</v>
      </c>
      <c r="I610">
        <f>'Marktpreise EEX NCG 2017'!L610+0.19</f>
        <v>21.371024999999999</v>
      </c>
    </row>
    <row r="611" spans="1:9" x14ac:dyDescent="0.2">
      <c r="A611" s="2">
        <f>'Marktpreise EEX NCG 2017'!A611</f>
        <v>42249</v>
      </c>
      <c r="B611" s="4">
        <f>'BHC Gesamt 2017'!N255</f>
        <v>21.716724550898196</v>
      </c>
      <c r="C611" s="4">
        <f>'BHC Gesamt 2017'!M255</f>
        <v>20.146666666666668</v>
      </c>
      <c r="D611" s="4">
        <f>'Portfolioübersicht BHC'!$G$12</f>
        <v>23.61</v>
      </c>
      <c r="E611" s="4">
        <f>'BHC Gesamt 2017'!G255</f>
        <v>20.220000000000002</v>
      </c>
      <c r="F611" s="4">
        <f>'BHC Gesamt 2017'!F255</f>
        <v>20.03</v>
      </c>
      <c r="G611">
        <f>'Marktpreise EEX NCG 2017'!G611</f>
        <v>21.745634020618557</v>
      </c>
      <c r="H611">
        <f>'Marktpreise EEX NCG 2017'!H611</f>
        <v>19.835999999999999</v>
      </c>
      <c r="I611">
        <f>'Marktpreise EEX NCG 2017'!L611+0.19</f>
        <v>21.351469999999999</v>
      </c>
    </row>
    <row r="612" spans="1:9" x14ac:dyDescent="0.2">
      <c r="A612" s="2">
        <f>'Marktpreise EEX NCG 2017'!A612</f>
        <v>42250</v>
      </c>
      <c r="B612" s="4">
        <f>'BHC Gesamt 2017'!N256</f>
        <v>21.709065476190467</v>
      </c>
      <c r="C612" s="4">
        <f>'BHC Gesamt 2017'!M256</f>
        <v>20.164375000000003</v>
      </c>
      <c r="D612" s="4">
        <f>'Portfolioübersicht BHC'!$G$12</f>
        <v>23.61</v>
      </c>
      <c r="E612" s="4">
        <f>'BHC Gesamt 2017'!G256</f>
        <v>20.43</v>
      </c>
      <c r="F612" s="4">
        <f>'BHC Gesamt 2017'!F256</f>
        <v>20.239999999999998</v>
      </c>
      <c r="G612">
        <f>'Marktpreise EEX NCG 2017'!G612</f>
        <v>21.724551546391751</v>
      </c>
      <c r="H612">
        <f>'Marktpreise EEX NCG 2017'!H612</f>
        <v>19.991</v>
      </c>
      <c r="I612">
        <f>'Marktpreise EEX NCG 2017'!L612+0.19</f>
        <v>21.331239999999998</v>
      </c>
    </row>
    <row r="613" spans="1:9" x14ac:dyDescent="0.2">
      <c r="A613" s="2">
        <f>'Marktpreise EEX NCG 2017'!A613</f>
        <v>42251</v>
      </c>
      <c r="B613" s="4">
        <f>'BHC Gesamt 2017'!N257</f>
        <v>21.701082840236676</v>
      </c>
      <c r="C613" s="4">
        <f>'BHC Gesamt 2017'!M257</f>
        <v>20.164375000000003</v>
      </c>
      <c r="D613" s="4">
        <f>'Portfolioübersicht BHC'!$G$12</f>
        <v>23.61</v>
      </c>
      <c r="E613" s="4">
        <f>'BHC Gesamt 2017'!G257</f>
        <v>20.360000000000003</v>
      </c>
      <c r="F613" s="4">
        <f>'BHC Gesamt 2017'!F257</f>
        <v>20.170000000000002</v>
      </c>
      <c r="G613">
        <f>'Marktpreise EEX NCG 2017'!G613</f>
        <v>21.716579487179487</v>
      </c>
      <c r="H613">
        <f>'Marktpreise EEX NCG 2017'!H613</f>
        <v>19.754999999999999</v>
      </c>
      <c r="I613">
        <f>'Marktpreise EEX NCG 2017'!L613+0.19</f>
        <v>21.312639999999995</v>
      </c>
    </row>
    <row r="614" spans="1:9" x14ac:dyDescent="0.2">
      <c r="A614" s="2">
        <f>'Marktpreise EEX NCG 2017'!A614</f>
        <v>42252</v>
      </c>
      <c r="B614" s="4">
        <f>'BHC Gesamt 2017'!N258</f>
        <v>21.701082840236676</v>
      </c>
      <c r="C614" s="4">
        <f>'BHC Gesamt 2017'!M258</f>
        <v>20.164375000000003</v>
      </c>
      <c r="D614" s="4">
        <f>'Portfolioübersicht BHC'!$G$12</f>
        <v>23.61</v>
      </c>
      <c r="E614" s="4">
        <f>'BHC Gesamt 2017'!G258</f>
        <v>20.360000000000003</v>
      </c>
      <c r="F614" s="4">
        <f>'BHC Gesamt 2017'!F258</f>
        <v>0</v>
      </c>
      <c r="G614">
        <f>'Marktpreise EEX NCG 2017'!G614</f>
        <v>21.716579487179487</v>
      </c>
      <c r="H614">
        <f>'Marktpreise EEX NCG 2017'!H614</f>
        <v>19.763999999999999</v>
      </c>
      <c r="I614">
        <f>'Marktpreise EEX NCG 2017'!L614+0.19</f>
        <v>21.295934999999993</v>
      </c>
    </row>
    <row r="615" spans="1:9" x14ac:dyDescent="0.2">
      <c r="A615" s="2">
        <f>'Marktpreise EEX NCG 2017'!A615</f>
        <v>42253</v>
      </c>
      <c r="B615" s="4">
        <f>'BHC Gesamt 2017'!N259</f>
        <v>21.701082840236676</v>
      </c>
      <c r="C615" s="4">
        <f>'BHC Gesamt 2017'!M259</f>
        <v>20.164375000000003</v>
      </c>
      <c r="D615" s="4">
        <f>'Portfolioübersicht BHC'!$G$12</f>
        <v>23.61</v>
      </c>
      <c r="E615" s="4">
        <f>'BHC Gesamt 2017'!G259</f>
        <v>20.360000000000003</v>
      </c>
      <c r="F615" s="4">
        <f>'BHC Gesamt 2017'!F259</f>
        <v>0</v>
      </c>
      <c r="G615">
        <f>'Marktpreise EEX NCG 2017'!G615</f>
        <v>21.703804123711343</v>
      </c>
      <c r="H615">
        <f>'Marktpreise EEX NCG 2017'!H615</f>
        <v>19.771999999999998</v>
      </c>
      <c r="I615">
        <f>'Marktpreise EEX NCG 2017'!L615+0.19</f>
        <v>21.277629999999991</v>
      </c>
    </row>
    <row r="616" spans="1:9" x14ac:dyDescent="0.2">
      <c r="A616" s="2">
        <f>'Marktpreise EEX NCG 2017'!A616</f>
        <v>42254</v>
      </c>
      <c r="B616" s="4">
        <f>'BHC Gesamt 2017'!N260</f>
        <v>21.692194117647048</v>
      </c>
      <c r="C616" s="4">
        <f>'BHC Gesamt 2017'!M260</f>
        <v>20.164375000000003</v>
      </c>
      <c r="D616" s="4">
        <f>'Portfolioübersicht BHC'!$G$12</f>
        <v>23.61</v>
      </c>
      <c r="E616" s="4">
        <f>'BHC Gesamt 2017'!G260</f>
        <v>20.190000000000001</v>
      </c>
      <c r="F616" s="4">
        <f>'BHC Gesamt 2017'!F260</f>
        <v>20</v>
      </c>
      <c r="G616">
        <f>'Marktpreise EEX NCG 2017'!G616</f>
        <v>21.679917525773199</v>
      </c>
      <c r="H616">
        <f>'Marktpreise EEX NCG 2017'!H616</f>
        <v>19.62</v>
      </c>
      <c r="I616">
        <f>'Marktpreise EEX NCG 2017'!L616+0.19</f>
        <v>21.262054999999993</v>
      </c>
    </row>
    <row r="617" spans="1:9" x14ac:dyDescent="0.2">
      <c r="A617" s="2">
        <f>'Marktpreise EEX NCG 2017'!A617</f>
        <v>42255</v>
      </c>
      <c r="B617" s="4">
        <f>'BHC Gesamt 2017'!N261</f>
        <v>21.683760233918118</v>
      </c>
      <c r="C617" s="4">
        <f>'BHC Gesamt 2017'!M261</f>
        <v>20.177894736842106</v>
      </c>
      <c r="D617" s="4">
        <f>'Portfolioübersicht BHC'!$G$12</f>
        <v>23.61</v>
      </c>
      <c r="E617" s="4">
        <f>'BHC Gesamt 2017'!G261</f>
        <v>20.25</v>
      </c>
      <c r="F617" s="4">
        <f>'BHC Gesamt 2017'!F261</f>
        <v>20.059999999999999</v>
      </c>
      <c r="G617">
        <f>'Marktpreise EEX NCG 2017'!G617</f>
        <v>21.657283505154638</v>
      </c>
      <c r="H617">
        <f>'Marktpreise EEX NCG 2017'!H617</f>
        <v>19.547000000000001</v>
      </c>
      <c r="I617">
        <f>'Marktpreise EEX NCG 2017'!L617+0.19</f>
        <v>21.247074999999995</v>
      </c>
    </row>
    <row r="618" spans="1:9" x14ac:dyDescent="0.2">
      <c r="A618" s="2">
        <f>'Marktpreise EEX NCG 2017'!A618</f>
        <v>42256</v>
      </c>
      <c r="B618" s="4">
        <f>'BHC Gesamt 2017'!N262</f>
        <v>21.675598837209293</v>
      </c>
      <c r="C618" s="4">
        <f>'BHC Gesamt 2017'!M262</f>
        <v>20.183</v>
      </c>
      <c r="D618" s="4">
        <f>'Portfolioübersicht BHC'!$G$12</f>
        <v>23.61</v>
      </c>
      <c r="E618" s="4">
        <f>'BHC Gesamt 2017'!G262</f>
        <v>20.28</v>
      </c>
      <c r="F618" s="4">
        <f>'BHC Gesamt 2017'!F262</f>
        <v>20.09</v>
      </c>
      <c r="G618">
        <f>'Marktpreise EEX NCG 2017'!G618</f>
        <v>21.635634020618557</v>
      </c>
      <c r="H618">
        <f>'Marktpreise EEX NCG 2017'!H618</f>
        <v>19.670000000000002</v>
      </c>
      <c r="I618">
        <f>'Marktpreise EEX NCG 2017'!L618+0.19</f>
        <v>21.232859999999992</v>
      </c>
    </row>
    <row r="619" spans="1:9" x14ac:dyDescent="0.2">
      <c r="A619" s="2">
        <f>'Marktpreise EEX NCG 2017'!A619</f>
        <v>42257</v>
      </c>
      <c r="B619" s="4">
        <f>'BHC Gesamt 2017'!N263</f>
        <v>21.667589595375713</v>
      </c>
      <c r="C619" s="4">
        <f>'BHC Gesamt 2017'!M263</f>
        <v>20.188095238095237</v>
      </c>
      <c r="D619" s="4">
        <f>'Portfolioübersicht BHC'!$G$12</f>
        <v>23.61</v>
      </c>
      <c r="E619" s="4">
        <f>'BHC Gesamt 2017'!G263</f>
        <v>20.290000000000003</v>
      </c>
      <c r="F619" s="4">
        <f>'BHC Gesamt 2017'!F263</f>
        <v>20.100000000000001</v>
      </c>
      <c r="G619">
        <f>'Marktpreise EEX NCG 2017'!G619</f>
        <v>21.616613402061859</v>
      </c>
      <c r="H619">
        <f>'Marktpreise EEX NCG 2017'!H619</f>
        <v>19.547000000000001</v>
      </c>
      <c r="I619">
        <f>'Marktpreise EEX NCG 2017'!L619+0.19</f>
        <v>21.217649999999995</v>
      </c>
    </row>
    <row r="620" spans="1:9" x14ac:dyDescent="0.2">
      <c r="A620" s="2">
        <f>'Marktpreise EEX NCG 2017'!A620</f>
        <v>42258</v>
      </c>
      <c r="B620" s="4">
        <f>'BHC Gesamt 2017'!N264</f>
        <v>21.658982758620681</v>
      </c>
      <c r="C620" s="4">
        <f>'BHC Gesamt 2017'!M264</f>
        <v>20.188095238095237</v>
      </c>
      <c r="D620" s="4">
        <f>'Portfolioübersicht BHC'!$G$12</f>
        <v>23.61</v>
      </c>
      <c r="E620" s="4">
        <f>'BHC Gesamt 2017'!G264</f>
        <v>20.170000000000002</v>
      </c>
      <c r="F620" s="4">
        <f>'BHC Gesamt 2017'!F264</f>
        <v>19.98</v>
      </c>
      <c r="G620">
        <f>'Marktpreise EEX NCG 2017'!G620</f>
        <v>21.608220512820512</v>
      </c>
      <c r="H620">
        <f>'Marktpreise EEX NCG 2017'!H620</f>
        <v>19.436</v>
      </c>
      <c r="I620">
        <f>'Marktpreise EEX NCG 2017'!L620+0.19</f>
        <v>21.202884999999998</v>
      </c>
    </row>
    <row r="621" spans="1:9" x14ac:dyDescent="0.2">
      <c r="A621" s="2">
        <f>'Marktpreise EEX NCG 2017'!A621</f>
        <v>42259</v>
      </c>
      <c r="B621" s="4">
        <f>'BHC Gesamt 2017'!N265</f>
        <v>21.658982758620681</v>
      </c>
      <c r="C621" s="4">
        <f>'BHC Gesamt 2017'!M265</f>
        <v>20.188095238095237</v>
      </c>
      <c r="D621" s="4">
        <f>'Portfolioübersicht BHC'!$G$12</f>
        <v>23.61</v>
      </c>
      <c r="E621" s="4">
        <f>'BHC Gesamt 2017'!G265</f>
        <v>20.170000000000002</v>
      </c>
      <c r="F621" s="4">
        <f>'BHC Gesamt 2017'!F265</f>
        <v>0</v>
      </c>
      <c r="G621">
        <f>'Marktpreise EEX NCG 2017'!G621</f>
        <v>21.608220512820512</v>
      </c>
      <c r="H621">
        <f>'Marktpreise EEX NCG 2017'!H621</f>
        <v>19.440999999999999</v>
      </c>
      <c r="I621">
        <f>'Marktpreise EEX NCG 2017'!L621+0.19</f>
        <v>21.185445000000001</v>
      </c>
    </row>
    <row r="622" spans="1:9" x14ac:dyDescent="0.2">
      <c r="A622" s="2">
        <f>'Marktpreise EEX NCG 2017'!A622</f>
        <v>42260</v>
      </c>
      <c r="B622" s="4">
        <f>'BHC Gesamt 2017'!N266</f>
        <v>21.658982758620681</v>
      </c>
      <c r="C622" s="4">
        <f>'BHC Gesamt 2017'!M266</f>
        <v>20.188095238095237</v>
      </c>
      <c r="D622" s="4">
        <f>'Portfolioübersicht BHC'!$G$12</f>
        <v>23.61</v>
      </c>
      <c r="E622" s="4">
        <f>'BHC Gesamt 2017'!G266</f>
        <v>20.170000000000002</v>
      </c>
      <c r="F622" s="4">
        <f>'BHC Gesamt 2017'!F266</f>
        <v>0</v>
      </c>
      <c r="G622">
        <f>'Marktpreise EEX NCG 2017'!G622</f>
        <v>21.595273195876288</v>
      </c>
      <c r="H622">
        <f>'Marktpreise EEX NCG 2017'!H622</f>
        <v>19.529</v>
      </c>
      <c r="I622">
        <f>'Marktpreise EEX NCG 2017'!L622+0.19</f>
        <v>21.166275000000006</v>
      </c>
    </row>
    <row r="623" spans="1:9" x14ac:dyDescent="0.2">
      <c r="A623" s="2">
        <f>'Marktpreise EEX NCG 2017'!A623</f>
        <v>42261</v>
      </c>
      <c r="B623" s="4">
        <f>'BHC Gesamt 2017'!N267</f>
        <v>21.649788571428566</v>
      </c>
      <c r="C623" s="4">
        <f>'BHC Gesamt 2017'!M267</f>
        <v>20.188095238095237</v>
      </c>
      <c r="D623" s="4">
        <f>'Portfolioübersicht BHC'!$G$12</f>
        <v>23.61</v>
      </c>
      <c r="E623" s="4">
        <f>'BHC Gesamt 2017'!G267</f>
        <v>20.05</v>
      </c>
      <c r="F623" s="4">
        <f>'BHC Gesamt 2017'!F267</f>
        <v>19.86</v>
      </c>
      <c r="G623">
        <f>'Marktpreise EEX NCG 2017'!G623</f>
        <v>21.575865979381447</v>
      </c>
      <c r="H623">
        <f>'Marktpreise EEX NCG 2017'!H623</f>
        <v>19.431000000000001</v>
      </c>
      <c r="I623">
        <f>'Marktpreise EEX NCG 2017'!L623+0.19</f>
        <v>21.14262500000001</v>
      </c>
    </row>
    <row r="624" spans="1:9" x14ac:dyDescent="0.2">
      <c r="A624" s="2">
        <f>'Marktpreise EEX NCG 2017'!A624</f>
        <v>42262</v>
      </c>
      <c r="B624" s="4">
        <f>'BHC Gesamt 2017'!N268</f>
        <v>21.639789772727266</v>
      </c>
      <c r="C624" s="4">
        <f>'BHC Gesamt 2017'!M268</f>
        <v>20.188095238095237</v>
      </c>
      <c r="D624" s="4">
        <f>'Portfolioübersicht BHC'!$G$12</f>
        <v>23.61</v>
      </c>
      <c r="E624" s="4">
        <f>'BHC Gesamt 2017'!G268</f>
        <v>19.89</v>
      </c>
      <c r="F624" s="4">
        <f>'BHC Gesamt 2017'!F268</f>
        <v>19.7</v>
      </c>
      <c r="G624">
        <f>'Marktpreise EEX NCG 2017'!G624</f>
        <v>21.556036082474236</v>
      </c>
      <c r="H624">
        <f>'Marktpreise EEX NCG 2017'!H624</f>
        <v>19.356000000000002</v>
      </c>
      <c r="I624">
        <f>'Marktpreise EEX NCG 2017'!L624+0.19</f>
        <v>21.121375000000008</v>
      </c>
    </row>
    <row r="625" spans="1:9" x14ac:dyDescent="0.2">
      <c r="A625" s="2">
        <f>'Marktpreise EEX NCG 2017'!A625</f>
        <v>42263</v>
      </c>
      <c r="B625" s="4">
        <f>'BHC Gesamt 2017'!N269</f>
        <v>21.630864406779654</v>
      </c>
      <c r="C625" s="4">
        <f>'BHC Gesamt 2017'!M269</f>
        <v>20.1676</v>
      </c>
      <c r="D625" s="4">
        <f>'Portfolioübersicht BHC'!$G$12</f>
        <v>23.61</v>
      </c>
      <c r="E625" s="4">
        <f>'BHC Gesamt 2017'!G269</f>
        <v>20.060000000000002</v>
      </c>
      <c r="F625" s="4">
        <f>'BHC Gesamt 2017'!F269</f>
        <v>19.87</v>
      </c>
      <c r="G625">
        <f>'Marktpreise EEX NCG 2017'!G625</f>
        <v>21.53706701030929</v>
      </c>
      <c r="H625">
        <f>'Marktpreise EEX NCG 2017'!H625</f>
        <v>19.422000000000001</v>
      </c>
      <c r="I625">
        <f>'Marktpreise EEX NCG 2017'!L625+0.19</f>
        <v>21.10089000000001</v>
      </c>
    </row>
    <row r="626" spans="1:9" x14ac:dyDescent="0.2">
      <c r="A626" s="2">
        <f>'Marktpreise EEX NCG 2017'!A626</f>
        <v>42264</v>
      </c>
      <c r="B626" s="4">
        <f>'BHC Gesamt 2017'!N270</f>
        <v>21.621814606741566</v>
      </c>
      <c r="C626" s="4">
        <f>'BHC Gesamt 2017'!M270</f>
        <v>20.1676</v>
      </c>
      <c r="D626" s="4">
        <f>'Portfolioübersicht BHC'!$G$12</f>
        <v>23.61</v>
      </c>
      <c r="E626" s="4">
        <f>'BHC Gesamt 2017'!G270</f>
        <v>20.02</v>
      </c>
      <c r="F626" s="4">
        <f>'BHC Gesamt 2017'!F270</f>
        <v>19.829999999999998</v>
      </c>
      <c r="G626">
        <f>'Marktpreise EEX NCG 2017'!G626</f>
        <v>21.519128865979393</v>
      </c>
      <c r="H626">
        <f>'Marktpreise EEX NCG 2017'!H626</f>
        <v>19.331</v>
      </c>
      <c r="I626">
        <f>'Marktpreise EEX NCG 2017'!L626+0.19</f>
        <v>21.07942000000001</v>
      </c>
    </row>
    <row r="627" spans="1:9" x14ac:dyDescent="0.2">
      <c r="A627" s="2">
        <f>'Marktpreise EEX NCG 2017'!A627</f>
        <v>42265</v>
      </c>
      <c r="B627" s="4">
        <f>'BHC Gesamt 2017'!N271</f>
        <v>21.611581005586583</v>
      </c>
      <c r="C627" s="4">
        <f>'BHC Gesamt 2017'!M271</f>
        <v>20.1676</v>
      </c>
      <c r="D627" s="4">
        <f>'Portfolioübersicht BHC'!$G$12</f>
        <v>23.61</v>
      </c>
      <c r="E627" s="4">
        <f>'BHC Gesamt 2017'!G271</f>
        <v>19.790000000000003</v>
      </c>
      <c r="F627" s="4">
        <f>'BHC Gesamt 2017'!F271</f>
        <v>19.600000000000001</v>
      </c>
      <c r="G627">
        <f>'Marktpreise EEX NCG 2017'!G627</f>
        <v>21.509287179487192</v>
      </c>
      <c r="H627">
        <f>'Marktpreise EEX NCG 2017'!H627</f>
        <v>18.989999999999998</v>
      </c>
      <c r="I627">
        <f>'Marktpreise EEX NCG 2017'!L627+0.19</f>
        <v>21.058670000000014</v>
      </c>
    </row>
    <row r="628" spans="1:9" x14ac:dyDescent="0.2">
      <c r="A628" s="2">
        <f>'Marktpreise EEX NCG 2017'!A628</f>
        <v>42266</v>
      </c>
      <c r="B628" s="4">
        <f>'BHC Gesamt 2017'!N272</f>
        <v>21.611581005586583</v>
      </c>
      <c r="C628" s="4">
        <f>'BHC Gesamt 2017'!M272</f>
        <v>20.1676</v>
      </c>
      <c r="D628" s="4">
        <f>'Portfolioübersicht BHC'!$G$12</f>
        <v>23.61</v>
      </c>
      <c r="E628" s="4">
        <f>'BHC Gesamt 2017'!G272</f>
        <v>19.790000000000003</v>
      </c>
      <c r="F628" s="4">
        <f>'BHC Gesamt 2017'!F272</f>
        <v>0</v>
      </c>
      <c r="G628">
        <f>'Marktpreise EEX NCG 2017'!G628</f>
        <v>21.509287179487192</v>
      </c>
      <c r="H628">
        <f>'Marktpreise EEX NCG 2017'!H628</f>
        <v>18.899999999999999</v>
      </c>
      <c r="I628">
        <f>'Marktpreise EEX NCG 2017'!L628+0.19</f>
        <v>21.039435000000015</v>
      </c>
    </row>
    <row r="629" spans="1:9" x14ac:dyDescent="0.2">
      <c r="A629" s="2">
        <f>'Marktpreise EEX NCG 2017'!A629</f>
        <v>42267</v>
      </c>
      <c r="B629" s="4">
        <f>'BHC Gesamt 2017'!N273</f>
        <v>21.611581005586583</v>
      </c>
      <c r="C629" s="4">
        <f>'BHC Gesamt 2017'!M273</f>
        <v>20.1676</v>
      </c>
      <c r="D629" s="4">
        <f>'Portfolioübersicht BHC'!$G$12</f>
        <v>23.61</v>
      </c>
      <c r="E629" s="4">
        <f>'BHC Gesamt 2017'!G273</f>
        <v>19.790000000000003</v>
      </c>
      <c r="F629" s="4">
        <f>'BHC Gesamt 2017'!F273</f>
        <v>0</v>
      </c>
      <c r="G629">
        <f>'Marktpreise EEX NCG 2017'!G629</f>
        <v>21.500804123711355</v>
      </c>
      <c r="H629">
        <f>'Marktpreise EEX NCG 2017'!H629</f>
        <v>18.995999999999999</v>
      </c>
      <c r="I629">
        <f>'Marktpreise EEX NCG 2017'!L629+0.19</f>
        <v>21.020560000000007</v>
      </c>
    </row>
    <row r="630" spans="1:9" x14ac:dyDescent="0.2">
      <c r="A630" s="2">
        <f>'Marktpreise EEX NCG 2017'!A630</f>
        <v>42268</v>
      </c>
      <c r="B630" s="4">
        <f>'BHC Gesamt 2017'!N274</f>
        <v>21.601127777777769</v>
      </c>
      <c r="C630" s="4">
        <f>'BHC Gesamt 2017'!M274</f>
        <v>20.1676</v>
      </c>
      <c r="D630" s="4">
        <f>'Portfolioübersicht BHC'!$G$12</f>
        <v>23.61</v>
      </c>
      <c r="E630" s="4">
        <f>'BHC Gesamt 2017'!G274</f>
        <v>19.73</v>
      </c>
      <c r="F630" s="4">
        <f>'BHC Gesamt 2017'!F274</f>
        <v>19.54</v>
      </c>
      <c r="G630">
        <f>'Marktpreise EEX NCG 2017'!G630</f>
        <v>21.4811494845361</v>
      </c>
      <c r="H630">
        <f>'Marktpreise EEX NCG 2017'!H630</f>
        <v>19.062000000000001</v>
      </c>
      <c r="I630">
        <f>'Marktpreise EEX NCG 2017'!L630+0.19</f>
        <v>21.004140000000007</v>
      </c>
    </row>
    <row r="631" spans="1:9" x14ac:dyDescent="0.2">
      <c r="A631" s="2">
        <f>'Marktpreise EEX NCG 2017'!A631</f>
        <v>42269</v>
      </c>
      <c r="B631" s="4">
        <f>'BHC Gesamt 2017'!N275</f>
        <v>21.591066298342536</v>
      </c>
      <c r="C631" s="4">
        <f>'BHC Gesamt 2017'!M275</f>
        <v>20.114137931034481</v>
      </c>
      <c r="D631" s="4">
        <f>'Portfolioübersicht BHC'!$G$12</f>
        <v>23.61</v>
      </c>
      <c r="E631" s="4">
        <f>'BHC Gesamt 2017'!G275</f>
        <v>19.78</v>
      </c>
      <c r="F631" s="4">
        <f>'BHC Gesamt 2017'!F275</f>
        <v>19.59</v>
      </c>
      <c r="G631">
        <f>'Marktpreise EEX NCG 2017'!G631</f>
        <v>21.463108247422699</v>
      </c>
      <c r="H631">
        <f>'Marktpreise EEX NCG 2017'!H631</f>
        <v>19.273</v>
      </c>
      <c r="I631">
        <f>'Marktpreise EEX NCG 2017'!L631+0.19</f>
        <v>20.99343</v>
      </c>
    </row>
    <row r="632" spans="1:9" x14ac:dyDescent="0.2">
      <c r="A632" s="2">
        <f>'Marktpreise EEX NCG 2017'!A632</f>
        <v>42270</v>
      </c>
      <c r="B632" s="4">
        <f>'BHC Gesamt 2017'!N276</f>
        <v>21.580950549450542</v>
      </c>
      <c r="C632" s="4">
        <f>'BHC Gesamt 2017'!M276</f>
        <v>20.114137931034481</v>
      </c>
      <c r="D632" s="4">
        <f>'Portfolioübersicht BHC'!$G$12</f>
        <v>23.61</v>
      </c>
      <c r="E632" s="4">
        <f>'BHC Gesamt 2017'!G276</f>
        <v>19.75</v>
      </c>
      <c r="F632" s="4">
        <f>'BHC Gesamt 2017'!F276</f>
        <v>19.559999999999999</v>
      </c>
      <c r="G632">
        <f>'Marktpreise EEX NCG 2017'!G632</f>
        <v>21.445015463917542</v>
      </c>
      <c r="H632">
        <f>'Marktpreise EEX NCG 2017'!H632</f>
        <v>19.541</v>
      </c>
      <c r="I632">
        <f>'Marktpreise EEX NCG 2017'!L632+0.19</f>
        <v>20.984389999999994</v>
      </c>
    </row>
    <row r="633" spans="1:9" x14ac:dyDescent="0.2">
      <c r="A633" s="2">
        <f>'Marktpreise EEX NCG 2017'!A633</f>
        <v>42271</v>
      </c>
      <c r="B633" s="4">
        <f>'BHC Gesamt 2017'!N277</f>
        <v>21.569961748633876</v>
      </c>
      <c r="C633" s="4">
        <f>'BHC Gesamt 2017'!M277</f>
        <v>20.114137931034481</v>
      </c>
      <c r="D633" s="4">
        <f>'Portfolioübersicht BHC'!$G$12</f>
        <v>23.61</v>
      </c>
      <c r="E633" s="4">
        <f>'BHC Gesamt 2017'!G277</f>
        <v>19.57</v>
      </c>
      <c r="F633" s="4">
        <f>'BHC Gesamt 2017'!F277</f>
        <v>19.38</v>
      </c>
      <c r="G633">
        <f>'Marktpreise EEX NCG 2017'!G633</f>
        <v>21.426922680412382</v>
      </c>
      <c r="H633">
        <f>'Marktpreise EEX NCG 2017'!H633</f>
        <v>18.954999999999998</v>
      </c>
      <c r="I633">
        <f>'Marktpreise EEX NCG 2017'!L633+0.19</f>
        <v>20.971854999999998</v>
      </c>
    </row>
    <row r="634" spans="1:9" x14ac:dyDescent="0.2">
      <c r="A634" s="2">
        <f>'Marktpreise EEX NCG 2017'!A634</f>
        <v>42272</v>
      </c>
      <c r="B634" s="4">
        <f>'BHC Gesamt 2017'!N278</f>
        <v>21.559635869565213</v>
      </c>
      <c r="C634" s="4">
        <f>'BHC Gesamt 2017'!M278</f>
        <v>20.072500000000005</v>
      </c>
      <c r="D634" s="4">
        <f>'Portfolioübersicht BHC'!$G$12</f>
        <v>23.61</v>
      </c>
      <c r="E634" s="4">
        <f>'BHC Gesamt 2017'!G278</f>
        <v>19.670000000000002</v>
      </c>
      <c r="F634" s="4">
        <f>'BHC Gesamt 2017'!F278</f>
        <v>19.48</v>
      </c>
      <c r="G634">
        <f>'Marktpreise EEX NCG 2017'!G634</f>
        <v>21.416938461538471</v>
      </c>
      <c r="H634">
        <f>'Marktpreise EEX NCG 2017'!H634</f>
        <v>18.905999999999999</v>
      </c>
      <c r="I634">
        <f>'Marktpreise EEX NCG 2017'!L634+0.19</f>
        <v>20.957455</v>
      </c>
    </row>
    <row r="635" spans="1:9" x14ac:dyDescent="0.2">
      <c r="A635" s="2">
        <f>'Marktpreise EEX NCG 2017'!A635</f>
        <v>42273</v>
      </c>
      <c r="B635" s="4">
        <f>'BHC Gesamt 2017'!N279</f>
        <v>21.559635869565213</v>
      </c>
      <c r="C635" s="4">
        <f>'BHC Gesamt 2017'!M279</f>
        <v>20.072500000000005</v>
      </c>
      <c r="D635" s="4">
        <f>'Portfolioübersicht BHC'!$G$12</f>
        <v>23.61</v>
      </c>
      <c r="E635" s="4">
        <f>'BHC Gesamt 2017'!G279</f>
        <v>19.670000000000002</v>
      </c>
      <c r="F635" s="4">
        <f>'BHC Gesamt 2017'!F279</f>
        <v>0</v>
      </c>
      <c r="G635">
        <f>'Marktpreise EEX NCG 2017'!G635</f>
        <v>21.416938461538471</v>
      </c>
      <c r="H635">
        <f>'Marktpreise EEX NCG 2017'!H635</f>
        <v>18.942</v>
      </c>
      <c r="I635">
        <f>'Marktpreise EEX NCG 2017'!L635+0.19</f>
        <v>20.943809999999996</v>
      </c>
    </row>
    <row r="636" spans="1:9" x14ac:dyDescent="0.2">
      <c r="A636" s="2">
        <f>'Marktpreise EEX NCG 2017'!A636</f>
        <v>42274</v>
      </c>
      <c r="B636" s="4">
        <f>'BHC Gesamt 2017'!N280</f>
        <v>21.559635869565213</v>
      </c>
      <c r="C636" s="4">
        <f>'BHC Gesamt 2017'!M280</f>
        <v>20.072500000000005</v>
      </c>
      <c r="D636" s="4">
        <f>'Portfolioübersicht BHC'!$G$12</f>
        <v>23.61</v>
      </c>
      <c r="E636" s="4">
        <f>'BHC Gesamt 2017'!G280</f>
        <v>19.670000000000002</v>
      </c>
      <c r="F636" s="4">
        <f>'BHC Gesamt 2017'!F280</f>
        <v>0</v>
      </c>
      <c r="G636">
        <f>'Marktpreise EEX NCG 2017'!G636</f>
        <v>21.409190721649495</v>
      </c>
      <c r="H636">
        <f>'Marktpreise EEX NCG 2017'!H636</f>
        <v>19.096</v>
      </c>
      <c r="I636">
        <f>'Marktpreise EEX NCG 2017'!L636+0.19</f>
        <v>20.928629999999995</v>
      </c>
    </row>
    <row r="637" spans="1:9" x14ac:dyDescent="0.2">
      <c r="A637" s="2">
        <f>'Marktpreise EEX NCG 2017'!A637</f>
        <v>42275</v>
      </c>
      <c r="B637" s="4">
        <f>'BHC Gesamt 2017'!N281</f>
        <v>21.548664864864861</v>
      </c>
      <c r="C637" s="4">
        <f>'BHC Gesamt 2017'!M281</f>
        <v>20.072500000000005</v>
      </c>
      <c r="D637" s="4">
        <f>'Portfolioübersicht BHC'!$G$12</f>
        <v>23.61</v>
      </c>
      <c r="E637" s="4">
        <f>'BHC Gesamt 2017'!G281</f>
        <v>19.53</v>
      </c>
      <c r="F637" s="4">
        <f>'BHC Gesamt 2017'!F281</f>
        <v>19.34</v>
      </c>
      <c r="G637">
        <f>'Marktpreise EEX NCG 2017'!G637</f>
        <v>21.390943298969081</v>
      </c>
      <c r="H637">
        <f>'Marktpreise EEX NCG 2017'!H637</f>
        <v>18.891999999999999</v>
      </c>
      <c r="I637">
        <f>'Marktpreise EEX NCG 2017'!L637+0.19</f>
        <v>20.911454999999997</v>
      </c>
    </row>
    <row r="638" spans="1:9" x14ac:dyDescent="0.2">
      <c r="A638" s="2">
        <f>'Marktpreise EEX NCG 2017'!A638</f>
        <v>42276</v>
      </c>
      <c r="B638" s="4">
        <f>'BHC Gesamt 2017'!N282</f>
        <v>21.537327956989245</v>
      </c>
      <c r="C638" s="4">
        <f>'BHC Gesamt 2017'!M282</f>
        <v>20.072500000000005</v>
      </c>
      <c r="D638" s="4">
        <f>'Portfolioübersicht BHC'!$G$12</f>
        <v>23.61</v>
      </c>
      <c r="E638" s="4">
        <f>'BHC Gesamt 2017'!G282</f>
        <v>19.440000000000001</v>
      </c>
      <c r="F638" s="4">
        <f>'BHC Gesamt 2017'!F282</f>
        <v>19.25</v>
      </c>
      <c r="G638">
        <f>'Marktpreise EEX NCG 2017'!G638</f>
        <v>21.375994845360836</v>
      </c>
      <c r="H638">
        <f>'Marktpreise EEX NCG 2017'!H638</f>
        <v>18.911000000000001</v>
      </c>
      <c r="I638">
        <f>'Marktpreise EEX NCG 2017'!L638+0.19</f>
        <v>20.896499999999996</v>
      </c>
    </row>
    <row r="639" spans="1:9" x14ac:dyDescent="0.2">
      <c r="A639" s="2">
        <f>'Marktpreise EEX NCG 2017'!A639</f>
        <v>42277</v>
      </c>
      <c r="B639" s="4">
        <f>'BHC Gesamt 2017'!N283</f>
        <v>21.525898395721921</v>
      </c>
      <c r="C639" s="4">
        <f>'BHC Gesamt 2017'!M283</f>
        <v>20.072500000000005</v>
      </c>
      <c r="D639" s="4">
        <f>'Portfolioübersicht BHC'!$G$12</f>
        <v>23.61</v>
      </c>
      <c r="E639" s="4">
        <f>'BHC Gesamt 2017'!G283</f>
        <v>19.400000000000002</v>
      </c>
      <c r="F639" s="4">
        <f>'BHC Gesamt 2017'!F283</f>
        <v>19.21</v>
      </c>
      <c r="G639">
        <f>'Marktpreise EEX NCG 2017'!G639</f>
        <v>21.3593969072165</v>
      </c>
      <c r="H639">
        <f>'Marktpreise EEX NCG 2017'!H639</f>
        <v>18.664000000000001</v>
      </c>
      <c r="I639">
        <f>'Marktpreise EEX NCG 2017'!L639+0.19</f>
        <v>20.880595000000003</v>
      </c>
    </row>
    <row r="640" spans="1:9" x14ac:dyDescent="0.2">
      <c r="A640" s="2">
        <f>'Marktpreise EEX NCG 2017'!A640</f>
        <v>42278</v>
      </c>
      <c r="B640" s="4">
        <f>'BHC Gesamt 2017'!N284</f>
        <v>21.514324468085103</v>
      </c>
      <c r="C640" s="4">
        <f>'BHC Gesamt 2017'!M284</f>
        <v>20.072500000000005</v>
      </c>
      <c r="D640" s="4">
        <f>'Portfolioübersicht BHC'!$G$12</f>
        <v>23.61</v>
      </c>
      <c r="E640" s="4">
        <f>'BHC Gesamt 2017'!G284</f>
        <v>19.350000000000001</v>
      </c>
      <c r="F640" s="4">
        <f>'BHC Gesamt 2017'!F284</f>
        <v>19.16</v>
      </c>
      <c r="G640">
        <f>'Marktpreise EEX NCG 2017'!G640</f>
        <v>21.344654639175261</v>
      </c>
      <c r="H640">
        <f>'Marktpreise EEX NCG 2017'!H640</f>
        <v>18.352</v>
      </c>
      <c r="I640">
        <f>'Marktpreise EEX NCG 2017'!L640+0.19</f>
        <v>20.862500000000011</v>
      </c>
    </row>
    <row r="641" spans="1:9" x14ac:dyDescent="0.2">
      <c r="A641" s="2">
        <f>'Marktpreise EEX NCG 2017'!A641</f>
        <v>42279</v>
      </c>
      <c r="B641" s="4">
        <f>'BHC Gesamt 2017'!N285</f>
        <v>21.50192063492063</v>
      </c>
      <c r="C641" s="4">
        <f>'BHC Gesamt 2017'!M285</f>
        <v>20.072500000000005</v>
      </c>
      <c r="D641" s="4">
        <f>'Portfolioübersicht BHC'!$G$12</f>
        <v>23.61</v>
      </c>
      <c r="E641" s="4">
        <f>'BHC Gesamt 2017'!G285</f>
        <v>19.170000000000002</v>
      </c>
      <c r="F641" s="4">
        <f>'BHC Gesamt 2017'!F285</f>
        <v>18.98</v>
      </c>
      <c r="G641">
        <f>'Marktpreise EEX NCG 2017'!G641</f>
        <v>21.332528205128206</v>
      </c>
      <c r="H641">
        <f>'Marktpreise EEX NCG 2017'!H641</f>
        <v>17.739999999999998</v>
      </c>
      <c r="I641">
        <f>'Marktpreise EEX NCG 2017'!L641+0.19</f>
        <v>20.842075000000005</v>
      </c>
    </row>
    <row r="642" spans="1:9" x14ac:dyDescent="0.2">
      <c r="A642" s="2">
        <f>'Marktpreise EEX NCG 2017'!A642</f>
        <v>42280</v>
      </c>
      <c r="B642" s="4">
        <f>'BHC Gesamt 2017'!N286</f>
        <v>21.50192063492063</v>
      </c>
      <c r="C642" s="4">
        <f>'BHC Gesamt 2017'!M286</f>
        <v>20.072500000000005</v>
      </c>
      <c r="D642" s="4">
        <f>'Portfolioübersicht BHC'!$G$12</f>
        <v>23.61</v>
      </c>
      <c r="E642" s="4">
        <f>'BHC Gesamt 2017'!G286</f>
        <v>19.170000000000002</v>
      </c>
      <c r="F642" s="4">
        <f>'BHC Gesamt 2017'!F286</f>
        <v>0</v>
      </c>
      <c r="G642">
        <f>'Marktpreise EEX NCG 2017'!G642</f>
        <v>21.332528205128206</v>
      </c>
      <c r="H642">
        <f>'Marktpreise EEX NCG 2017'!H642</f>
        <v>17.681000000000001</v>
      </c>
      <c r="I642">
        <f>'Marktpreise EEX NCG 2017'!L642+0.19</f>
        <v>20.823585000000005</v>
      </c>
    </row>
    <row r="643" spans="1:9" x14ac:dyDescent="0.2">
      <c r="A643" s="2">
        <f>'Marktpreise EEX NCG 2017'!A643</f>
        <v>42281</v>
      </c>
      <c r="B643" s="4">
        <f>'BHC Gesamt 2017'!N287</f>
        <v>21.50192063492063</v>
      </c>
      <c r="C643" s="4">
        <f>'BHC Gesamt 2017'!M287</f>
        <v>20.072500000000005</v>
      </c>
      <c r="D643" s="4">
        <f>'Portfolioübersicht BHC'!$G$12</f>
        <v>23.61</v>
      </c>
      <c r="E643" s="4">
        <f>'BHC Gesamt 2017'!G287</f>
        <v>19.170000000000002</v>
      </c>
      <c r="F643" s="4">
        <f>'BHC Gesamt 2017'!F287</f>
        <v>0</v>
      </c>
      <c r="G643">
        <f>'Marktpreise EEX NCG 2017'!G643</f>
        <v>21.328365979381442</v>
      </c>
      <c r="H643">
        <f>'Marktpreise EEX NCG 2017'!H643</f>
        <v>17.817</v>
      </c>
      <c r="I643">
        <f>'Marktpreise EEX NCG 2017'!L643+0.19</f>
        <v>20.805265000000002</v>
      </c>
    </row>
    <row r="644" spans="1:9" x14ac:dyDescent="0.2">
      <c r="A644" s="2">
        <f>'Marktpreise EEX NCG 2017'!A644</f>
        <v>42282</v>
      </c>
      <c r="B644" s="4">
        <f>'BHC Gesamt 2017'!N288</f>
        <v>21.490436842105261</v>
      </c>
      <c r="C644" s="4">
        <f>'BHC Gesamt 2017'!M288</f>
        <v>19.953684210526319</v>
      </c>
      <c r="D644" s="4">
        <f>'Portfolioübersicht BHC'!$G$12</f>
        <v>23.61</v>
      </c>
      <c r="E644" s="4">
        <f>'BHC Gesamt 2017'!G288</f>
        <v>19.32</v>
      </c>
      <c r="F644" s="4">
        <f>'BHC Gesamt 2017'!F288</f>
        <v>19.13</v>
      </c>
      <c r="G644">
        <f>'Marktpreise EEX NCG 2017'!G644</f>
        <v>21.312798969072162</v>
      </c>
      <c r="H644">
        <f>'Marktpreise EEX NCG 2017'!H644</f>
        <v>18.326000000000001</v>
      </c>
      <c r="I644">
        <f>'Marktpreise EEX NCG 2017'!L644+0.19</f>
        <v>20.789574999999996</v>
      </c>
    </row>
    <row r="645" spans="1:9" x14ac:dyDescent="0.2">
      <c r="A645" s="2">
        <f>'Marktpreise EEX NCG 2017'!A645</f>
        <v>42283</v>
      </c>
      <c r="B645" s="4">
        <f>'BHC Gesamt 2017'!N289</f>
        <v>21.480958115183242</v>
      </c>
      <c r="C645" s="4">
        <f>'BHC Gesamt 2017'!M289</f>
        <v>19.946666666666669</v>
      </c>
      <c r="D645" s="4">
        <f>'Portfolioübersicht BHC'!$G$12</f>
        <v>23.61</v>
      </c>
      <c r="E645" s="4">
        <f>'BHC Gesamt 2017'!G289</f>
        <v>19.68</v>
      </c>
      <c r="F645" s="4">
        <f>'BHC Gesamt 2017'!F289</f>
        <v>19.489999999999998</v>
      </c>
      <c r="G645">
        <f>'Marktpreise EEX NCG 2017'!G645</f>
        <v>21.299087628865976</v>
      </c>
      <c r="H645">
        <f>'Marktpreise EEX NCG 2017'!H645</f>
        <v>18.356000000000002</v>
      </c>
      <c r="I645">
        <f>'Marktpreise EEX NCG 2017'!L645+0.19</f>
        <v>20.775544999999994</v>
      </c>
    </row>
    <row r="646" spans="1:9" x14ac:dyDescent="0.2">
      <c r="A646" s="2">
        <f>'Marktpreise EEX NCG 2017'!A646</f>
        <v>42284</v>
      </c>
      <c r="B646" s="4">
        <f>'BHC Gesamt 2017'!N290</f>
        <v>21.471057291666664</v>
      </c>
      <c r="C646" s="4">
        <f>'BHC Gesamt 2017'!M290</f>
        <v>19.946666666666669</v>
      </c>
      <c r="D646" s="4">
        <f>'Portfolioübersicht BHC'!$G$12</f>
        <v>23.61</v>
      </c>
      <c r="E646" s="4">
        <f>'BHC Gesamt 2017'!G290</f>
        <v>19.580000000000002</v>
      </c>
      <c r="F646" s="4">
        <f>'BHC Gesamt 2017'!F290</f>
        <v>19.39</v>
      </c>
      <c r="G646">
        <f>'Marktpreise EEX NCG 2017'!G646</f>
        <v>21.289297435897428</v>
      </c>
      <c r="H646">
        <f>'Marktpreise EEX NCG 2017'!H646</f>
        <v>18.568999999999999</v>
      </c>
      <c r="I646">
        <f>'Marktpreise EEX NCG 2017'!L646+0.19</f>
        <v>20.76208999999999</v>
      </c>
    </row>
    <row r="647" spans="1:9" x14ac:dyDescent="0.2">
      <c r="A647" s="2">
        <f>'Marktpreise EEX NCG 2017'!A647</f>
        <v>42285</v>
      </c>
      <c r="B647" s="4">
        <f>'BHC Gesamt 2017'!N291</f>
        <v>21.461932642487042</v>
      </c>
      <c r="C647" s="4">
        <f>'BHC Gesamt 2017'!M291</f>
        <v>19.935121951219514</v>
      </c>
      <c r="D647" s="4">
        <f>'Portfolioübersicht BHC'!$G$12</f>
        <v>23.61</v>
      </c>
      <c r="E647" s="4">
        <f>'BHC Gesamt 2017'!G291</f>
        <v>19.71</v>
      </c>
      <c r="F647" s="4">
        <f>'BHC Gesamt 2017'!F291</f>
        <v>19.52</v>
      </c>
      <c r="G647">
        <f>'Marktpreise EEX NCG 2017'!G647</f>
        <v>21.280270408163261</v>
      </c>
      <c r="H647">
        <f>'Marktpreise EEX NCG 2017'!H647</f>
        <v>18.802</v>
      </c>
      <c r="I647">
        <f>'Marktpreise EEX NCG 2017'!L647+0.19</f>
        <v>20.749449999999989</v>
      </c>
    </row>
    <row r="648" spans="1:9" x14ac:dyDescent="0.2">
      <c r="A648" s="2">
        <f>'Marktpreise EEX NCG 2017'!A648</f>
        <v>42286</v>
      </c>
      <c r="B648" s="4">
        <f>'BHC Gesamt 2017'!N292</f>
        <v>21.452386597938141</v>
      </c>
      <c r="C648" s="4">
        <f>'BHC Gesamt 2017'!M292</f>
        <v>19.935121951219514</v>
      </c>
      <c r="D648" s="4">
        <f>'Portfolioübersicht BHC'!$G$12</f>
        <v>23.61</v>
      </c>
      <c r="E648" s="4">
        <f>'BHC Gesamt 2017'!G292</f>
        <v>19.610000000000003</v>
      </c>
      <c r="F648" s="4">
        <f>'BHC Gesamt 2017'!F292</f>
        <v>19.420000000000002</v>
      </c>
      <c r="G648">
        <f>'Marktpreise EEX NCG 2017'!G648</f>
        <v>21.27082741116751</v>
      </c>
      <c r="H648">
        <f>'Marktpreise EEX NCG 2017'!H648</f>
        <v>18.457999999999998</v>
      </c>
      <c r="I648">
        <f>'Marktpreise EEX NCG 2017'!L648+0.19</f>
        <v>20.735479999999988</v>
      </c>
    </row>
    <row r="649" spans="1:9" x14ac:dyDescent="0.2">
      <c r="A649" s="2">
        <f>'Marktpreise EEX NCG 2017'!A649</f>
        <v>42287</v>
      </c>
      <c r="B649" s="4">
        <f>'BHC Gesamt 2017'!N293</f>
        <v>21.452386597938141</v>
      </c>
      <c r="C649" s="4">
        <f>'BHC Gesamt 2017'!M293</f>
        <v>19.935121951219514</v>
      </c>
      <c r="D649" s="4">
        <f>'Portfolioübersicht BHC'!$G$12</f>
        <v>23.61</v>
      </c>
      <c r="E649" s="4">
        <f>'BHC Gesamt 2017'!G293</f>
        <v>19.610000000000003</v>
      </c>
      <c r="F649" s="4">
        <f>'BHC Gesamt 2017'!F293</f>
        <v>0</v>
      </c>
      <c r="G649">
        <f>'Marktpreise EEX NCG 2017'!G649</f>
        <v>21.27082741116751</v>
      </c>
      <c r="H649">
        <f>'Marktpreise EEX NCG 2017'!H649</f>
        <v>18.619</v>
      </c>
      <c r="I649">
        <f>'Marktpreise EEX NCG 2017'!L649+0.19</f>
        <v>20.721319999999999</v>
      </c>
    </row>
    <row r="650" spans="1:9" x14ac:dyDescent="0.2">
      <c r="A650" s="2">
        <f>'Marktpreise EEX NCG 2017'!A650</f>
        <v>42288</v>
      </c>
      <c r="B650" s="4">
        <f>'BHC Gesamt 2017'!N294</f>
        <v>21.452386597938141</v>
      </c>
      <c r="C650" s="4">
        <f>'BHC Gesamt 2017'!M294</f>
        <v>19.935121951219514</v>
      </c>
      <c r="D650" s="4">
        <f>'Portfolioübersicht BHC'!$G$12</f>
        <v>23.61</v>
      </c>
      <c r="E650" s="4">
        <f>'BHC Gesamt 2017'!G294</f>
        <v>19.610000000000003</v>
      </c>
      <c r="F650" s="4">
        <f>'BHC Gesamt 2017'!F294</f>
        <v>0</v>
      </c>
      <c r="G650">
        <f>'Marktpreise EEX NCG 2017'!G650</f>
        <v>21.266852040816321</v>
      </c>
      <c r="H650">
        <f>'Marktpreise EEX NCG 2017'!H650</f>
        <v>18.986999999999998</v>
      </c>
      <c r="I650">
        <f>'Marktpreise EEX NCG 2017'!L650+0.19</f>
        <v>20.708474999999989</v>
      </c>
    </row>
    <row r="651" spans="1:9" x14ac:dyDescent="0.2">
      <c r="A651" s="2">
        <f>'Marktpreise EEX NCG 2017'!A651</f>
        <v>42289</v>
      </c>
      <c r="B651" s="4">
        <f>'BHC Gesamt 2017'!N295</f>
        <v>21.442425641025636</v>
      </c>
      <c r="C651" s="4">
        <f>'BHC Gesamt 2017'!M295</f>
        <v>19.935121951219514</v>
      </c>
      <c r="D651" s="4">
        <f>'Portfolioübersicht BHC'!$G$12</f>
        <v>23.61</v>
      </c>
      <c r="E651" s="4">
        <f>'BHC Gesamt 2017'!G295</f>
        <v>19.510000000000002</v>
      </c>
      <c r="F651" s="4">
        <f>'BHC Gesamt 2017'!F295</f>
        <v>19.32</v>
      </c>
      <c r="G651">
        <f>'Marktpreise EEX NCG 2017'!G651</f>
        <v>21.254709183673462</v>
      </c>
      <c r="H651">
        <f>'Marktpreise EEX NCG 2017'!H651</f>
        <v>18.765000000000001</v>
      </c>
      <c r="I651">
        <f>'Marktpreise EEX NCG 2017'!L651+0.19</f>
        <v>20.692904999999985</v>
      </c>
    </row>
    <row r="652" spans="1:9" x14ac:dyDescent="0.2">
      <c r="A652" s="2">
        <f>'Marktpreise EEX NCG 2017'!A652</f>
        <v>42290</v>
      </c>
      <c r="B652" s="4">
        <f>'BHC Gesamt 2017'!N296</f>
        <v>21.431290816326527</v>
      </c>
      <c r="C652" s="4">
        <f>'BHC Gesamt 2017'!M296</f>
        <v>19.935121951219514</v>
      </c>
      <c r="D652" s="4">
        <f>'Portfolioübersicht BHC'!$G$12</f>
        <v>23.61</v>
      </c>
      <c r="E652" s="4">
        <f>'BHC Gesamt 2017'!G296</f>
        <v>19.260000000000002</v>
      </c>
      <c r="F652" s="4">
        <f>'BHC Gesamt 2017'!F296</f>
        <v>19.07</v>
      </c>
      <c r="G652">
        <f>'Marktpreise EEX NCG 2017'!G652</f>
        <v>21.241290816326526</v>
      </c>
      <c r="H652">
        <f>'Marktpreise EEX NCG 2017'!H652</f>
        <v>18.613</v>
      </c>
      <c r="I652">
        <f>'Marktpreise EEX NCG 2017'!L652+0.19</f>
        <v>20.674349999999979</v>
      </c>
    </row>
    <row r="653" spans="1:9" x14ac:dyDescent="0.2">
      <c r="A653" s="2">
        <f>'Marktpreise EEX NCG 2017'!A653</f>
        <v>42291</v>
      </c>
      <c r="B653" s="4">
        <f>'BHC Gesamt 2017'!N297</f>
        <v>21.419406091370558</v>
      </c>
      <c r="C653" s="4">
        <f>'BHC Gesamt 2017'!M297</f>
        <v>19.935121951219514</v>
      </c>
      <c r="D653" s="4">
        <f>'Portfolioübersicht BHC'!$G$12</f>
        <v>23.61</v>
      </c>
      <c r="E653" s="4">
        <f>'BHC Gesamt 2017'!G297</f>
        <v>19.09</v>
      </c>
      <c r="F653" s="4">
        <f>'BHC Gesamt 2017'!F297</f>
        <v>18.899999999999999</v>
      </c>
      <c r="G653">
        <f>'Marktpreise EEX NCG 2017'!G653</f>
        <v>21.229406091370549</v>
      </c>
      <c r="H653">
        <f>'Marktpreise EEX NCG 2017'!H653</f>
        <v>18.469000000000001</v>
      </c>
      <c r="I653">
        <f>'Marktpreise EEX NCG 2017'!L653+0.19</f>
        <v>20.655634999999975</v>
      </c>
    </row>
    <row r="654" spans="1:9" x14ac:dyDescent="0.2">
      <c r="A654" s="2">
        <f>'Marktpreise EEX NCG 2017'!A654</f>
        <v>42292</v>
      </c>
      <c r="B654" s="4">
        <f>'BHC Gesamt 2017'!N298</f>
        <v>21.40789393939394</v>
      </c>
      <c r="C654" s="4">
        <f>'BHC Gesamt 2017'!M298</f>
        <v>19.84869565217392</v>
      </c>
      <c r="D654" s="4">
        <f>'Portfolioübersicht BHC'!$G$12</f>
        <v>23.61</v>
      </c>
      <c r="E654" s="4">
        <f>'BHC Gesamt 2017'!G298</f>
        <v>19.14</v>
      </c>
      <c r="F654" s="4">
        <f>'BHC Gesamt 2017'!F298</f>
        <v>18.95</v>
      </c>
      <c r="G654">
        <f>'Marktpreise EEX NCG 2017'!G654</f>
        <v>21.219507614213196</v>
      </c>
      <c r="H654">
        <f>'Marktpreise EEX NCG 2017'!H654</f>
        <v>18.658000000000001</v>
      </c>
      <c r="I654">
        <f>'Marktpreise EEX NCG 2017'!L654+0.19</f>
        <v>20.637339999999977</v>
      </c>
    </row>
    <row r="655" spans="1:9" x14ac:dyDescent="0.2">
      <c r="A655" s="2">
        <f>'Marktpreise EEX NCG 2017'!A655</f>
        <v>42293</v>
      </c>
      <c r="B655" s="4">
        <f>'BHC Gesamt 2017'!N299</f>
        <v>21.396748743718589</v>
      </c>
      <c r="C655" s="4">
        <f>'BHC Gesamt 2017'!M299</f>
        <v>19.834680851063833</v>
      </c>
      <c r="D655" s="4">
        <f>'Portfolioübersicht BHC'!$G$12</f>
        <v>23.61</v>
      </c>
      <c r="E655" s="4">
        <f>'BHC Gesamt 2017'!G299</f>
        <v>19.190000000000001</v>
      </c>
      <c r="F655" s="4">
        <f>'BHC Gesamt 2017'!F299</f>
        <v>19</v>
      </c>
      <c r="G655">
        <f>'Marktpreise EEX NCG 2017'!G655</f>
        <v>21.208297979797976</v>
      </c>
      <c r="H655">
        <f>'Marktpreise EEX NCG 2017'!H655</f>
        <v>18.562000000000001</v>
      </c>
      <c r="I655">
        <f>'Marktpreise EEX NCG 2017'!L655+0.19</f>
        <v>20.619699999999977</v>
      </c>
    </row>
    <row r="656" spans="1:9" x14ac:dyDescent="0.2">
      <c r="A656" s="2">
        <f>'Marktpreise EEX NCG 2017'!A656</f>
        <v>42294</v>
      </c>
      <c r="B656" s="4">
        <f>'BHC Gesamt 2017'!N300</f>
        <v>21.396748743718589</v>
      </c>
      <c r="C656" s="4">
        <f>'BHC Gesamt 2017'!M300</f>
        <v>19.834680851063833</v>
      </c>
      <c r="D656" s="4">
        <f>'Portfolioübersicht BHC'!$G$12</f>
        <v>23.61</v>
      </c>
      <c r="E656" s="4">
        <f>'BHC Gesamt 2017'!G300</f>
        <v>19.190000000000001</v>
      </c>
      <c r="F656" s="4">
        <f>'BHC Gesamt 2017'!F300</f>
        <v>0</v>
      </c>
      <c r="G656">
        <f>'Marktpreise EEX NCG 2017'!G656</f>
        <v>21.208297979797976</v>
      </c>
      <c r="H656">
        <f>'Marktpreise EEX NCG 2017'!H656</f>
        <v>18.510999999999999</v>
      </c>
      <c r="I656">
        <f>'Marktpreise EEX NCG 2017'!L656+0.19</f>
        <v>20.601134999999978</v>
      </c>
    </row>
    <row r="657" spans="1:9" x14ac:dyDescent="0.2">
      <c r="A657" s="2">
        <f>'Marktpreise EEX NCG 2017'!A657</f>
        <v>42295</v>
      </c>
      <c r="B657" s="4">
        <f>'BHC Gesamt 2017'!N301</f>
        <v>21.396748743718589</v>
      </c>
      <c r="C657" s="4">
        <f>'BHC Gesamt 2017'!M301</f>
        <v>19.834680851063833</v>
      </c>
      <c r="D657" s="4">
        <f>'Portfolioübersicht BHC'!$G$12</f>
        <v>23.61</v>
      </c>
      <c r="E657" s="4">
        <f>'BHC Gesamt 2017'!G301</f>
        <v>19.190000000000001</v>
      </c>
      <c r="F657" s="4">
        <f>'BHC Gesamt 2017'!F301</f>
        <v>0</v>
      </c>
      <c r="G657">
        <f>'Marktpreise EEX NCG 2017'!G657</f>
        <v>21.210827411167511</v>
      </c>
      <c r="H657">
        <f>'Marktpreise EEX NCG 2017'!H657</f>
        <v>18.698</v>
      </c>
      <c r="I657">
        <f>'Marktpreise EEX NCG 2017'!L657+0.19</f>
        <v>20.581064999999981</v>
      </c>
    </row>
    <row r="658" spans="1:9" x14ac:dyDescent="0.2">
      <c r="A658" s="2">
        <f>'Marktpreise EEX NCG 2017'!A658</f>
        <v>42296</v>
      </c>
      <c r="B658" s="4">
        <f>'BHC Gesamt 2017'!N302</f>
        <v>21.385964999999995</v>
      </c>
      <c r="C658" s="4">
        <f>'BHC Gesamt 2017'!M302</f>
        <v>19.822291666666672</v>
      </c>
      <c r="D658" s="4">
        <f>'Portfolioübersicht BHC'!$G$12</f>
        <v>23.61</v>
      </c>
      <c r="E658" s="4">
        <f>'BHC Gesamt 2017'!G302</f>
        <v>19.240000000000002</v>
      </c>
      <c r="F658" s="4">
        <f>'BHC Gesamt 2017'!F302</f>
        <v>19.05</v>
      </c>
      <c r="G658">
        <f>'Marktpreise EEX NCG 2017'!G658</f>
        <v>21.20402538071065</v>
      </c>
      <c r="H658">
        <f>'Marktpreise EEX NCG 2017'!H658</f>
        <v>19.012</v>
      </c>
      <c r="I658">
        <f>'Marktpreise EEX NCG 2017'!L658+0.19</f>
        <v>20.562244999999987</v>
      </c>
    </row>
    <row r="659" spans="1:9" x14ac:dyDescent="0.2">
      <c r="A659" s="2">
        <f>'Marktpreise EEX NCG 2017'!A659</f>
        <v>42297</v>
      </c>
      <c r="B659" s="4">
        <f>'BHC Gesamt 2017'!N303</f>
        <v>21.374044776119398</v>
      </c>
      <c r="C659" s="4">
        <f>'BHC Gesamt 2017'!M303</f>
        <v>19.822291666666672</v>
      </c>
      <c r="D659" s="4">
        <f>'Portfolioübersicht BHC'!$G$12</f>
        <v>23.61</v>
      </c>
      <c r="E659" s="4">
        <f>'BHC Gesamt 2017'!G303</f>
        <v>18.990000000000002</v>
      </c>
      <c r="F659" s="4">
        <f>'BHC Gesamt 2017'!F303</f>
        <v>18.8</v>
      </c>
      <c r="G659">
        <f>'Marktpreise EEX NCG 2017'!G659</f>
        <v>21.19552284263958</v>
      </c>
      <c r="H659">
        <f>'Marktpreise EEX NCG 2017'!H659</f>
        <v>18.687999999999999</v>
      </c>
      <c r="I659">
        <f>'Marktpreise EEX NCG 2017'!L659+0.19</f>
        <v>20.541939999999986</v>
      </c>
    </row>
    <row r="660" spans="1:9" x14ac:dyDescent="0.2">
      <c r="A660" s="2">
        <f>'Marktpreise EEX NCG 2017'!A660</f>
        <v>42298</v>
      </c>
      <c r="B660" s="4">
        <f>'BHC Gesamt 2017'!N304</f>
        <v>21.361797029702963</v>
      </c>
      <c r="C660" s="4">
        <f>'BHC Gesamt 2017'!M304</f>
        <v>19.822291666666672</v>
      </c>
      <c r="D660" s="4">
        <f>'Portfolioübersicht BHC'!$G$12</f>
        <v>23.61</v>
      </c>
      <c r="E660" s="4">
        <f>'BHC Gesamt 2017'!G304</f>
        <v>18.900000000000002</v>
      </c>
      <c r="F660" s="4">
        <f>'BHC Gesamt 2017'!F304</f>
        <v>18.71</v>
      </c>
      <c r="G660">
        <f>'Marktpreise EEX NCG 2017'!G660</f>
        <v>21.186182741116731</v>
      </c>
      <c r="H660">
        <f>'Marktpreise EEX NCG 2017'!H660</f>
        <v>18.477</v>
      </c>
      <c r="I660">
        <f>'Marktpreise EEX NCG 2017'!L660+0.19</f>
        <v>20.520759999999992</v>
      </c>
    </row>
    <row r="661" spans="1:9" x14ac:dyDescent="0.2">
      <c r="A661" s="2">
        <f>'Marktpreise EEX NCG 2017'!A661</f>
        <v>42299</v>
      </c>
      <c r="B661" s="4">
        <f>'BHC Gesamt 2017'!N305</f>
        <v>21.350359605911322</v>
      </c>
      <c r="C661" s="4">
        <f>'BHC Gesamt 2017'!M305</f>
        <v>19.776274509803926</v>
      </c>
      <c r="D661" s="4">
        <f>'Portfolioübersicht BHC'!$G$12</f>
        <v>23.61</v>
      </c>
      <c r="E661" s="4">
        <f>'BHC Gesamt 2017'!G305</f>
        <v>19.040000000000003</v>
      </c>
      <c r="F661" s="4">
        <f>'BHC Gesamt 2017'!F305</f>
        <v>18.850000000000001</v>
      </c>
      <c r="G661">
        <f>'Marktpreise EEX NCG 2017'!G661</f>
        <v>21.177639593908612</v>
      </c>
      <c r="H661">
        <f>'Marktpreise EEX NCG 2017'!H661</f>
        <v>18.515000000000001</v>
      </c>
      <c r="I661">
        <f>'Marktpreise EEX NCG 2017'!L661+0.19</f>
        <v>20.499809999999989</v>
      </c>
    </row>
    <row r="662" spans="1:9" x14ac:dyDescent="0.2">
      <c r="A662" s="2">
        <f>'Marktpreise EEX NCG 2017'!A662</f>
        <v>42300</v>
      </c>
      <c r="B662" s="4">
        <f>'BHC Gesamt 2017'!N306</f>
        <v>21.3392794117647</v>
      </c>
      <c r="C662" s="4">
        <f>'BHC Gesamt 2017'!M306</f>
        <v>19.763076923076927</v>
      </c>
      <c r="D662" s="4">
        <f>'Portfolioübersicht BHC'!$G$12</f>
        <v>23.61</v>
      </c>
      <c r="E662" s="4">
        <f>'BHC Gesamt 2017'!G306</f>
        <v>19.09</v>
      </c>
      <c r="F662" s="4">
        <f>'BHC Gesamt 2017'!F306</f>
        <v>18.899999999999999</v>
      </c>
      <c r="G662">
        <f>'Marktpreise EEX NCG 2017'!G662</f>
        <v>21.166136363636344</v>
      </c>
      <c r="H662">
        <f>'Marktpreise EEX NCG 2017'!H662</f>
        <v>18.260000000000002</v>
      </c>
      <c r="I662">
        <f>'Marktpreise EEX NCG 2017'!L662+0.19</f>
        <v>20.476924999999994</v>
      </c>
    </row>
    <row r="663" spans="1:9" x14ac:dyDescent="0.2">
      <c r="A663" s="2">
        <f>'Marktpreise EEX NCG 2017'!A663</f>
        <v>42301</v>
      </c>
      <c r="B663" s="4">
        <f>'BHC Gesamt 2017'!N307</f>
        <v>21.3392794117647</v>
      </c>
      <c r="C663" s="4">
        <f>'BHC Gesamt 2017'!M307</f>
        <v>19.763076923076927</v>
      </c>
      <c r="D663" s="4">
        <f>'Portfolioübersicht BHC'!$G$12</f>
        <v>23.61</v>
      </c>
      <c r="E663" s="4">
        <f>'BHC Gesamt 2017'!G307</f>
        <v>19.09</v>
      </c>
      <c r="F663" s="4">
        <f>'BHC Gesamt 2017'!F307</f>
        <v>0</v>
      </c>
      <c r="G663">
        <f>'Marktpreise EEX NCG 2017'!G663</f>
        <v>21.166136363636344</v>
      </c>
      <c r="H663">
        <f>'Marktpreise EEX NCG 2017'!H663</f>
        <v>18.259</v>
      </c>
      <c r="I663">
        <f>'Marktpreise EEX NCG 2017'!L663+0.19</f>
        <v>20.457539999999991</v>
      </c>
    </row>
    <row r="664" spans="1:9" x14ac:dyDescent="0.2">
      <c r="A664" s="2">
        <f>'Marktpreise EEX NCG 2017'!A664</f>
        <v>42302</v>
      </c>
      <c r="B664" s="4">
        <f>'BHC Gesamt 2017'!N308</f>
        <v>21.3392794117647</v>
      </c>
      <c r="C664" s="4">
        <f>'BHC Gesamt 2017'!M308</f>
        <v>19.763076923076927</v>
      </c>
      <c r="D664" s="4">
        <f>'Portfolioübersicht BHC'!$G$12</f>
        <v>23.61</v>
      </c>
      <c r="E664" s="4">
        <f>'BHC Gesamt 2017'!G308</f>
        <v>19.09</v>
      </c>
      <c r="F664" s="4">
        <f>'BHC Gesamt 2017'!F308</f>
        <v>0</v>
      </c>
      <c r="G664">
        <f>'Marktpreise EEX NCG 2017'!G664</f>
        <v>21.168883248730943</v>
      </c>
      <c r="H664">
        <f>'Marktpreise EEX NCG 2017'!H664</f>
        <v>18.423999999999999</v>
      </c>
      <c r="I664">
        <f>'Marktpreise EEX NCG 2017'!L664+0.19</f>
        <v>20.437625000000001</v>
      </c>
    </row>
    <row r="665" spans="1:9" x14ac:dyDescent="0.2">
      <c r="A665" s="2">
        <f>'Marktpreise EEX NCG 2017'!A665</f>
        <v>42303</v>
      </c>
      <c r="B665" s="4">
        <f>'BHC Gesamt 2017'!N309</f>
        <v>21.327282926829263</v>
      </c>
      <c r="C665" s="4">
        <f>'BHC Gesamt 2017'!M309</f>
        <v>19.763076923076927</v>
      </c>
      <c r="D665" s="4">
        <f>'Portfolioübersicht BHC'!$G$12</f>
        <v>23.61</v>
      </c>
      <c r="E665" s="4">
        <f>'BHC Gesamt 2017'!G309</f>
        <v>18.880000000000003</v>
      </c>
      <c r="F665" s="4">
        <f>'BHC Gesamt 2017'!F309</f>
        <v>18.690000000000001</v>
      </c>
      <c r="G665">
        <f>'Marktpreise EEX NCG 2017'!G665</f>
        <v>21.15771573604059</v>
      </c>
      <c r="H665">
        <f>'Marktpreise EEX NCG 2017'!H665</f>
        <v>18.300999999999998</v>
      </c>
      <c r="I665">
        <f>'Marktpreise EEX NCG 2017'!L665+0.19</f>
        <v>20.416804999999997</v>
      </c>
    </row>
    <row r="666" spans="1:9" x14ac:dyDescent="0.2">
      <c r="A666" s="2">
        <f>'Marktpreise EEX NCG 2017'!A666</f>
        <v>42304</v>
      </c>
      <c r="B666" s="4">
        <f>'BHC Gesamt 2017'!N310</f>
        <v>21.314334951456306</v>
      </c>
      <c r="C666" s="4">
        <f>'BHC Gesamt 2017'!M310</f>
        <v>19.763076923076927</v>
      </c>
      <c r="D666" s="4">
        <f>'Portfolioübersicht BHC'!$G$12</f>
        <v>23.61</v>
      </c>
      <c r="E666" s="4">
        <f>'BHC Gesamt 2017'!G310</f>
        <v>18.66</v>
      </c>
      <c r="F666" s="4">
        <f>'BHC Gesamt 2017'!F310</f>
        <v>18.47</v>
      </c>
      <c r="G666">
        <f>'Marktpreise EEX NCG 2017'!G666</f>
        <v>21.147106598984745</v>
      </c>
      <c r="H666">
        <f>'Marktpreise EEX NCG 2017'!H666</f>
        <v>18.347999999999999</v>
      </c>
      <c r="I666">
        <f>'Marktpreise EEX NCG 2017'!L666+0.19</f>
        <v>20.397079999999999</v>
      </c>
    </row>
    <row r="667" spans="1:9" x14ac:dyDescent="0.2">
      <c r="A667" s="2">
        <f>'Marktpreise EEX NCG 2017'!A667</f>
        <v>42305</v>
      </c>
      <c r="B667" s="4">
        <f>'BHC Gesamt 2017'!N311</f>
        <v>21.302091787439608</v>
      </c>
      <c r="C667" s="4">
        <f>'BHC Gesamt 2017'!M311</f>
        <v>19.709454545454548</v>
      </c>
      <c r="D667" s="4">
        <f>'Portfolioübersicht BHC'!$G$12</f>
        <v>23.61</v>
      </c>
      <c r="E667" s="4">
        <f>'BHC Gesamt 2017'!G311</f>
        <v>18.78</v>
      </c>
      <c r="F667" s="4">
        <f>'BHC Gesamt 2017'!F311</f>
        <v>18.59</v>
      </c>
      <c r="G667">
        <f>'Marktpreise EEX NCG 2017'!G667</f>
        <v>21.135832487309621</v>
      </c>
      <c r="H667">
        <f>'Marktpreise EEX NCG 2017'!H667</f>
        <v>18.341000000000001</v>
      </c>
      <c r="I667">
        <f>'Marktpreise EEX NCG 2017'!L667+0.19</f>
        <v>20.377089999999999</v>
      </c>
    </row>
    <row r="668" spans="1:9" x14ac:dyDescent="0.2">
      <c r="A668" s="2">
        <f>'Marktpreise EEX NCG 2017'!A668</f>
        <v>42306</v>
      </c>
      <c r="B668" s="4">
        <f>'BHC Gesamt 2017'!N312</f>
        <v>21.290495192307688</v>
      </c>
      <c r="C668" s="4">
        <f>'BHC Gesamt 2017'!M312</f>
        <v>19.69482142857143</v>
      </c>
      <c r="D668" s="4">
        <f>'Portfolioübersicht BHC'!$G$12</f>
        <v>23.61</v>
      </c>
      <c r="E668" s="4">
        <f>'BHC Gesamt 2017'!G312</f>
        <v>18.89</v>
      </c>
      <c r="F668" s="4">
        <f>'BHC Gesamt 2017'!F312</f>
        <v>18.7</v>
      </c>
      <c r="G668">
        <f>'Marktpreise EEX NCG 2017'!G668</f>
        <v>21.125416243654801</v>
      </c>
      <c r="H668">
        <f>'Marktpreise EEX NCG 2017'!H668</f>
        <v>18.501000000000001</v>
      </c>
      <c r="I668">
        <f>'Marktpreise EEX NCG 2017'!L668+0.19</f>
        <v>20.356999999999999</v>
      </c>
    </row>
    <row r="669" spans="1:9" x14ac:dyDescent="0.2">
      <c r="A669" s="2">
        <f>'Marktpreise EEX NCG 2017'!A669</f>
        <v>42307</v>
      </c>
      <c r="B669" s="4">
        <f>'BHC Gesamt 2017'!N313</f>
        <v>21.278052631578941</v>
      </c>
      <c r="C669" s="4">
        <f>'BHC Gesamt 2017'!M313</f>
        <v>19.69482142857143</v>
      </c>
      <c r="D669" s="4">
        <f>'Portfolioübersicht BHC'!$G$12</f>
        <v>23.61</v>
      </c>
      <c r="E669" s="4">
        <f>'BHC Gesamt 2017'!G313</f>
        <v>18.690000000000001</v>
      </c>
      <c r="F669" s="4">
        <f>'BHC Gesamt 2017'!F313</f>
        <v>18.5</v>
      </c>
      <c r="G669">
        <f>'Marktpreise EEX NCG 2017'!G669</f>
        <v>21.112156565656544</v>
      </c>
      <c r="H669">
        <f>'Marktpreise EEX NCG 2017'!H669</f>
        <v>17.850999999999999</v>
      </c>
      <c r="I669">
        <f>'Marktpreise EEX NCG 2017'!L669+0.19</f>
        <v>20.333075000000001</v>
      </c>
    </row>
    <row r="670" spans="1:9" x14ac:dyDescent="0.2">
      <c r="A670" s="2">
        <f>'Marktpreise EEX NCG 2017'!A670</f>
        <v>42308</v>
      </c>
      <c r="B670" s="4">
        <f>'BHC Gesamt 2017'!N314</f>
        <v>21.278052631578941</v>
      </c>
      <c r="C670" s="4">
        <f>'BHC Gesamt 2017'!M314</f>
        <v>19.69482142857143</v>
      </c>
      <c r="D670" s="4">
        <f>'Portfolioübersicht BHC'!$G$12</f>
        <v>23.61</v>
      </c>
      <c r="E670" s="4">
        <f>'BHC Gesamt 2017'!G314</f>
        <v>18.690000000000001</v>
      </c>
      <c r="F670" s="4">
        <f>'BHC Gesamt 2017'!F314</f>
        <v>0</v>
      </c>
      <c r="G670">
        <f>'Marktpreise EEX NCG 2017'!G670</f>
        <v>21.112156565656544</v>
      </c>
      <c r="H670">
        <f>'Marktpreise EEX NCG 2017'!H670</f>
        <v>17.609000000000002</v>
      </c>
      <c r="I670">
        <f>'Marktpreise EEX NCG 2017'!L670+0.19</f>
        <v>20.308910000000008</v>
      </c>
    </row>
    <row r="671" spans="1:9" x14ac:dyDescent="0.2">
      <c r="A671" s="2">
        <f>'Marktpreise EEX NCG 2017'!A671</f>
        <v>42309</v>
      </c>
      <c r="B671" s="4">
        <f>'BHC Gesamt 2017'!N315</f>
        <v>21.278052631578941</v>
      </c>
      <c r="C671" s="4">
        <f>'BHC Gesamt 2017'!M315</f>
        <v>19.69482142857143</v>
      </c>
      <c r="D671" s="4">
        <f>'Portfolioübersicht BHC'!$G$12</f>
        <v>23.61</v>
      </c>
      <c r="E671" s="4">
        <f>'BHC Gesamt 2017'!G315</f>
        <v>18.690000000000001</v>
      </c>
      <c r="F671" s="4">
        <f>'BHC Gesamt 2017'!F315</f>
        <v>0</v>
      </c>
      <c r="G671">
        <f>'Marktpreise EEX NCG 2017'!G671</f>
        <v>21.115345177664953</v>
      </c>
      <c r="H671">
        <f>'Marktpreise EEX NCG 2017'!H671</f>
        <v>18.225000000000001</v>
      </c>
      <c r="I671">
        <f>'Marktpreise EEX NCG 2017'!L671+0.19</f>
        <v>20.288595000000004</v>
      </c>
    </row>
    <row r="672" spans="1:9" x14ac:dyDescent="0.2">
      <c r="A672" s="2">
        <f>'Marktpreise EEX NCG 2017'!A672</f>
        <v>42310</v>
      </c>
      <c r="B672" s="4">
        <f>'BHC Gesamt 2017'!N316</f>
        <v>21.264871428571421</v>
      </c>
      <c r="C672" s="4">
        <f>'BHC Gesamt 2017'!M316</f>
        <v>19.69482142857143</v>
      </c>
      <c r="D672" s="4">
        <f>'Portfolioübersicht BHC'!$G$12</f>
        <v>23.61</v>
      </c>
      <c r="E672" s="4">
        <f>'BHC Gesamt 2017'!G316</f>
        <v>18.510000000000002</v>
      </c>
      <c r="F672" s="4">
        <f>'BHC Gesamt 2017'!F316</f>
        <v>18.32</v>
      </c>
      <c r="G672">
        <f>'Marktpreise EEX NCG 2017'!G672</f>
        <v>21.104736040609112</v>
      </c>
      <c r="H672">
        <f>'Marktpreise EEX NCG 2017'!H672</f>
        <v>17.95</v>
      </c>
      <c r="I672">
        <f>'Marktpreise EEX NCG 2017'!L672+0.19</f>
        <v>20.267910000000011</v>
      </c>
    </row>
    <row r="673" spans="1:9" x14ac:dyDescent="0.2">
      <c r="A673" s="2">
        <f>'Marktpreise EEX NCG 2017'!A673</f>
        <v>42311</v>
      </c>
      <c r="B673" s="4">
        <f>'BHC Gesamt 2017'!N317</f>
        <v>21.251436018957342</v>
      </c>
      <c r="C673" s="4">
        <f>'BHC Gesamt 2017'!M317</f>
        <v>19.69482142857143</v>
      </c>
      <c r="D673" s="4">
        <f>'Portfolioübersicht BHC'!$G$12</f>
        <v>23.61</v>
      </c>
      <c r="E673" s="4">
        <f>'BHC Gesamt 2017'!G317</f>
        <v>18.43</v>
      </c>
      <c r="F673" s="4">
        <f>'BHC Gesamt 2017'!F317</f>
        <v>18.239999999999998</v>
      </c>
      <c r="G673">
        <f>'Marktpreise EEX NCG 2017'!G673</f>
        <v>21.093426395939062</v>
      </c>
      <c r="H673">
        <f>'Marktpreise EEX NCG 2017'!H673</f>
        <v>17.832000000000001</v>
      </c>
      <c r="I673">
        <f>'Marktpreise EEX NCG 2017'!L673+0.19</f>
        <v>20.248370000000016</v>
      </c>
    </row>
    <row r="674" spans="1:9" x14ac:dyDescent="0.2">
      <c r="A674" s="2">
        <f>'Marktpreise EEX NCG 2017'!A674</f>
        <v>42312</v>
      </c>
      <c r="B674" s="4">
        <f>'BHC Gesamt 2017'!N318</f>
        <v>21.238174528301879</v>
      </c>
      <c r="C674" s="4">
        <f>'BHC Gesamt 2017'!M318</f>
        <v>19.611166666666669</v>
      </c>
      <c r="D674" s="4">
        <f>'Portfolioübersicht BHC'!$G$12</f>
        <v>23.61</v>
      </c>
      <c r="E674" s="4">
        <f>'BHC Gesamt 2017'!G318</f>
        <v>18.440000000000001</v>
      </c>
      <c r="F674" s="4">
        <f>'BHC Gesamt 2017'!F318</f>
        <v>18.25</v>
      </c>
      <c r="G674">
        <f>'Marktpreise EEX NCG 2017'!G674</f>
        <v>21.082172588832464</v>
      </c>
      <c r="H674">
        <f>'Marktpreise EEX NCG 2017'!H674</f>
        <v>17.873999999999999</v>
      </c>
      <c r="I674">
        <f>'Marktpreise EEX NCG 2017'!L674+0.19</f>
        <v>20.228780000000018</v>
      </c>
    </row>
    <row r="675" spans="1:9" x14ac:dyDescent="0.2">
      <c r="A675" s="2">
        <f>'Marktpreise EEX NCG 2017'!A675</f>
        <v>42313</v>
      </c>
      <c r="B675" s="4">
        <f>'BHC Gesamt 2017'!N319</f>
        <v>21.223347417840369</v>
      </c>
      <c r="C675" s="4">
        <f>'BHC Gesamt 2017'!M319</f>
        <v>19.611166666666669</v>
      </c>
      <c r="D675" s="4">
        <f>'Portfolioübersicht BHC'!$G$12</f>
        <v>23.61</v>
      </c>
      <c r="E675" s="4">
        <f>'BHC Gesamt 2017'!G319</f>
        <v>18.080000000000002</v>
      </c>
      <c r="F675" s="4">
        <f>'BHC Gesamt 2017'!F319</f>
        <v>17.89</v>
      </c>
      <c r="G675">
        <f>'Marktpreise EEX NCG 2017'!G675</f>
        <v>21.068923857867993</v>
      </c>
      <c r="H675">
        <f>'Marktpreise EEX NCG 2017'!H675</f>
        <v>17.364000000000001</v>
      </c>
      <c r="I675">
        <f>'Marktpreise EEX NCG 2017'!L675+0.19</f>
        <v>20.206535000000013</v>
      </c>
    </row>
    <row r="676" spans="1:9" x14ac:dyDescent="0.2">
      <c r="A676" s="2">
        <f>'Marktpreise EEX NCG 2017'!A676</f>
        <v>42314</v>
      </c>
      <c r="B676" s="4">
        <f>'BHC Gesamt 2017'!N320</f>
        <v>21.207630841121485</v>
      </c>
      <c r="C676" s="4">
        <f>'BHC Gesamt 2017'!M320</f>
        <v>19.611166666666669</v>
      </c>
      <c r="D676" s="4">
        <f>'Portfolioübersicht BHC'!$G$12</f>
        <v>23.61</v>
      </c>
      <c r="E676" s="4">
        <f>'BHC Gesamt 2017'!G320</f>
        <v>17.860000000000003</v>
      </c>
      <c r="F676" s="4">
        <f>'BHC Gesamt 2017'!F320</f>
        <v>17.670000000000002</v>
      </c>
      <c r="G676">
        <f>'Marktpreise EEX NCG 2017'!G676</f>
        <v>21.051757575757552</v>
      </c>
      <c r="H676">
        <f>'Marktpreise EEX NCG 2017'!H676</f>
        <v>17.015000000000001</v>
      </c>
      <c r="I676">
        <f>'Marktpreise EEX NCG 2017'!L676+0.19</f>
        <v>20.183765000000012</v>
      </c>
    </row>
    <row r="677" spans="1:9" x14ac:dyDescent="0.2">
      <c r="A677" s="2">
        <f>'Marktpreise EEX NCG 2017'!A677</f>
        <v>42315</v>
      </c>
      <c r="B677" s="4">
        <f>'BHC Gesamt 2017'!N321</f>
        <v>21.207630841121485</v>
      </c>
      <c r="C677" s="4">
        <f>'BHC Gesamt 2017'!M321</f>
        <v>19.611166666666669</v>
      </c>
      <c r="D677" s="4">
        <f>'Portfolioübersicht BHC'!$G$12</f>
        <v>23.61</v>
      </c>
      <c r="E677" s="4">
        <f>'BHC Gesamt 2017'!G321</f>
        <v>17.860000000000003</v>
      </c>
      <c r="F677" s="4">
        <f>'BHC Gesamt 2017'!F321</f>
        <v>0</v>
      </c>
      <c r="G677">
        <f>'Marktpreise EEX NCG 2017'!G677</f>
        <v>21.051757575757552</v>
      </c>
      <c r="H677">
        <f>'Marktpreise EEX NCG 2017'!H677</f>
        <v>17.04</v>
      </c>
      <c r="I677">
        <f>'Marktpreise EEX NCG 2017'!L677+0.19</f>
        <v>20.16032000000002</v>
      </c>
    </row>
    <row r="678" spans="1:9" x14ac:dyDescent="0.2">
      <c r="A678" s="2">
        <f>'Marktpreise EEX NCG 2017'!A678</f>
        <v>42316</v>
      </c>
      <c r="B678" s="4">
        <f>'BHC Gesamt 2017'!N322</f>
        <v>21.207630841121485</v>
      </c>
      <c r="C678" s="4">
        <f>'BHC Gesamt 2017'!M322</f>
        <v>19.611166666666669</v>
      </c>
      <c r="D678" s="4">
        <f>'Portfolioübersicht BHC'!$G$12</f>
        <v>23.61</v>
      </c>
      <c r="E678" s="4">
        <f>'BHC Gesamt 2017'!G322</f>
        <v>17.860000000000003</v>
      </c>
      <c r="F678" s="4">
        <f>'BHC Gesamt 2017'!F322</f>
        <v>0</v>
      </c>
      <c r="G678">
        <f>'Marktpreise EEX NCG 2017'!G678</f>
        <v>21.053741116751244</v>
      </c>
      <c r="H678">
        <f>'Marktpreise EEX NCG 2017'!H678</f>
        <v>17.155000000000001</v>
      </c>
      <c r="I678">
        <f>'Marktpreise EEX NCG 2017'!L678+0.19</f>
        <v>20.13835000000002</v>
      </c>
    </row>
    <row r="679" spans="1:9" x14ac:dyDescent="0.2">
      <c r="A679" s="2">
        <f>'Marktpreise EEX NCG 2017'!A679</f>
        <v>42317</v>
      </c>
      <c r="B679" s="4">
        <f>'BHC Gesamt 2017'!N323</f>
        <v>21.190246511627901</v>
      </c>
      <c r="C679" s="4">
        <f>'BHC Gesamt 2017'!M323</f>
        <v>19.611166666666669</v>
      </c>
      <c r="D679" s="4">
        <f>'Portfolioübersicht BHC'!$G$12</f>
        <v>23.61</v>
      </c>
      <c r="E679" s="4">
        <f>'BHC Gesamt 2017'!G323</f>
        <v>17.470000000000002</v>
      </c>
      <c r="F679" s="4">
        <f>'BHC Gesamt 2017'!F323</f>
        <v>17.28</v>
      </c>
      <c r="G679">
        <f>'Marktpreise EEX NCG 2017'!G679</f>
        <v>21.036822335025356</v>
      </c>
      <c r="H679">
        <f>'Marktpreise EEX NCG 2017'!H679</f>
        <v>16.841000000000001</v>
      </c>
      <c r="I679">
        <f>'Marktpreise EEX NCG 2017'!L679+0.19</f>
        <v>20.115415000000024</v>
      </c>
    </row>
    <row r="680" spans="1:9" x14ac:dyDescent="0.2">
      <c r="A680" s="2">
        <f>'Marktpreise EEX NCG 2017'!A680</f>
        <v>42318</v>
      </c>
      <c r="B680" s="4">
        <f>'BHC Gesamt 2017'!N324</f>
        <v>21.172513888888879</v>
      </c>
      <c r="C680" s="4">
        <f>'BHC Gesamt 2017'!M324</f>
        <v>19.611166666666669</v>
      </c>
      <c r="D680" s="4">
        <f>'Portfolioübersicht BHC'!$G$12</f>
        <v>23.61</v>
      </c>
      <c r="E680" s="4">
        <f>'BHC Gesamt 2017'!G324</f>
        <v>17.360000000000003</v>
      </c>
      <c r="F680" s="4">
        <f>'BHC Gesamt 2017'!F324</f>
        <v>17.170000000000002</v>
      </c>
      <c r="G680">
        <f>'Marktpreise EEX NCG 2017'!G680</f>
        <v>21.018949238578656</v>
      </c>
      <c r="H680">
        <f>'Marktpreise EEX NCG 2017'!H680</f>
        <v>17.364999999999998</v>
      </c>
      <c r="I680">
        <f>'Marktpreise EEX NCG 2017'!L680+0.19</f>
        <v>20.095630000000021</v>
      </c>
    </row>
    <row r="681" spans="1:9" x14ac:dyDescent="0.2">
      <c r="A681" s="2">
        <f>'Marktpreise EEX NCG 2017'!A681</f>
        <v>42319</v>
      </c>
      <c r="B681" s="4">
        <f>'BHC Gesamt 2017'!N325</f>
        <v>21.153700460829484</v>
      </c>
      <c r="C681" s="4">
        <f>'BHC Gesamt 2017'!M325</f>
        <v>19.611166666666669</v>
      </c>
      <c r="D681" s="4">
        <f>'Portfolioübersicht BHC'!$G$12</f>
        <v>23.61</v>
      </c>
      <c r="E681" s="4">
        <f>'BHC Gesamt 2017'!G325</f>
        <v>17.09</v>
      </c>
      <c r="F681" s="4">
        <f>'BHC Gesamt 2017'!F325</f>
        <v>16.899999999999999</v>
      </c>
      <c r="G681">
        <f>'Marktpreise EEX NCG 2017'!G681</f>
        <v>20.999030456852768</v>
      </c>
      <c r="H681">
        <f>'Marktpreise EEX NCG 2017'!H681</f>
        <v>16.715</v>
      </c>
      <c r="I681">
        <f>'Marktpreise EEX NCG 2017'!L681+0.19</f>
        <v>20.073025000000019</v>
      </c>
    </row>
    <row r="682" spans="1:9" x14ac:dyDescent="0.2">
      <c r="A682" s="2">
        <f>'Marktpreise EEX NCG 2017'!A682</f>
        <v>42320</v>
      </c>
      <c r="B682" s="4">
        <f>'BHC Gesamt 2017'!N326</f>
        <v>21.134417431192652</v>
      </c>
      <c r="C682" s="4">
        <f>'BHC Gesamt 2017'!M326</f>
        <v>19.611166666666669</v>
      </c>
      <c r="D682" s="4">
        <f>'Portfolioübersicht BHC'!$G$12</f>
        <v>23.61</v>
      </c>
      <c r="E682" s="4">
        <f>'BHC Gesamt 2017'!G326</f>
        <v>16.950000000000003</v>
      </c>
      <c r="F682" s="4">
        <f>'BHC Gesamt 2017'!F326</f>
        <v>16.760000000000002</v>
      </c>
      <c r="G682">
        <f>'Marktpreise EEX NCG 2017'!G682</f>
        <v>20.979263959390838</v>
      </c>
      <c r="H682">
        <f>'Marktpreise EEX NCG 2017'!H682</f>
        <v>16.427</v>
      </c>
      <c r="I682">
        <f>'Marktpreise EEX NCG 2017'!L682+0.19</f>
        <v>20.047745000000013</v>
      </c>
    </row>
    <row r="683" spans="1:9" x14ac:dyDescent="0.2">
      <c r="A683" s="2">
        <f>'Marktpreise EEX NCG 2017'!A683</f>
        <v>42321</v>
      </c>
      <c r="B683" s="4">
        <f>'BHC Gesamt 2017'!N327</f>
        <v>21.115995433789948</v>
      </c>
      <c r="C683" s="4">
        <f>'BHC Gesamt 2017'!M327</f>
        <v>19.348805970149257</v>
      </c>
      <c r="D683" s="4">
        <f>'Portfolioübersicht BHC'!$G$12</f>
        <v>23.61</v>
      </c>
      <c r="E683" s="4">
        <f>'BHC Gesamt 2017'!G327</f>
        <v>17.100000000000001</v>
      </c>
      <c r="F683" s="4">
        <f>'BHC Gesamt 2017'!F327</f>
        <v>16.91</v>
      </c>
      <c r="G683">
        <f>'Marktpreise EEX NCG 2017'!G683</f>
        <v>20.958712121212098</v>
      </c>
      <c r="H683">
        <f>'Marktpreise EEX NCG 2017'!H683</f>
        <v>16.533000000000001</v>
      </c>
      <c r="I683">
        <f>'Marktpreise EEX NCG 2017'!L683+0.19</f>
        <v>20.022395000000017</v>
      </c>
    </row>
    <row r="684" spans="1:9" x14ac:dyDescent="0.2">
      <c r="A684" s="2">
        <f>'Marktpreise EEX NCG 2017'!A684</f>
        <v>42322</v>
      </c>
      <c r="B684" s="4">
        <f>'BHC Gesamt 2017'!N328</f>
        <v>21.115995433789948</v>
      </c>
      <c r="C684" s="4">
        <f>'BHC Gesamt 2017'!M328</f>
        <v>19.348805970149257</v>
      </c>
      <c r="D684" s="4">
        <f>'Portfolioübersicht BHC'!$G$12</f>
        <v>23.61</v>
      </c>
      <c r="E684" s="4">
        <f>'BHC Gesamt 2017'!G328</f>
        <v>17.100000000000001</v>
      </c>
      <c r="F684" s="4">
        <f>'BHC Gesamt 2017'!F328</f>
        <v>0</v>
      </c>
      <c r="G684">
        <f>'Marktpreise EEX NCG 2017'!G684</f>
        <v>20.958712121212098</v>
      </c>
      <c r="H684">
        <f>'Marktpreise EEX NCG 2017'!H684</f>
        <v>16.484999999999999</v>
      </c>
      <c r="I684">
        <f>'Marktpreise EEX NCG 2017'!L684+0.19</f>
        <v>19.997750000000014</v>
      </c>
    </row>
    <row r="685" spans="1:9" x14ac:dyDescent="0.2">
      <c r="A685" s="2">
        <f>'Marktpreise EEX NCG 2017'!A685</f>
        <v>42323</v>
      </c>
      <c r="B685" s="4">
        <f>'BHC Gesamt 2017'!N329</f>
        <v>21.115995433789948</v>
      </c>
      <c r="C685" s="4">
        <f>'BHC Gesamt 2017'!M329</f>
        <v>19.348805970149257</v>
      </c>
      <c r="D685" s="4">
        <f>'Portfolioübersicht BHC'!$G$12</f>
        <v>23.61</v>
      </c>
      <c r="E685" s="4">
        <f>'BHC Gesamt 2017'!G329</f>
        <v>17.100000000000001</v>
      </c>
      <c r="F685" s="4">
        <f>'BHC Gesamt 2017'!F329</f>
        <v>0</v>
      </c>
      <c r="G685">
        <f>'Marktpreise EEX NCG 2017'!G685</f>
        <v>20.959644670050739</v>
      </c>
      <c r="H685">
        <f>'Marktpreise EEX NCG 2017'!H685</f>
        <v>16.538</v>
      </c>
      <c r="I685">
        <f>'Marktpreise EEX NCG 2017'!L685+0.19</f>
        <v>19.973930000000021</v>
      </c>
    </row>
    <row r="686" spans="1:9" x14ac:dyDescent="0.2">
      <c r="A686" s="2">
        <f>'Marktpreise EEX NCG 2017'!A686</f>
        <v>42324</v>
      </c>
      <c r="B686" s="4">
        <f>'BHC Gesamt 2017'!N330</f>
        <v>21.09933181818181</v>
      </c>
      <c r="C686" s="4">
        <f>'BHC Gesamt 2017'!M330</f>
        <v>19.32088235294118</v>
      </c>
      <c r="D686" s="4">
        <f>'Portfolioübersicht BHC'!$G$12</f>
        <v>23.61</v>
      </c>
      <c r="E686" s="4">
        <f>'BHC Gesamt 2017'!G330</f>
        <v>17.450000000000003</v>
      </c>
      <c r="F686" s="4">
        <f>'BHC Gesamt 2017'!F330</f>
        <v>17.260000000000002</v>
      </c>
      <c r="G686">
        <f>'Marktpreise EEX NCG 2017'!G686</f>
        <v>20.940279187817239</v>
      </c>
      <c r="H686">
        <f>'Marktpreise EEX NCG 2017'!H686</f>
        <v>16.896000000000001</v>
      </c>
      <c r="I686">
        <f>'Marktpreise EEX NCG 2017'!L686+0.19</f>
        <v>19.953590000000023</v>
      </c>
    </row>
    <row r="687" spans="1:9" x14ac:dyDescent="0.2">
      <c r="A687" s="2">
        <f>'Marktpreise EEX NCG 2017'!A687</f>
        <v>42325</v>
      </c>
      <c r="B687" s="4">
        <f>'BHC Gesamt 2017'!N331</f>
        <v>21.086393665158361</v>
      </c>
      <c r="C687" s="4">
        <f>'BHC Gesamt 2017'!M331</f>
        <v>19.30521739130435</v>
      </c>
      <c r="D687" s="4">
        <f>'Portfolioübersicht BHC'!$G$12</f>
        <v>23.61</v>
      </c>
      <c r="E687" s="4">
        <f>'BHC Gesamt 2017'!G331</f>
        <v>18.240000000000002</v>
      </c>
      <c r="F687" s="4">
        <f>'BHC Gesamt 2017'!F331</f>
        <v>18.05</v>
      </c>
      <c r="G687">
        <f>'Marktpreise EEX NCG 2017'!G687</f>
        <v>20.923781725888301</v>
      </c>
      <c r="H687">
        <f>'Marktpreise EEX NCG 2017'!H687</f>
        <v>17.059999999999999</v>
      </c>
      <c r="I687">
        <f>'Marktpreise EEX NCG 2017'!L687+0.19</f>
        <v>19.935505000000024</v>
      </c>
    </row>
    <row r="688" spans="1:9" x14ac:dyDescent="0.2">
      <c r="A688" s="2">
        <f>'Marktpreise EEX NCG 2017'!A688</f>
        <v>42326</v>
      </c>
      <c r="B688" s="4">
        <f>'BHC Gesamt 2017'!N332</f>
        <v>21.072040540540531</v>
      </c>
      <c r="C688" s="4">
        <f>'BHC Gesamt 2017'!M332</f>
        <v>19.30521739130435</v>
      </c>
      <c r="D688" s="4">
        <f>'Portfolioübersicht BHC'!$G$12</f>
        <v>23.61</v>
      </c>
      <c r="E688" s="4">
        <f>'BHC Gesamt 2017'!G332</f>
        <v>17.900000000000002</v>
      </c>
      <c r="F688" s="4">
        <f>'BHC Gesamt 2017'!F332</f>
        <v>17.71</v>
      </c>
      <c r="G688">
        <f>'Marktpreise EEX NCG 2017'!G688</f>
        <v>20.900380710659871</v>
      </c>
      <c r="H688">
        <f>'Marktpreise EEX NCG 2017'!H688</f>
        <v>17.164999999999999</v>
      </c>
      <c r="I688">
        <f>'Marktpreise EEX NCG 2017'!L688+0.19</f>
        <v>19.918520000000026</v>
      </c>
    </row>
    <row r="689" spans="1:9" x14ac:dyDescent="0.2">
      <c r="A689" s="2">
        <f>'Marktpreise EEX NCG 2017'!A689</f>
        <v>42327</v>
      </c>
      <c r="B689" s="4">
        <f>'BHC Gesamt 2017'!N333</f>
        <v>21.058488789237657</v>
      </c>
      <c r="C689" s="4">
        <f>'BHC Gesamt 2017'!M333</f>
        <v>19.269859154929581</v>
      </c>
      <c r="D689" s="4">
        <f>'Portfolioübersicht BHC'!$G$12</f>
        <v>23.61</v>
      </c>
      <c r="E689" s="4">
        <f>'BHC Gesamt 2017'!G333</f>
        <v>18.05</v>
      </c>
      <c r="F689" s="4">
        <f>'BHC Gesamt 2017'!F333</f>
        <v>17.86</v>
      </c>
      <c r="G689">
        <f>'Marktpreise EEX NCG 2017'!G689</f>
        <v>20.879263959390837</v>
      </c>
      <c r="H689">
        <f>'Marktpreise EEX NCG 2017'!H689</f>
        <v>17.436</v>
      </c>
      <c r="I689">
        <f>'Marktpreise EEX NCG 2017'!L689+0.19</f>
        <v>19.903080000000028</v>
      </c>
    </row>
    <row r="690" spans="1:9" x14ac:dyDescent="0.2">
      <c r="A690" s="2">
        <f>'Marktpreise EEX NCG 2017'!A690</f>
        <v>42328</v>
      </c>
      <c r="B690" s="4">
        <f>'BHC Gesamt 2017'!N334</f>
        <v>21.044031249999989</v>
      </c>
      <c r="C690" s="4">
        <f>'BHC Gesamt 2017'!M334</f>
        <v>19.269859154929581</v>
      </c>
      <c r="D690" s="4">
        <f>'Portfolioübersicht BHC'!$G$12</f>
        <v>23.61</v>
      </c>
      <c r="E690" s="4">
        <f>'BHC Gesamt 2017'!G334</f>
        <v>17.82</v>
      </c>
      <c r="F690" s="4">
        <f>'BHC Gesamt 2017'!F334</f>
        <v>17.63</v>
      </c>
      <c r="G690">
        <f>'Marktpreise EEX NCG 2017'!G690</f>
        <v>20.862853535353505</v>
      </c>
      <c r="H690">
        <f>'Marktpreise EEX NCG 2017'!H690</f>
        <v>17.574999999999999</v>
      </c>
      <c r="I690">
        <f>'Marktpreise EEX NCG 2017'!L690+0.19</f>
        <v>19.889335000000031</v>
      </c>
    </row>
    <row r="691" spans="1:9" x14ac:dyDescent="0.2">
      <c r="A691" s="2">
        <f>'Marktpreise EEX NCG 2017'!A691</f>
        <v>42329</v>
      </c>
      <c r="B691" s="4">
        <f>'BHC Gesamt 2017'!N335</f>
        <v>21.044031249999989</v>
      </c>
      <c r="C691" s="4">
        <f>'BHC Gesamt 2017'!M335</f>
        <v>19.269859154929581</v>
      </c>
      <c r="D691" s="4">
        <f>'Portfolioübersicht BHC'!$G$12</f>
        <v>23.61</v>
      </c>
      <c r="E691" s="4">
        <f>'BHC Gesamt 2017'!G335</f>
        <v>17.82</v>
      </c>
      <c r="F691" s="4">
        <f>'BHC Gesamt 2017'!F335</f>
        <v>0</v>
      </c>
      <c r="G691">
        <f>'Marktpreise EEX NCG 2017'!G691</f>
        <v>20.862853535353505</v>
      </c>
      <c r="H691">
        <f>'Marktpreise EEX NCG 2017'!H691</f>
        <v>17.686</v>
      </c>
      <c r="I691">
        <f>'Marktpreise EEX NCG 2017'!L691+0.19</f>
        <v>19.874985000000027</v>
      </c>
    </row>
    <row r="692" spans="1:9" x14ac:dyDescent="0.2">
      <c r="A692" s="2">
        <f>'Marktpreise EEX NCG 2017'!A692</f>
        <v>42330</v>
      </c>
      <c r="B692" s="4">
        <f>'BHC Gesamt 2017'!N336</f>
        <v>21.044031249999989</v>
      </c>
      <c r="C692" s="4">
        <f>'BHC Gesamt 2017'!M336</f>
        <v>19.269859154929581</v>
      </c>
      <c r="D692" s="4">
        <f>'Portfolioübersicht BHC'!$G$12</f>
        <v>23.61</v>
      </c>
      <c r="E692" s="4">
        <f>'BHC Gesamt 2017'!G336</f>
        <v>17.82</v>
      </c>
      <c r="F692" s="4">
        <f>'BHC Gesamt 2017'!F336</f>
        <v>0</v>
      </c>
      <c r="G692">
        <f>'Marktpreise EEX NCG 2017'!G692</f>
        <v>20.855406091370529</v>
      </c>
      <c r="H692">
        <f>'Marktpreise EEX NCG 2017'!H692</f>
        <v>17.965</v>
      </c>
      <c r="I692">
        <f>'Marktpreise EEX NCG 2017'!L692+0.19</f>
        <v>19.861715000000022</v>
      </c>
    </row>
    <row r="693" spans="1:9" x14ac:dyDescent="0.2">
      <c r="A693" s="2">
        <f>'Marktpreise EEX NCG 2017'!A693</f>
        <v>42331</v>
      </c>
      <c r="B693" s="4">
        <f>'BHC Gesamt 2017'!N337</f>
        <v>21.029568888888878</v>
      </c>
      <c r="C693" s="4">
        <f>'BHC Gesamt 2017'!M337</f>
        <v>19.269859154929581</v>
      </c>
      <c r="D693" s="4">
        <f>'Portfolioübersicht BHC'!$G$12</f>
        <v>23.61</v>
      </c>
      <c r="E693" s="4">
        <f>'BHC Gesamt 2017'!G337</f>
        <v>17.790000000000003</v>
      </c>
      <c r="F693" s="4">
        <f>'BHC Gesamt 2017'!F337</f>
        <v>17.600000000000001</v>
      </c>
      <c r="G693">
        <f>'Marktpreise EEX NCG 2017'!G693</f>
        <v>20.829939086294388</v>
      </c>
      <c r="H693">
        <f>'Marktpreise EEX NCG 2017'!H693</f>
        <v>17.652000000000001</v>
      </c>
      <c r="I693">
        <f>'Marktpreise EEX NCG 2017'!L693+0.19</f>
        <v>19.847290000000022</v>
      </c>
    </row>
    <row r="694" spans="1:9" x14ac:dyDescent="0.2">
      <c r="A694" s="2">
        <f>'Marktpreise EEX NCG 2017'!A694</f>
        <v>42332</v>
      </c>
      <c r="B694" s="4">
        <f>'BHC Gesamt 2017'!N338</f>
        <v>21.016429203539815</v>
      </c>
      <c r="C694" s="4">
        <f>'BHC Gesamt 2017'!M338</f>
        <v>19.220810810810814</v>
      </c>
      <c r="D694" s="4">
        <f>'Portfolioübersicht BHC'!$G$12</f>
        <v>23.61</v>
      </c>
      <c r="E694" s="4">
        <f>'BHC Gesamt 2017'!G338</f>
        <v>18.060000000000002</v>
      </c>
      <c r="F694" s="4">
        <f>'BHC Gesamt 2017'!F338</f>
        <v>17.87</v>
      </c>
      <c r="G694">
        <f>'Marktpreise EEX NCG 2017'!G694</f>
        <v>20.805096446700482</v>
      </c>
      <c r="H694">
        <f>'Marktpreise EEX NCG 2017'!H694</f>
        <v>18.001999999999999</v>
      </c>
      <c r="I694">
        <f>'Marktpreise EEX NCG 2017'!L694+0.19</f>
        <v>19.834310000000023</v>
      </c>
    </row>
    <row r="695" spans="1:9" x14ac:dyDescent="0.2">
      <c r="A695" s="2">
        <f>'Marktpreise EEX NCG 2017'!A695</f>
        <v>42333</v>
      </c>
      <c r="B695" s="4">
        <f>'BHC Gesamt 2017'!N339</f>
        <v>21.003801762114527</v>
      </c>
      <c r="C695" s="4">
        <f>'BHC Gesamt 2017'!M339</f>
        <v>19.206533333333336</v>
      </c>
      <c r="D695" s="4">
        <f>'Portfolioübersicht BHC'!$G$12</f>
        <v>23.61</v>
      </c>
      <c r="E695" s="4">
        <f>'BHC Gesamt 2017'!G339</f>
        <v>18.150000000000002</v>
      </c>
      <c r="F695" s="4">
        <f>'BHC Gesamt 2017'!F339</f>
        <v>17.96</v>
      </c>
      <c r="G695">
        <f>'Marktpreise EEX NCG 2017'!G695</f>
        <v>20.777512690355298</v>
      </c>
      <c r="H695">
        <f>'Marktpreise EEX NCG 2017'!H695</f>
        <v>18.033999999999999</v>
      </c>
      <c r="I695">
        <f>'Marktpreise EEX NCG 2017'!L695+0.19</f>
        <v>19.822685000000021</v>
      </c>
    </row>
    <row r="696" spans="1:9" x14ac:dyDescent="0.2">
      <c r="A696" s="2">
        <f>'Marktpreise EEX NCG 2017'!A696</f>
        <v>42334</v>
      </c>
      <c r="B696" s="4">
        <f>'BHC Gesamt 2017'!N340</f>
        <v>20.991460526315777</v>
      </c>
      <c r="C696" s="4">
        <f>'BHC Gesamt 2017'!M340</f>
        <v>19.193157894736842</v>
      </c>
      <c r="D696" s="4">
        <f>'Portfolioübersicht BHC'!$G$12</f>
        <v>23.61</v>
      </c>
      <c r="E696" s="4">
        <f>'BHC Gesamt 2017'!G340</f>
        <v>18.190000000000001</v>
      </c>
      <c r="F696" s="4">
        <f>'BHC Gesamt 2017'!F340</f>
        <v>18</v>
      </c>
      <c r="G696">
        <f>'Marktpreise EEX NCG 2017'!G696</f>
        <v>20.751776649746162</v>
      </c>
      <c r="H696">
        <f>'Marktpreise EEX NCG 2017'!H696</f>
        <v>18.087</v>
      </c>
      <c r="I696">
        <f>'Marktpreise EEX NCG 2017'!L696+0.19</f>
        <v>19.811065000000017</v>
      </c>
    </row>
    <row r="697" spans="1:9" x14ac:dyDescent="0.2">
      <c r="A697" s="2">
        <f>'Marktpreise EEX NCG 2017'!A697</f>
        <v>42335</v>
      </c>
      <c r="B697" s="4">
        <f>'BHC Gesamt 2017'!N341</f>
        <v>20.979227074235794</v>
      </c>
      <c r="C697" s="4">
        <f>'BHC Gesamt 2017'!M341</f>
        <v>19.180129870129868</v>
      </c>
      <c r="D697" s="4">
        <f>'Portfolioübersicht BHC'!$G$12</f>
        <v>23.61</v>
      </c>
      <c r="E697" s="4">
        <f>'BHC Gesamt 2017'!G341</f>
        <v>18.190000000000001</v>
      </c>
      <c r="F697" s="4">
        <f>'BHC Gesamt 2017'!F341</f>
        <v>18</v>
      </c>
      <c r="G697">
        <f>'Marktpreise EEX NCG 2017'!G697</f>
        <v>20.737878787878756</v>
      </c>
      <c r="H697">
        <f>'Marktpreise EEX NCG 2017'!H697</f>
        <v>17.945</v>
      </c>
      <c r="I697">
        <f>'Marktpreise EEX NCG 2017'!L697+0.19</f>
        <v>19.795920000000017</v>
      </c>
    </row>
    <row r="698" spans="1:9" x14ac:dyDescent="0.2">
      <c r="A698" s="2">
        <f>'Marktpreise EEX NCG 2017'!A698</f>
        <v>42336</v>
      </c>
      <c r="B698" s="4">
        <f>'BHC Gesamt 2017'!N342</f>
        <v>20.979227074235794</v>
      </c>
      <c r="C698" s="4">
        <f>'BHC Gesamt 2017'!M342</f>
        <v>19.180129870129868</v>
      </c>
      <c r="D698" s="4">
        <f>'Portfolioübersicht BHC'!$G$12</f>
        <v>23.61</v>
      </c>
      <c r="E698" s="4">
        <f>'BHC Gesamt 2017'!G342</f>
        <v>18.190000000000001</v>
      </c>
      <c r="F698" s="4">
        <f>'BHC Gesamt 2017'!F342</f>
        <v>0</v>
      </c>
      <c r="G698">
        <f>'Marktpreise EEX NCG 2017'!G698</f>
        <v>20.737878787878756</v>
      </c>
      <c r="H698">
        <f>'Marktpreise EEX NCG 2017'!H698</f>
        <v>17.914999999999999</v>
      </c>
      <c r="I698">
        <f>'Marktpreise EEX NCG 2017'!L698+0.19</f>
        <v>19.780505000000023</v>
      </c>
    </row>
    <row r="699" spans="1:9" x14ac:dyDescent="0.2">
      <c r="A699" s="2">
        <f>'Marktpreise EEX NCG 2017'!A699</f>
        <v>42337</v>
      </c>
      <c r="B699" s="4">
        <f>'BHC Gesamt 2017'!N343</f>
        <v>20.979227074235794</v>
      </c>
      <c r="C699" s="4">
        <f>'BHC Gesamt 2017'!M343</f>
        <v>19.180129870129868</v>
      </c>
      <c r="D699" s="4">
        <f>'Portfolioübersicht BHC'!$G$12</f>
        <v>23.61</v>
      </c>
      <c r="E699" s="4">
        <f>'BHC Gesamt 2017'!G343</f>
        <v>18.190000000000001</v>
      </c>
      <c r="F699" s="4">
        <f>'BHC Gesamt 2017'!F343</f>
        <v>0</v>
      </c>
      <c r="G699">
        <f>'Marktpreise EEX NCG 2017'!G699</f>
        <v>20.727664974619259</v>
      </c>
      <c r="H699">
        <f>'Marktpreise EEX NCG 2017'!H699</f>
        <v>17.879000000000001</v>
      </c>
      <c r="I699">
        <f>'Marktpreise EEX NCG 2017'!L699+0.19</f>
        <v>19.764815000000027</v>
      </c>
    </row>
    <row r="700" spans="1:9" x14ac:dyDescent="0.2">
      <c r="A700" s="2">
        <f>'Marktpreise EEX NCG 2017'!A700</f>
        <v>42338</v>
      </c>
      <c r="B700" s="4">
        <f>'BHC Gesamt 2017'!N344</f>
        <v>20.967882608695639</v>
      </c>
      <c r="C700" s="4">
        <f>'BHC Gesamt 2017'!M344</f>
        <v>19.169743589743589</v>
      </c>
      <c r="D700" s="4">
        <f>'Portfolioübersicht BHC'!$G$12</f>
        <v>23.61</v>
      </c>
      <c r="E700" s="4">
        <f>'BHC Gesamt 2017'!G344</f>
        <v>18.37</v>
      </c>
      <c r="F700" s="4">
        <f>'BHC Gesamt 2017'!F344</f>
        <v>18.18</v>
      </c>
      <c r="G700">
        <f>'Marktpreise EEX NCG 2017'!G700</f>
        <v>20.703324873096417</v>
      </c>
      <c r="H700">
        <f>'Marktpreise EEX NCG 2017'!H700</f>
        <v>17.872</v>
      </c>
      <c r="I700">
        <f>'Marktpreise EEX NCG 2017'!L700+0.19</f>
        <v>19.750925000000027</v>
      </c>
    </row>
    <row r="701" spans="1:9" x14ac:dyDescent="0.2">
      <c r="A701" s="2">
        <f>'Marktpreise EEX NCG 2017'!A701</f>
        <v>42339</v>
      </c>
      <c r="B701" s="4">
        <f>'BHC Gesamt 2017'!N345</f>
        <v>20.957502164502149</v>
      </c>
      <c r="C701" s="4">
        <f>'BHC Gesamt 2017'!M345</f>
        <v>19.162151898734173</v>
      </c>
      <c r="D701" s="4">
        <f>'Portfolioübersicht BHC'!$G$12</f>
        <v>23.61</v>
      </c>
      <c r="E701" s="4">
        <f>'BHC Gesamt 2017'!G345</f>
        <v>18.57</v>
      </c>
      <c r="F701" s="4">
        <f>'BHC Gesamt 2017'!F345</f>
        <v>18.38</v>
      </c>
      <c r="G701">
        <f>'Marktpreise EEX NCG 2017'!G701</f>
        <v>20.680071065989811</v>
      </c>
      <c r="H701">
        <f>'Marktpreise EEX NCG 2017'!H701</f>
        <v>18.047000000000001</v>
      </c>
      <c r="I701">
        <f>'Marktpreise EEX NCG 2017'!L701+0.19</f>
        <v>19.737570000000023</v>
      </c>
    </row>
    <row r="702" spans="1:9" x14ac:dyDescent="0.2">
      <c r="A702" s="2">
        <f>'Marktpreise EEX NCG 2017'!A702</f>
        <v>42340</v>
      </c>
      <c r="B702" s="4">
        <f>'BHC Gesamt 2017'!N346</f>
        <v>20.94591810344826</v>
      </c>
      <c r="C702" s="4">
        <f>'BHC Gesamt 2017'!M346</f>
        <v>19.162151898734173</v>
      </c>
      <c r="D702" s="4">
        <f>'Portfolioübersicht BHC'!$G$12</f>
        <v>23.61</v>
      </c>
      <c r="E702" s="4">
        <f>'BHC Gesamt 2017'!G346</f>
        <v>18.27</v>
      </c>
      <c r="F702" s="4">
        <f>'BHC Gesamt 2017'!F346</f>
        <v>18.079999999999998</v>
      </c>
      <c r="G702">
        <f>'Marktpreise EEX NCG 2017'!G702</f>
        <v>20.657279187817224</v>
      </c>
      <c r="H702">
        <f>'Marktpreise EEX NCG 2017'!H702</f>
        <v>18.018999999999998</v>
      </c>
      <c r="I702">
        <f>'Marktpreise EEX NCG 2017'!L702+0.19</f>
        <v>19.724255000000021</v>
      </c>
    </row>
    <row r="703" spans="1:9" x14ac:dyDescent="0.2">
      <c r="A703" s="2">
        <f>'Marktpreise EEX NCG 2017'!A703</f>
        <v>42341</v>
      </c>
      <c r="B703" s="4">
        <f>'BHC Gesamt 2017'!N347</f>
        <v>20.932845493562215</v>
      </c>
      <c r="C703" s="4">
        <f>'BHC Gesamt 2017'!M347</f>
        <v>19.162151898734173</v>
      </c>
      <c r="D703" s="4">
        <f>'Portfolioübersicht BHC'!$G$12</f>
        <v>23.61</v>
      </c>
      <c r="E703" s="4">
        <f>'BHC Gesamt 2017'!G347</f>
        <v>17.900000000000002</v>
      </c>
      <c r="F703" s="4">
        <f>'BHC Gesamt 2017'!F347</f>
        <v>17.71</v>
      </c>
      <c r="G703">
        <f>'Marktpreise EEX NCG 2017'!G703</f>
        <v>20.632456852791837</v>
      </c>
      <c r="H703">
        <f>'Marktpreise EEX NCG 2017'!H703</f>
        <v>17.515000000000001</v>
      </c>
      <c r="I703">
        <f>'Marktpreise EEX NCG 2017'!L703+0.19</f>
        <v>19.708295000000017</v>
      </c>
    </row>
    <row r="704" spans="1:9" x14ac:dyDescent="0.2">
      <c r="A704" s="2">
        <f>'Marktpreise EEX NCG 2017'!A704</f>
        <v>42342</v>
      </c>
      <c r="B704" s="4">
        <f>'BHC Gesamt 2017'!N348</f>
        <v>20.920269230769215</v>
      </c>
      <c r="C704" s="4">
        <f>'BHC Gesamt 2017'!M348</f>
        <v>19.119268292682925</v>
      </c>
      <c r="D704" s="4">
        <f>'Portfolioübersicht BHC'!$G$12</f>
        <v>23.61</v>
      </c>
      <c r="E704" s="4">
        <f>'BHC Gesamt 2017'!G348</f>
        <v>17.990000000000002</v>
      </c>
      <c r="F704" s="4">
        <f>'BHC Gesamt 2017'!F348</f>
        <v>17.8</v>
      </c>
      <c r="G704">
        <f>'Marktpreise EEX NCG 2017'!G704</f>
        <v>20.618151515151471</v>
      </c>
      <c r="H704">
        <f>'Marktpreise EEX NCG 2017'!H704</f>
        <v>17.440999999999999</v>
      </c>
      <c r="I704">
        <f>'Marktpreise EEX NCG 2017'!L704+0.19</f>
        <v>19.691465000000019</v>
      </c>
    </row>
    <row r="705" spans="1:9" x14ac:dyDescent="0.2">
      <c r="A705" s="2">
        <f>'Marktpreise EEX NCG 2017'!A705</f>
        <v>42343</v>
      </c>
      <c r="B705" s="4">
        <f>'BHC Gesamt 2017'!N349</f>
        <v>20.920269230769215</v>
      </c>
      <c r="C705" s="4">
        <f>'BHC Gesamt 2017'!M349</f>
        <v>19.119268292682925</v>
      </c>
      <c r="D705" s="4">
        <f>'Portfolioübersicht BHC'!$G$12</f>
        <v>23.61</v>
      </c>
      <c r="E705" s="4">
        <f>'BHC Gesamt 2017'!G349</f>
        <v>17.990000000000002</v>
      </c>
      <c r="F705" s="4">
        <f>'BHC Gesamt 2017'!F349</f>
        <v>0</v>
      </c>
      <c r="G705">
        <f>'Marktpreise EEX NCG 2017'!G705</f>
        <v>20.618151515151471</v>
      </c>
      <c r="H705">
        <f>'Marktpreise EEX NCG 2017'!H705</f>
        <v>17.318000000000001</v>
      </c>
      <c r="I705">
        <f>'Marktpreise EEX NCG 2017'!L705+0.19</f>
        <v>19.674140000000016</v>
      </c>
    </row>
    <row r="706" spans="1:9" x14ac:dyDescent="0.2">
      <c r="A706" s="2">
        <f>'Marktpreise EEX NCG 2017'!A706</f>
        <v>42344</v>
      </c>
      <c r="B706" s="4">
        <f>'BHC Gesamt 2017'!N350</f>
        <v>20.920269230769215</v>
      </c>
      <c r="C706" s="4">
        <f>'BHC Gesamt 2017'!M350</f>
        <v>19.119268292682925</v>
      </c>
      <c r="D706" s="4">
        <f>'Portfolioübersicht BHC'!$G$12</f>
        <v>23.61</v>
      </c>
      <c r="E706" s="4">
        <f>'BHC Gesamt 2017'!G350</f>
        <v>17.990000000000002</v>
      </c>
      <c r="F706" s="4">
        <f>'BHC Gesamt 2017'!F350</f>
        <v>0</v>
      </c>
      <c r="G706">
        <f>'Marktpreise EEX NCG 2017'!G706</f>
        <v>20.618151515151471</v>
      </c>
      <c r="H706">
        <f>'Marktpreise EEX NCG 2017'!H706</f>
        <v>17.349</v>
      </c>
      <c r="I706">
        <f>'Marktpreise EEX NCG 2017'!L706+0.19</f>
        <v>19.656225000000013</v>
      </c>
    </row>
    <row r="707" spans="1:9" x14ac:dyDescent="0.2">
      <c r="A707" s="2">
        <f>'Marktpreise EEX NCG 2017'!A707</f>
        <v>42345</v>
      </c>
      <c r="B707" s="4">
        <f>'BHC Gesamt 2017'!N351</f>
        <v>20.905757446808494</v>
      </c>
      <c r="C707" s="4">
        <f>'BHC Gesamt 2017'!M351</f>
        <v>19.119268292682925</v>
      </c>
      <c r="D707" s="4">
        <f>'Portfolioübersicht BHC'!$G$12</f>
        <v>23.61</v>
      </c>
      <c r="E707" s="4">
        <f>'BHC Gesamt 2017'!G351</f>
        <v>17.510000000000002</v>
      </c>
      <c r="F707" s="4">
        <f>'BHC Gesamt 2017'!F351</f>
        <v>17.32</v>
      </c>
      <c r="G707">
        <f>'Marktpreise EEX NCG 2017'!G707</f>
        <v>20.592353535353489</v>
      </c>
      <c r="H707">
        <f>'Marktpreise EEX NCG 2017'!H707</f>
        <v>17.012</v>
      </c>
      <c r="I707">
        <f>'Marktpreise EEX NCG 2017'!L707+0.19</f>
        <v>19.637360000000019</v>
      </c>
    </row>
    <row r="708" spans="1:9" x14ac:dyDescent="0.2">
      <c r="A708" s="2">
        <f>'Marktpreise EEX NCG 2017'!A708</f>
        <v>42346</v>
      </c>
      <c r="B708" s="4">
        <f>'BHC Gesamt 2017'!N352</f>
        <v>20.891114406779646</v>
      </c>
      <c r="C708" s="4">
        <f>'BHC Gesamt 2017'!M352</f>
        <v>19.119268292682925</v>
      </c>
      <c r="D708" s="4">
        <f>'Portfolioübersicht BHC'!$G$12</f>
        <v>23.61</v>
      </c>
      <c r="E708" s="4">
        <f>'BHC Gesamt 2017'!G352</f>
        <v>17.450000000000003</v>
      </c>
      <c r="F708" s="4">
        <f>'BHC Gesamt 2017'!F352</f>
        <v>17.260000000000002</v>
      </c>
      <c r="G708">
        <f>'Marktpreise EEX NCG 2017'!G708</f>
        <v>20.564550505050459</v>
      </c>
      <c r="H708">
        <f>'Marktpreise EEX NCG 2017'!H708</f>
        <v>16.928999999999998</v>
      </c>
      <c r="I708">
        <f>'Marktpreise EEX NCG 2017'!L708+0.19</f>
        <v>19.618890000000022</v>
      </c>
    </row>
    <row r="709" spans="1:9" x14ac:dyDescent="0.2">
      <c r="A709" s="2">
        <f>'Marktpreise EEX NCG 2017'!A709</f>
        <v>42347</v>
      </c>
      <c r="B709" s="4">
        <f>'BHC Gesamt 2017'!N353</f>
        <v>20.876341772151886</v>
      </c>
      <c r="C709" s="4">
        <f>'BHC Gesamt 2017'!M353</f>
        <v>19.119268292682925</v>
      </c>
      <c r="D709" s="4">
        <f>'Portfolioübersicht BHC'!$G$12</f>
        <v>23.61</v>
      </c>
      <c r="E709" s="4">
        <f>'BHC Gesamt 2017'!G353</f>
        <v>17.39</v>
      </c>
      <c r="F709" s="4">
        <f>'BHC Gesamt 2017'!F353</f>
        <v>17.2</v>
      </c>
      <c r="G709">
        <f>'Marktpreise EEX NCG 2017'!G709</f>
        <v>20.536267676767633</v>
      </c>
      <c r="H709">
        <f>'Marktpreise EEX NCG 2017'!H709</f>
        <v>16.866</v>
      </c>
      <c r="I709">
        <f>'Marktpreise EEX NCG 2017'!L709+0.19</f>
        <v>19.600300000000018</v>
      </c>
    </row>
    <row r="710" spans="1:9" x14ac:dyDescent="0.2">
      <c r="A710" s="2">
        <f>'Marktpreise EEX NCG 2017'!A710</f>
        <v>42348</v>
      </c>
      <c r="B710" s="4">
        <f>'BHC Gesamt 2017'!N354</f>
        <v>20.862071428571412</v>
      </c>
      <c r="C710" s="4">
        <f>'BHC Gesamt 2017'!M354</f>
        <v>19.043023255813953</v>
      </c>
      <c r="D710" s="4">
        <f>'Portfolioübersicht BHC'!$G$12</f>
        <v>23.61</v>
      </c>
      <c r="E710" s="4">
        <f>'BHC Gesamt 2017'!G354</f>
        <v>17.48</v>
      </c>
      <c r="F710" s="4">
        <f>'BHC Gesamt 2017'!F354</f>
        <v>17.29</v>
      </c>
      <c r="G710">
        <f>'Marktpreise EEX NCG 2017'!G710</f>
        <v>20.50900505050501</v>
      </c>
      <c r="H710">
        <f>'Marktpreise EEX NCG 2017'!H710</f>
        <v>16.850000000000001</v>
      </c>
      <c r="I710">
        <f>'Marktpreise EEX NCG 2017'!L710+0.19</f>
        <v>19.582250000000023</v>
      </c>
    </row>
    <row r="711" spans="1:9" x14ac:dyDescent="0.2">
      <c r="A711" s="2">
        <f>'Marktpreise EEX NCG 2017'!A711</f>
        <v>42349</v>
      </c>
      <c r="B711" s="4">
        <f>'BHC Gesamt 2017'!N355</f>
        <v>20.846748953974878</v>
      </c>
      <c r="C711" s="4">
        <f>'BHC Gesamt 2017'!M355</f>
        <v>19.043023255813953</v>
      </c>
      <c r="D711" s="4">
        <f>'Portfolioübersicht BHC'!$G$12</f>
        <v>23.61</v>
      </c>
      <c r="E711" s="4">
        <f>'BHC Gesamt 2017'!G355</f>
        <v>17.200000000000003</v>
      </c>
      <c r="F711" s="4">
        <f>'BHC Gesamt 2017'!F355</f>
        <v>17.010000000000002</v>
      </c>
      <c r="G711">
        <f>'Marktpreise EEX NCG 2017'!G711</f>
        <v>20.491422110552726</v>
      </c>
      <c r="H711">
        <f>'Marktpreise EEX NCG 2017'!H711</f>
        <v>16.492999999999999</v>
      </c>
      <c r="I711">
        <f>'Marktpreise EEX NCG 2017'!L711+0.19</f>
        <v>19.561545000000024</v>
      </c>
    </row>
    <row r="712" spans="1:9" x14ac:dyDescent="0.2">
      <c r="A712" s="2">
        <f>'Marktpreise EEX NCG 2017'!A712</f>
        <v>42350</v>
      </c>
      <c r="B712" s="4">
        <f>'BHC Gesamt 2017'!N356</f>
        <v>20.846748953974878</v>
      </c>
      <c r="C712" s="4">
        <f>'BHC Gesamt 2017'!M356</f>
        <v>19.043023255813953</v>
      </c>
      <c r="D712" s="4">
        <f>'Portfolioübersicht BHC'!$G$12</f>
        <v>23.61</v>
      </c>
      <c r="E712" s="4">
        <f>'BHC Gesamt 2017'!G356</f>
        <v>17.200000000000003</v>
      </c>
      <c r="F712" s="4">
        <f>'BHC Gesamt 2017'!F356</f>
        <v>0</v>
      </c>
      <c r="G712">
        <f>'Marktpreise EEX NCG 2017'!G712</f>
        <v>20.491422110552726</v>
      </c>
      <c r="H712">
        <f>'Marktpreise EEX NCG 2017'!H712</f>
        <v>16.460999999999999</v>
      </c>
      <c r="I712">
        <f>'Marktpreise EEX NCG 2017'!L712+0.19</f>
        <v>19.539700000000021</v>
      </c>
    </row>
    <row r="713" spans="1:9" x14ac:dyDescent="0.2">
      <c r="A713" s="2">
        <f>'Marktpreise EEX NCG 2017'!A713</f>
        <v>42351</v>
      </c>
      <c r="B713" s="4">
        <f>'BHC Gesamt 2017'!N357</f>
        <v>20.846748953974878</v>
      </c>
      <c r="C713" s="4">
        <f>'BHC Gesamt 2017'!M357</f>
        <v>19.043023255813953</v>
      </c>
      <c r="D713" s="4">
        <f>'Portfolioübersicht BHC'!$G$12</f>
        <v>23.61</v>
      </c>
      <c r="E713" s="4">
        <f>'BHC Gesamt 2017'!G357</f>
        <v>17.200000000000003</v>
      </c>
      <c r="F713" s="4">
        <f>'BHC Gesamt 2017'!F357</f>
        <v>0</v>
      </c>
      <c r="G713">
        <f>'Marktpreise EEX NCG 2017'!G713</f>
        <v>20.481691919191881</v>
      </c>
      <c r="H713">
        <f>'Marktpreise EEX NCG 2017'!H713</f>
        <v>16.574999999999999</v>
      </c>
      <c r="I713">
        <f>'Marktpreise EEX NCG 2017'!L713+0.19</f>
        <v>19.518525000000029</v>
      </c>
    </row>
    <row r="714" spans="1:9" x14ac:dyDescent="0.2">
      <c r="A714" s="2">
        <f>'Marktpreise EEX NCG 2017'!A714</f>
        <v>42352</v>
      </c>
      <c r="B714" s="4">
        <f>'BHC Gesamt 2017'!N358</f>
        <v>20.830220833333318</v>
      </c>
      <c r="C714" s="4">
        <f>'BHC Gesamt 2017'!M358</f>
        <v>19.043023255813953</v>
      </c>
      <c r="D714" s="4">
        <f>'Portfolioübersicht BHC'!$G$12</f>
        <v>23.61</v>
      </c>
      <c r="E714" s="4">
        <f>'BHC Gesamt 2017'!G358</f>
        <v>16.880000000000003</v>
      </c>
      <c r="F714" s="4">
        <f>'BHC Gesamt 2017'!F358</f>
        <v>16.690000000000001</v>
      </c>
      <c r="G714">
        <f>'Marktpreise EEX NCG 2017'!G714</f>
        <v>20.453919191919155</v>
      </c>
      <c r="H714">
        <f>'Marktpreise EEX NCG 2017'!H714</f>
        <v>16.184999999999999</v>
      </c>
      <c r="I714">
        <f>'Marktpreise EEX NCG 2017'!L714+0.19</f>
        <v>19.495120000000025</v>
      </c>
    </row>
    <row r="715" spans="1:9" x14ac:dyDescent="0.2">
      <c r="A715" s="2">
        <f>'Marktpreise EEX NCG 2017'!A715</f>
        <v>42353</v>
      </c>
      <c r="B715" s="4">
        <f>'BHC Gesamt 2017'!N359</f>
        <v>20.814742738589196</v>
      </c>
      <c r="C715" s="4">
        <f>'BHC Gesamt 2017'!M359</f>
        <v>18.977528089887638</v>
      </c>
      <c r="D715" s="4">
        <f>'Portfolioübersicht BHC'!$G$12</f>
        <v>23.61</v>
      </c>
      <c r="E715" s="4">
        <f>'BHC Gesamt 2017'!G359</f>
        <v>17.100000000000001</v>
      </c>
      <c r="F715" s="4">
        <f>'BHC Gesamt 2017'!F359</f>
        <v>16.91</v>
      </c>
      <c r="G715">
        <f>'Marktpreise EEX NCG 2017'!G715</f>
        <v>20.427333333333298</v>
      </c>
      <c r="H715">
        <f>'Marktpreise EEX NCG 2017'!H715</f>
        <v>16.183</v>
      </c>
      <c r="I715">
        <f>'Marktpreise EEX NCG 2017'!L715+0.19</f>
        <v>19.472430000000031</v>
      </c>
    </row>
    <row r="716" spans="1:9" x14ac:dyDescent="0.2">
      <c r="A716" s="2">
        <f>'Marktpreise EEX NCG 2017'!A716</f>
        <v>42354</v>
      </c>
      <c r="B716" s="4">
        <f>'BHC Gesamt 2017'!N360</f>
        <v>20.797780991735522</v>
      </c>
      <c r="C716" s="4">
        <f>'BHC Gesamt 2017'!M360</f>
        <v>18.977528089887638</v>
      </c>
      <c r="D716" s="4">
        <f>'Portfolioübersicht BHC'!$G$12</f>
        <v>23.61</v>
      </c>
      <c r="E716" s="4">
        <f>'BHC Gesamt 2017'!G360</f>
        <v>16.71</v>
      </c>
      <c r="F716" s="4">
        <f>'BHC Gesamt 2017'!F360</f>
        <v>16.52</v>
      </c>
      <c r="G716">
        <f>'Marktpreise EEX NCG 2017'!G716</f>
        <v>20.399464646464615</v>
      </c>
      <c r="H716">
        <f>'Marktpreise EEX NCG 2017'!H716</f>
        <v>15.798</v>
      </c>
      <c r="I716">
        <f>'Marktpreise EEX NCG 2017'!L716+0.19</f>
        <v>19.448470000000036</v>
      </c>
    </row>
    <row r="717" spans="1:9" x14ac:dyDescent="0.2">
      <c r="A717" s="2">
        <f>'Marktpreise EEX NCG 2017'!A717</f>
        <v>42355</v>
      </c>
      <c r="B717" s="4">
        <f>'BHC Gesamt 2017'!N361</f>
        <v>20.781082304526734</v>
      </c>
      <c r="C717" s="4">
        <f>'BHC Gesamt 2017'!M361</f>
        <v>18.928351648351647</v>
      </c>
      <c r="D717" s="4">
        <f>'Portfolioübersicht BHC'!$G$12</f>
        <v>23.61</v>
      </c>
      <c r="E717" s="4">
        <f>'BHC Gesamt 2017'!G361</f>
        <v>16.740000000000002</v>
      </c>
      <c r="F717" s="4">
        <f>'BHC Gesamt 2017'!F361</f>
        <v>16.55</v>
      </c>
      <c r="G717">
        <f>'Marktpreise EEX NCG 2017'!G717</f>
        <v>20.373015151515116</v>
      </c>
      <c r="H717">
        <f>'Marktpreise EEX NCG 2017'!H717</f>
        <v>15.129</v>
      </c>
      <c r="I717">
        <f>'Marktpreise EEX NCG 2017'!L717+0.19</f>
        <v>19.420990000000039</v>
      </c>
    </row>
    <row r="718" spans="1:9" x14ac:dyDescent="0.2">
      <c r="A718" s="2">
        <f>'Marktpreise EEX NCG 2017'!A718</f>
        <v>42356</v>
      </c>
      <c r="B718" s="4">
        <f>'BHC Gesamt 2017'!N362</f>
        <v>20.763454918032771</v>
      </c>
      <c r="C718" s="4">
        <f>'BHC Gesamt 2017'!M362</f>
        <v>18.928351648351647</v>
      </c>
      <c r="D718" s="4">
        <f>'Portfolioübersicht BHC'!$G$12</f>
        <v>23.61</v>
      </c>
      <c r="E718" s="4">
        <f>'BHC Gesamt 2017'!G362</f>
        <v>16.48</v>
      </c>
      <c r="F718" s="4">
        <f>'BHC Gesamt 2017'!F362</f>
        <v>16.29</v>
      </c>
      <c r="G718">
        <f>'Marktpreise EEX NCG 2017'!G718</f>
        <v>20.352497487437155</v>
      </c>
      <c r="H718">
        <f>'Marktpreise EEX NCG 2017'!H718</f>
        <v>14.968</v>
      </c>
      <c r="I718">
        <f>'Marktpreise EEX NCG 2017'!L718+0.19</f>
        <v>19.39252000000004</v>
      </c>
    </row>
    <row r="719" spans="1:9" x14ac:dyDescent="0.2">
      <c r="A719" s="2">
        <f>'Marktpreise EEX NCG 2017'!A719</f>
        <v>42357</v>
      </c>
      <c r="B719" s="4">
        <f>'BHC Gesamt 2017'!N363</f>
        <v>20.763454918032771</v>
      </c>
      <c r="C719" s="4">
        <f>'BHC Gesamt 2017'!M363</f>
        <v>18.928351648351647</v>
      </c>
      <c r="D719" s="4">
        <f>'Portfolioübersicht BHC'!$G$12</f>
        <v>23.61</v>
      </c>
      <c r="E719" s="4">
        <f>'BHC Gesamt 2017'!G363</f>
        <v>16.48</v>
      </c>
      <c r="F719" s="4">
        <f>'BHC Gesamt 2017'!F363</f>
        <v>0</v>
      </c>
      <c r="G719">
        <f>'Marktpreise EEX NCG 2017'!G719</f>
        <v>20.352497487437155</v>
      </c>
      <c r="H719">
        <f>'Marktpreise EEX NCG 2017'!H719</f>
        <v>14.944000000000001</v>
      </c>
      <c r="I719">
        <f>'Marktpreise EEX NCG 2017'!L719+0.19</f>
        <v>19.364355000000042</v>
      </c>
    </row>
    <row r="720" spans="1:9" x14ac:dyDescent="0.2">
      <c r="A720" s="2">
        <f>'Marktpreise EEX NCG 2017'!A720</f>
        <v>42358</v>
      </c>
      <c r="B720" s="4">
        <f>'BHC Gesamt 2017'!N364</f>
        <v>20.763454918032771</v>
      </c>
      <c r="C720" s="4">
        <f>'BHC Gesamt 2017'!M364</f>
        <v>18.928351648351647</v>
      </c>
      <c r="D720" s="4">
        <f>'Portfolioübersicht BHC'!$G$12</f>
        <v>23.61</v>
      </c>
      <c r="E720" s="4">
        <f>'BHC Gesamt 2017'!G364</f>
        <v>16.48</v>
      </c>
      <c r="F720" s="4">
        <f>'BHC Gesamt 2017'!F364</f>
        <v>0</v>
      </c>
      <c r="G720">
        <f>'Marktpreise EEX NCG 2017'!G720</f>
        <v>20.344429292929263</v>
      </c>
      <c r="H720">
        <f>'Marktpreise EEX NCG 2017'!H720</f>
        <v>15.025</v>
      </c>
      <c r="I720">
        <f>'Marktpreise EEX NCG 2017'!L720+0.19</f>
        <v>19.33683500000004</v>
      </c>
    </row>
    <row r="721" spans="1:9" x14ac:dyDescent="0.2">
      <c r="A721" s="2">
        <f>'Marktpreise EEX NCG 2017'!A721</f>
        <v>42359</v>
      </c>
      <c r="B721" s="4">
        <f>'BHC Gesamt 2017'!N365</f>
        <v>20.745563265306107</v>
      </c>
      <c r="C721" s="4">
        <f>'BHC Gesamt 2017'!M365</f>
        <v>18.928351648351647</v>
      </c>
      <c r="D721" s="4">
        <f>'Portfolioübersicht BHC'!$G$12</f>
        <v>23.61</v>
      </c>
      <c r="E721" s="4">
        <f>'BHC Gesamt 2017'!G365</f>
        <v>16.380000000000003</v>
      </c>
      <c r="F721" s="4">
        <f>'BHC Gesamt 2017'!F365</f>
        <v>16.190000000000001</v>
      </c>
      <c r="G721">
        <f>'Marktpreise EEX NCG 2017'!G721</f>
        <v>20.314984848484816</v>
      </c>
      <c r="H721">
        <f>'Marktpreise EEX NCG 2017'!H721</f>
        <v>14.685</v>
      </c>
      <c r="I721">
        <f>'Marktpreise EEX NCG 2017'!L721+0.19</f>
        <v>19.308010000000031</v>
      </c>
    </row>
    <row r="722" spans="1:9" x14ac:dyDescent="0.2">
      <c r="A722" s="2">
        <f>'Marktpreise EEX NCG 2017'!A722</f>
        <v>42360</v>
      </c>
      <c r="B722" s="4">
        <f>'BHC Gesamt 2017'!N366</f>
        <v>20.727451219512179</v>
      </c>
      <c r="C722" s="4">
        <f>'BHC Gesamt 2017'!M366</f>
        <v>18.928351648351647</v>
      </c>
      <c r="D722" s="4">
        <f>'Portfolioübersicht BHC'!$G$12</f>
        <v>23.61</v>
      </c>
      <c r="E722" s="4">
        <f>'BHC Gesamt 2017'!G366</f>
        <v>16.290000000000003</v>
      </c>
      <c r="F722" s="4">
        <f>'BHC Gesamt 2017'!F366</f>
        <v>16.100000000000001</v>
      </c>
      <c r="G722">
        <f>'Marktpreise EEX NCG 2017'!G722</f>
        <v>20.28417676767674</v>
      </c>
      <c r="H722">
        <f>'Marktpreise EEX NCG 2017'!H722</f>
        <v>14.444000000000001</v>
      </c>
      <c r="I722">
        <f>'Marktpreise EEX NCG 2017'!L722+0.19</f>
        <v>19.278465000000033</v>
      </c>
    </row>
    <row r="723" spans="1:9" x14ac:dyDescent="0.2">
      <c r="A723" s="2">
        <f>'Marktpreise EEX NCG 2017'!A723</f>
        <v>42361</v>
      </c>
      <c r="B723" s="4">
        <f>'BHC Gesamt 2017'!N367</f>
        <v>20.70851417004047</v>
      </c>
      <c r="C723" s="4">
        <f>'BHC Gesamt 2017'!M367</f>
        <v>18.928351648351647</v>
      </c>
      <c r="D723" s="4">
        <f>'Portfolioübersicht BHC'!$G$12</f>
        <v>23.61</v>
      </c>
      <c r="E723" s="4">
        <f>'BHC Gesamt 2017'!G367</f>
        <v>16.05</v>
      </c>
      <c r="F723" s="4">
        <f>'BHC Gesamt 2017'!F367</f>
        <v>15.86</v>
      </c>
      <c r="G723">
        <f>'Marktpreise EEX NCG 2017'!G723</f>
        <v>20.25316666666664</v>
      </c>
      <c r="H723">
        <f>'Marktpreise EEX NCG 2017'!H723</f>
        <v>13.944000000000001</v>
      </c>
      <c r="I723">
        <f>'Marktpreise EEX NCG 2017'!L723+0.19</f>
        <v>19.245980000000028</v>
      </c>
    </row>
    <row r="724" spans="1:9" x14ac:dyDescent="0.2">
      <c r="A724" s="2">
        <f>'Marktpreise EEX NCG 2017'!A724</f>
        <v>42362</v>
      </c>
      <c r="B724" s="4">
        <f>'BHC Gesamt 2017'!N368</f>
        <v>20.68981048387095</v>
      </c>
      <c r="C724" s="4">
        <f>'BHC Gesamt 2017'!M368</f>
        <v>18.808</v>
      </c>
      <c r="D724" s="4">
        <f>'Portfolioübersicht BHC'!$G$12</f>
        <v>23.61</v>
      </c>
      <c r="E724" s="4">
        <f>'BHC Gesamt 2017'!G368</f>
        <v>16.07</v>
      </c>
      <c r="F724" s="4">
        <f>'BHC Gesamt 2017'!F368</f>
        <v>15.88</v>
      </c>
      <c r="G724">
        <f>'Marktpreise EEX NCG 2017'!G724</f>
        <v>20.222696969696944</v>
      </c>
      <c r="H724">
        <f>'Marktpreise EEX NCG 2017'!H724</f>
        <v>13.706</v>
      </c>
      <c r="I724">
        <f>'Marktpreise EEX NCG 2017'!L724+0.19</f>
        <v>19.21215000000003</v>
      </c>
    </row>
    <row r="725" spans="1:9" x14ac:dyDescent="0.2">
      <c r="A725" s="2">
        <f>'Marktpreise EEX NCG 2017'!A725</f>
        <v>42363</v>
      </c>
      <c r="B725" s="4">
        <f>'BHC Gesamt 2017'!N369</f>
        <v>20.68981048387095</v>
      </c>
      <c r="C725" s="4">
        <f>'BHC Gesamt 2017'!M369</f>
        <v>18.808</v>
      </c>
      <c r="D725" s="4">
        <f>'Portfolioübersicht BHC'!$G$12</f>
        <v>23.61</v>
      </c>
      <c r="E725" s="4">
        <f>'BHC Gesamt 2017'!G369</f>
        <v>16.07</v>
      </c>
      <c r="F725" s="4">
        <f>'BHC Gesamt 2017'!F369</f>
        <v>0</v>
      </c>
      <c r="G725">
        <f>'Marktpreise EEX NCG 2017'!G725</f>
        <v>20.222696969696944</v>
      </c>
      <c r="H725">
        <f>'Marktpreise EEX NCG 2017'!H725</f>
        <v>13.752000000000001</v>
      </c>
      <c r="I725">
        <f>'Marktpreise EEX NCG 2017'!L725+0.19</f>
        <v>19.177270000000036</v>
      </c>
    </row>
    <row r="726" spans="1:9" x14ac:dyDescent="0.2">
      <c r="A726" s="2">
        <f>'Marktpreise EEX NCG 2017'!A726</f>
        <v>42364</v>
      </c>
      <c r="B726" s="4">
        <f>'BHC Gesamt 2017'!N370</f>
        <v>20.68981048387095</v>
      </c>
      <c r="C726" s="4">
        <f>'BHC Gesamt 2017'!M370</f>
        <v>18.808</v>
      </c>
      <c r="D726" s="4">
        <f>'Portfolioübersicht BHC'!$G$12</f>
        <v>23.61</v>
      </c>
      <c r="E726" s="4">
        <f>'BHC Gesamt 2017'!G370</f>
        <v>16.07</v>
      </c>
      <c r="F726" s="4">
        <f>'BHC Gesamt 2017'!F370</f>
        <v>0</v>
      </c>
      <c r="G726">
        <f>'Marktpreise EEX NCG 2017'!G726</f>
        <v>20.222696969696944</v>
      </c>
      <c r="H726">
        <f>'Marktpreise EEX NCG 2017'!H726</f>
        <v>13.824999999999999</v>
      </c>
      <c r="I726">
        <f>'Marktpreise EEX NCG 2017'!L726+0.19</f>
        <v>19.14256500000004</v>
      </c>
    </row>
    <row r="727" spans="1:9" x14ac:dyDescent="0.2">
      <c r="A727" s="2">
        <f>'Marktpreise EEX NCG 2017'!A727</f>
        <v>42365</v>
      </c>
      <c r="B727" s="4">
        <f>'BHC Gesamt 2017'!N371</f>
        <v>20.68981048387095</v>
      </c>
      <c r="C727" s="4">
        <f>'BHC Gesamt 2017'!M371</f>
        <v>18.808</v>
      </c>
      <c r="D727" s="4">
        <f>'Portfolioübersicht BHC'!$G$12</f>
        <v>23.61</v>
      </c>
      <c r="E727" s="4">
        <f>'BHC Gesamt 2017'!G371</f>
        <v>16.07</v>
      </c>
      <c r="F727" s="4">
        <f>'BHC Gesamt 2017'!F371</f>
        <v>0</v>
      </c>
      <c r="G727">
        <f>'Marktpreise EEX NCG 2017'!G727</f>
        <v>20.216253807106572</v>
      </c>
      <c r="H727">
        <f>'Marktpreise EEX NCG 2017'!H727</f>
        <v>14.089</v>
      </c>
      <c r="I727">
        <f>'Marktpreise EEX NCG 2017'!L727+0.19</f>
        <v>19.108575000000037</v>
      </c>
    </row>
    <row r="728" spans="1:9" x14ac:dyDescent="0.2">
      <c r="A728" s="2">
        <f>'Marktpreise EEX NCG 2017'!A728</f>
        <v>42366</v>
      </c>
      <c r="B728" s="4">
        <f>'BHC Gesamt 2017'!N372</f>
        <v>20.68981048387095</v>
      </c>
      <c r="C728" s="4">
        <f>'BHC Gesamt 2017'!M372</f>
        <v>18.808</v>
      </c>
      <c r="D728" s="4">
        <f>'Portfolioübersicht BHC'!$G$12</f>
        <v>23.61</v>
      </c>
      <c r="E728" s="4">
        <f>'BHC Gesamt 2017'!G372</f>
        <v>16.07</v>
      </c>
      <c r="F728" s="4">
        <f>'BHC Gesamt 2017'!F372</f>
        <v>0</v>
      </c>
      <c r="G728">
        <f>'Marktpreise EEX NCG 2017'!G728</f>
        <v>20.210979591836708</v>
      </c>
      <c r="H728">
        <f>'Marktpreise EEX NCG 2017'!H728</f>
        <v>14.337999999999999</v>
      </c>
      <c r="I728">
        <f>'Marktpreise EEX NCG 2017'!L728+0.19</f>
        <v>19.077295000000042</v>
      </c>
    </row>
    <row r="729" spans="1:9" x14ac:dyDescent="0.2">
      <c r="A729" s="2">
        <f>'Marktpreise EEX NCG 2017'!A729</f>
        <v>42367</v>
      </c>
      <c r="B729" s="4">
        <f>'BHC Gesamt 2017'!N373</f>
        <v>20.673506024096369</v>
      </c>
      <c r="C729" s="4">
        <f>'BHC Gesamt 2017'!M373</f>
        <v>18.763092783505154</v>
      </c>
      <c r="D729" s="4">
        <f>'Portfolioübersicht BHC'!$G$12</f>
        <v>23.61</v>
      </c>
      <c r="E729" s="4">
        <f>'BHC Gesamt 2017'!G373</f>
        <v>16.630000000000003</v>
      </c>
      <c r="F729" s="4">
        <f>'BHC Gesamt 2017'!F373</f>
        <v>16.440000000000001</v>
      </c>
      <c r="G729">
        <f>'Marktpreise EEX NCG 2017'!G729</f>
        <v>20.185443877550995</v>
      </c>
      <c r="H729">
        <f>'Marktpreise EEX NCG 2017'!H729</f>
        <v>15.349</v>
      </c>
      <c r="I729">
        <f>'Marktpreise EEX NCG 2017'!L729+0.19</f>
        <v>19.051545000000043</v>
      </c>
    </row>
    <row r="730" spans="1:9" x14ac:dyDescent="0.2">
      <c r="A730" s="2">
        <f>'Marktpreise EEX NCG 2017'!A730</f>
        <v>42368</v>
      </c>
      <c r="B730" s="4">
        <f>'BHC Gesamt 2017'!N374</f>
        <v>20.655971999999984</v>
      </c>
      <c r="C730" s="4">
        <f>'BHC Gesamt 2017'!M374</f>
        <v>18.763092783505154</v>
      </c>
      <c r="D730" s="4">
        <f>'Portfolioübersicht BHC'!$G$12</f>
        <v>23.61</v>
      </c>
      <c r="E730" s="4">
        <f>'BHC Gesamt 2017'!G374</f>
        <v>16.290000000000003</v>
      </c>
      <c r="F730" s="4">
        <f>'BHC Gesamt 2017'!F374</f>
        <v>16.100000000000001</v>
      </c>
      <c r="G730">
        <f>'Marktpreise EEX NCG 2017'!G730</f>
        <v>20.158265306122427</v>
      </c>
      <c r="H730">
        <f>'Marktpreise EEX NCG 2017'!H730</f>
        <v>15.177</v>
      </c>
      <c r="I730">
        <f>'Marktpreise EEX NCG 2017'!L730+0.19</f>
        <v>19.024980000000042</v>
      </c>
    </row>
    <row r="731" spans="1:9" x14ac:dyDescent="0.2">
      <c r="A731" s="2">
        <f>'Marktpreise EEX NCG 2017'!A731</f>
        <v>42369</v>
      </c>
      <c r="B731" s="4">
        <f>'BHC Gesamt 2017'!N375</f>
        <v>20.63798007968126</v>
      </c>
      <c r="C731" s="4">
        <f>'BHC Gesamt 2017'!M375</f>
        <v>18.763092783505154</v>
      </c>
      <c r="D731" s="4">
        <f>'Portfolioübersicht BHC'!$G$12</f>
        <v>23.61</v>
      </c>
      <c r="E731" s="4">
        <f>'BHC Gesamt 2017'!G375</f>
        <v>16.14</v>
      </c>
      <c r="F731" s="4">
        <f>'BHC Gesamt 2017'!F375</f>
        <v>15.95</v>
      </c>
      <c r="G731">
        <f>'Marktpreise EEX NCG 2017'!G731</f>
        <v>20.129540816326514</v>
      </c>
      <c r="H731">
        <f>'Marktpreise EEX NCG 2017'!H731</f>
        <v>14.773999999999999</v>
      </c>
      <c r="I731">
        <f>'Marktpreise EEX NCG 2017'!L731+0.19</f>
        <v>18.996090000000041</v>
      </c>
    </row>
    <row r="732" spans="1:9" x14ac:dyDescent="0.2">
      <c r="A732" s="2">
        <f>'Marktpreise EEX NCG 2017'!A732</f>
        <v>42370</v>
      </c>
      <c r="B732" s="4">
        <f>'BHC Gesamt 2017'!N376</f>
        <v>20.63798007968126</v>
      </c>
      <c r="C732" s="4">
        <f>'BHC Gesamt 2017'!M376</f>
        <v>18.763092783505154</v>
      </c>
      <c r="D732" s="4">
        <f>'Portfolioübersicht BHC'!$G$12</f>
        <v>23.61</v>
      </c>
      <c r="E732" s="4">
        <f>'BHC Gesamt 2017'!G376</f>
        <v>16.14</v>
      </c>
      <c r="F732" s="4">
        <f>'BHC Gesamt 2017'!F376</f>
        <v>0</v>
      </c>
      <c r="G732">
        <f>'Marktpreise EEX NCG 2017'!G732</f>
        <v>20.129540816326514</v>
      </c>
      <c r="H732">
        <f>'Marktpreise EEX NCG 2017'!H732</f>
        <v>15.034000000000001</v>
      </c>
      <c r="I732">
        <f>'Marktpreise EEX NCG 2017'!L732+0.19</f>
        <v>18.967970000000044</v>
      </c>
    </row>
    <row r="733" spans="1:9" x14ac:dyDescent="0.2">
      <c r="A733" s="2">
        <f>'Marktpreise EEX NCG 2017'!A733</f>
        <v>42371</v>
      </c>
      <c r="B733" s="4">
        <f>'BHC Gesamt 2017'!N377</f>
        <v>20.63798007968126</v>
      </c>
      <c r="C733" s="4">
        <f>'BHC Gesamt 2017'!M377</f>
        <v>18.763092783505154</v>
      </c>
      <c r="D733" s="4">
        <f>'Portfolioübersicht BHC'!$G$12</f>
        <v>23.61</v>
      </c>
      <c r="E733" s="4">
        <f>'BHC Gesamt 2017'!G377</f>
        <v>16.14</v>
      </c>
      <c r="F733" s="4">
        <f>'BHC Gesamt 2017'!F377</f>
        <v>0</v>
      </c>
      <c r="G733">
        <f>'Marktpreise EEX NCG 2017'!G733</f>
        <v>20.129540816326514</v>
      </c>
      <c r="H733">
        <f>'Marktpreise EEX NCG 2017'!H733</f>
        <v>14.971</v>
      </c>
      <c r="I733">
        <f>'Marktpreise EEX NCG 2017'!L733+0.19</f>
        <v>18.939310000000042</v>
      </c>
    </row>
    <row r="734" spans="1:9" x14ac:dyDescent="0.2">
      <c r="A734" s="2">
        <f>'Marktpreise EEX NCG 2017'!A734</f>
        <v>42372</v>
      </c>
      <c r="B734" s="4">
        <f>'BHC Gesamt 2017'!N378</f>
        <v>20.63798007968126</v>
      </c>
      <c r="C734" s="4">
        <f>'BHC Gesamt 2017'!M378</f>
        <v>18.763092783505154</v>
      </c>
      <c r="D734" s="4">
        <f>'Portfolioübersicht BHC'!$G$12</f>
        <v>23.61</v>
      </c>
      <c r="E734" s="4">
        <f>'BHC Gesamt 2017'!G378</f>
        <v>16.14</v>
      </c>
      <c r="F734" s="4">
        <f>'BHC Gesamt 2017'!F378</f>
        <v>0</v>
      </c>
      <c r="G734">
        <f>'Marktpreise EEX NCG 2017'!G734</f>
        <v>20.123507692307676</v>
      </c>
      <c r="H734">
        <f>'Marktpreise EEX NCG 2017'!H734</f>
        <v>15.176</v>
      </c>
      <c r="I734">
        <f>'Marktpreise EEX NCG 2017'!L734+0.19</f>
        <v>18.912220000000044</v>
      </c>
    </row>
    <row r="735" spans="1:9" x14ac:dyDescent="0.2">
      <c r="A735" s="2">
        <f>'Marktpreise EEX NCG 2017'!A735</f>
        <v>42373</v>
      </c>
      <c r="B735" s="4">
        <f>'BHC Gesamt 2017'!N379</f>
        <v>20.619416666666652</v>
      </c>
      <c r="C735" s="4">
        <f>'BHC Gesamt 2017'!M379</f>
        <v>18.763092783505154</v>
      </c>
      <c r="D735" s="4">
        <f>'Portfolioübersicht BHC'!$G$12</f>
        <v>23.61</v>
      </c>
      <c r="E735" s="4">
        <f>'BHC Gesamt 2017'!G379</f>
        <v>15.959999999999999</v>
      </c>
      <c r="F735" s="4">
        <f>'BHC Gesamt 2017'!F379</f>
        <v>15.77</v>
      </c>
      <c r="G735">
        <f>'Marktpreise EEX NCG 2017'!G735</f>
        <v>20.09462564102563</v>
      </c>
      <c r="H735">
        <f>'Marktpreise EEX NCG 2017'!H735</f>
        <v>15.005000000000001</v>
      </c>
      <c r="I735">
        <f>'Marktpreise EEX NCG 2017'!L735+0.19</f>
        <v>18.884735000000038</v>
      </c>
    </row>
    <row r="736" spans="1:9" x14ac:dyDescent="0.2">
      <c r="A736" s="2">
        <f>'Marktpreise EEX NCG 2017'!A736</f>
        <v>42374</v>
      </c>
      <c r="B736" s="4">
        <f>'BHC Gesamt 2017'!N380</f>
        <v>20.601355731225283</v>
      </c>
      <c r="C736" s="4">
        <f>'BHC Gesamt 2017'!M380</f>
        <v>18.681699999999999</v>
      </c>
      <c r="D736" s="4">
        <f>'Portfolioübersicht BHC'!$G$12</f>
        <v>23.61</v>
      </c>
      <c r="E736" s="4">
        <f>'BHC Gesamt 2017'!G380</f>
        <v>16.05</v>
      </c>
      <c r="F736" s="4">
        <f>'BHC Gesamt 2017'!F380</f>
        <v>15.86</v>
      </c>
      <c r="G736">
        <f>'Marktpreise EEX NCG 2017'!G736</f>
        <v>20.06623076923076</v>
      </c>
      <c r="H736">
        <f>'Marktpreise EEX NCG 2017'!H736</f>
        <v>15.233000000000001</v>
      </c>
      <c r="I736">
        <f>'Marktpreise EEX NCG 2017'!L736+0.19</f>
        <v>18.857090000000035</v>
      </c>
    </row>
    <row r="737" spans="1:9" x14ac:dyDescent="0.2">
      <c r="A737" s="2">
        <f>'Marktpreise EEX NCG 2017'!A737</f>
        <v>42375</v>
      </c>
      <c r="B737" s="4">
        <f>'BHC Gesamt 2017'!N381</f>
        <v>20.583318897637781</v>
      </c>
      <c r="C737" s="4">
        <f>'BHC Gesamt 2017'!M381</f>
        <v>18.681699999999999</v>
      </c>
      <c r="D737" s="4">
        <f>'Portfolioübersicht BHC'!$G$12</f>
        <v>23.61</v>
      </c>
      <c r="E737" s="4">
        <f>'BHC Gesamt 2017'!G381</f>
        <v>16.02</v>
      </c>
      <c r="F737" s="4">
        <f>'BHC Gesamt 2017'!F381</f>
        <v>15.83</v>
      </c>
      <c r="G737">
        <f>'Marktpreise EEX NCG 2017'!G737</f>
        <v>20.035841025641012</v>
      </c>
      <c r="H737">
        <f>'Marktpreise EEX NCG 2017'!H737</f>
        <v>15.47</v>
      </c>
      <c r="I737">
        <f>'Marktpreise EEX NCG 2017'!L737+0.19</f>
        <v>18.830530000000035</v>
      </c>
    </row>
    <row r="738" spans="1:9" x14ac:dyDescent="0.2">
      <c r="A738" s="2">
        <f>'Marktpreise EEX NCG 2017'!A738</f>
        <v>42376</v>
      </c>
      <c r="B738" s="4">
        <f>'BHC Gesamt 2017'!N382</f>
        <v>20.565894117647048</v>
      </c>
      <c r="C738" s="4">
        <f>'BHC Gesamt 2017'!M382</f>
        <v>18.63186274509804</v>
      </c>
      <c r="D738" s="4">
        <f>'Portfolioübersicht BHC'!$G$12</f>
        <v>23.61</v>
      </c>
      <c r="E738" s="4">
        <f>'BHC Gesamt 2017'!G382</f>
        <v>16.14</v>
      </c>
      <c r="F738" s="4">
        <f>'BHC Gesamt 2017'!F382</f>
        <v>15.95</v>
      </c>
      <c r="G738">
        <f>'Marktpreise EEX NCG 2017'!G738</f>
        <v>20.006866666666657</v>
      </c>
      <c r="H738">
        <f>'Marktpreise EEX NCG 2017'!H738</f>
        <v>15.55</v>
      </c>
      <c r="I738">
        <f>'Marktpreise EEX NCG 2017'!L738+0.19</f>
        <v>18.804170000000031</v>
      </c>
    </row>
    <row r="739" spans="1:9" x14ac:dyDescent="0.2">
      <c r="A739" s="2">
        <f>'Marktpreise EEX NCG 2017'!A739</f>
        <v>42377</v>
      </c>
      <c r="B739" s="4">
        <f>'BHC Gesamt 2017'!N383</f>
        <v>20.54665234374999</v>
      </c>
      <c r="C739" s="4">
        <f>'BHC Gesamt 2017'!M383</f>
        <v>18.63186274509804</v>
      </c>
      <c r="D739" s="4">
        <f>'Portfolioübersicht BHC'!$G$12</f>
        <v>23.61</v>
      </c>
      <c r="E739" s="4">
        <f>'BHC Gesamt 2017'!G383</f>
        <v>15.639999999999999</v>
      </c>
      <c r="F739" s="4">
        <f>'BHC Gesamt 2017'!F383</f>
        <v>15.45</v>
      </c>
      <c r="G739">
        <f>'Marktpreise EEX NCG 2017'!G739</f>
        <v>19.983617346938768</v>
      </c>
      <c r="H739">
        <f>'Marktpreise EEX NCG 2017'!H739</f>
        <v>14.997</v>
      </c>
      <c r="I739">
        <f>'Marktpreise EEX NCG 2017'!L739+0.19</f>
        <v>18.774420000000028</v>
      </c>
    </row>
    <row r="740" spans="1:9" x14ac:dyDescent="0.2">
      <c r="A740" s="2">
        <f>'Marktpreise EEX NCG 2017'!A740</f>
        <v>42378</v>
      </c>
      <c r="B740" s="4">
        <f>'BHC Gesamt 2017'!N384</f>
        <v>20.54665234374999</v>
      </c>
      <c r="C740" s="4">
        <f>'BHC Gesamt 2017'!M384</f>
        <v>18.63186274509804</v>
      </c>
      <c r="D740" s="4">
        <f>'Portfolioübersicht BHC'!$G$12</f>
        <v>23.61</v>
      </c>
      <c r="E740" s="4">
        <f>'BHC Gesamt 2017'!G384</f>
        <v>15.639999999999999</v>
      </c>
      <c r="F740" s="4">
        <f>'BHC Gesamt 2017'!F384</f>
        <v>0</v>
      </c>
      <c r="G740">
        <f>'Marktpreise EEX NCG 2017'!G740</f>
        <v>19.983617346938768</v>
      </c>
      <c r="H740">
        <f>'Marktpreise EEX NCG 2017'!H740</f>
        <v>14.91</v>
      </c>
      <c r="I740">
        <f>'Marktpreise EEX NCG 2017'!L740+0.19</f>
        <v>18.742635000000028</v>
      </c>
    </row>
    <row r="741" spans="1:9" x14ac:dyDescent="0.2">
      <c r="A741" s="2">
        <f>'Marktpreise EEX NCG 2017'!A741</f>
        <v>42379</v>
      </c>
      <c r="B741" s="4">
        <f>'BHC Gesamt 2017'!N385</f>
        <v>20.54665234374999</v>
      </c>
      <c r="C741" s="4">
        <f>'BHC Gesamt 2017'!M385</f>
        <v>18.63186274509804</v>
      </c>
      <c r="D741" s="4">
        <f>'Portfolioübersicht BHC'!$G$12</f>
        <v>23.61</v>
      </c>
      <c r="E741" s="4">
        <f>'BHC Gesamt 2017'!G385</f>
        <v>15.639999999999999</v>
      </c>
      <c r="F741" s="4">
        <f>'BHC Gesamt 2017'!F385</f>
        <v>0</v>
      </c>
      <c r="G741">
        <f>'Marktpreise EEX NCG 2017'!G741</f>
        <v>19.975841025641021</v>
      </c>
      <c r="H741">
        <f>'Marktpreise EEX NCG 2017'!H741</f>
        <v>15.018000000000001</v>
      </c>
      <c r="I741">
        <f>'Marktpreise EEX NCG 2017'!L741+0.19</f>
        <v>18.712405000000029</v>
      </c>
    </row>
    <row r="742" spans="1:9" x14ac:dyDescent="0.2">
      <c r="A742" s="2">
        <f>'Marktpreise EEX NCG 2017'!A742</f>
        <v>42380</v>
      </c>
      <c r="B742" s="4">
        <f>'BHC Gesamt 2017'!N386</f>
        <v>20.52674319066147</v>
      </c>
      <c r="C742" s="4">
        <f>'BHC Gesamt 2017'!M386</f>
        <v>18.63186274509804</v>
      </c>
      <c r="D742" s="4">
        <f>'Portfolioübersicht BHC'!$G$12</f>
        <v>23.61</v>
      </c>
      <c r="E742" s="4">
        <f>'BHC Gesamt 2017'!G386</f>
        <v>15.43</v>
      </c>
      <c r="F742" s="4">
        <f>'BHC Gesamt 2017'!F386</f>
        <v>15.24</v>
      </c>
      <c r="G742">
        <f>'Marktpreise EEX NCG 2017'!G742</f>
        <v>19.943584615384609</v>
      </c>
      <c r="H742">
        <f>'Marktpreise EEX NCG 2017'!H742</f>
        <v>15.065</v>
      </c>
      <c r="I742">
        <f>'Marktpreise EEX NCG 2017'!L742+0.19</f>
        <v>18.683595000000032</v>
      </c>
    </row>
    <row r="743" spans="1:9" x14ac:dyDescent="0.2">
      <c r="A743" s="2">
        <f>'Marktpreise EEX NCG 2017'!A743</f>
        <v>42381</v>
      </c>
      <c r="B743" s="4">
        <f>'BHC Gesamt 2017'!N387</f>
        <v>20.505205426356582</v>
      </c>
      <c r="C743" s="4">
        <f>'BHC Gesamt 2017'!M387</f>
        <v>18.63186274509804</v>
      </c>
      <c r="D743" s="4">
        <f>'Portfolioübersicht BHC'!$G$12</f>
        <v>23.61</v>
      </c>
      <c r="E743" s="4">
        <f>'BHC Gesamt 2017'!G387</f>
        <v>14.969999999999999</v>
      </c>
      <c r="F743" s="4">
        <f>'BHC Gesamt 2017'!F387</f>
        <v>14.78</v>
      </c>
      <c r="G743">
        <f>'Marktpreise EEX NCG 2017'!G743</f>
        <v>19.908046153846151</v>
      </c>
      <c r="H743">
        <f>'Marktpreise EEX NCG 2017'!H743</f>
        <v>14.439</v>
      </c>
      <c r="I743">
        <f>'Marktpreise EEX NCG 2017'!L743+0.19</f>
        <v>18.651990000000033</v>
      </c>
    </row>
    <row r="744" spans="1:9" x14ac:dyDescent="0.2">
      <c r="A744" s="2">
        <f>'Marktpreise EEX NCG 2017'!A744</f>
        <v>42382</v>
      </c>
      <c r="B744" s="4">
        <f>'BHC Gesamt 2017'!N388</f>
        <v>20.483949806949798</v>
      </c>
      <c r="C744" s="4">
        <f>'BHC Gesamt 2017'!M388</f>
        <v>18.494811320754717</v>
      </c>
      <c r="D744" s="4">
        <f>'Portfolioübersicht BHC'!$G$12</f>
        <v>23.61</v>
      </c>
      <c r="E744" s="4">
        <f>'BHC Gesamt 2017'!G388</f>
        <v>15</v>
      </c>
      <c r="F744" s="4">
        <f>'BHC Gesamt 2017'!F388</f>
        <v>14.81</v>
      </c>
      <c r="G744">
        <f>'Marktpreise EEX NCG 2017'!G744</f>
        <v>19.873892307692302</v>
      </c>
      <c r="H744">
        <f>'Marktpreise EEX NCG 2017'!H744</f>
        <v>14.628</v>
      </c>
      <c r="I744">
        <f>'Marktpreise EEX NCG 2017'!L744+0.19</f>
        <v>18.621735000000037</v>
      </c>
    </row>
    <row r="745" spans="1:9" x14ac:dyDescent="0.2">
      <c r="A745" s="2">
        <f>'Marktpreise EEX NCG 2017'!A745</f>
        <v>42383</v>
      </c>
      <c r="B745" s="4">
        <f>'BHC Gesamt 2017'!N389</f>
        <v>20.461319230769224</v>
      </c>
      <c r="C745" s="4">
        <f>'BHC Gesamt 2017'!M389</f>
        <v>18.494811320754717</v>
      </c>
      <c r="D745" s="4">
        <f>'Portfolioübersicht BHC'!$G$12</f>
        <v>23.61</v>
      </c>
      <c r="E745" s="4">
        <f>'BHC Gesamt 2017'!G389</f>
        <v>14.6</v>
      </c>
      <c r="F745" s="4">
        <f>'BHC Gesamt 2017'!F389</f>
        <v>14.41</v>
      </c>
      <c r="G745">
        <f>'Marktpreise EEX NCG 2017'!G745</f>
        <v>19.846015306122442</v>
      </c>
      <c r="H745">
        <f>'Marktpreise EEX NCG 2017'!H745</f>
        <v>14.228</v>
      </c>
      <c r="I745">
        <f>'Marktpreise EEX NCG 2017'!L745+0.19</f>
        <v>18.589145000000038</v>
      </c>
    </row>
    <row r="746" spans="1:9" x14ac:dyDescent="0.2">
      <c r="A746" s="2">
        <f>'Marktpreise EEX NCG 2017'!A746</f>
        <v>42384</v>
      </c>
      <c r="B746" s="4">
        <f>'BHC Gesamt 2017'!N390</f>
        <v>20.437406130268194</v>
      </c>
      <c r="C746" s="4">
        <f>'BHC Gesamt 2017'!M390</f>
        <v>18.494811320754717</v>
      </c>
      <c r="D746" s="4">
        <f>'Portfolioübersicht BHC'!$G$12</f>
        <v>23.61</v>
      </c>
      <c r="E746" s="4">
        <f>'BHC Gesamt 2017'!G390</f>
        <v>14.219999999999999</v>
      </c>
      <c r="F746" s="4">
        <f>'BHC Gesamt 2017'!F390</f>
        <v>14.03</v>
      </c>
      <c r="G746">
        <f>'Marktpreise EEX NCG 2017'!G746</f>
        <v>19.816492385786798</v>
      </c>
      <c r="H746">
        <f>'Marktpreise EEX NCG 2017'!H746</f>
        <v>13.759</v>
      </c>
      <c r="I746">
        <f>'Marktpreise EEX NCG 2017'!L746+0.19</f>
        <v>18.554125000000031</v>
      </c>
    </row>
    <row r="747" spans="1:9" x14ac:dyDescent="0.2">
      <c r="A747" s="2">
        <f>'Marktpreise EEX NCG 2017'!A747</f>
        <v>42385</v>
      </c>
      <c r="B747" s="4">
        <f>'BHC Gesamt 2017'!N391</f>
        <v>20.437406130268194</v>
      </c>
      <c r="C747" s="4">
        <f>'BHC Gesamt 2017'!M391</f>
        <v>18.494811320754717</v>
      </c>
      <c r="D747" s="4">
        <f>'Portfolioübersicht BHC'!$G$12</f>
        <v>23.61</v>
      </c>
      <c r="E747" s="4">
        <f>'BHC Gesamt 2017'!G391</f>
        <v>14.219999999999999</v>
      </c>
      <c r="F747" s="4">
        <f>'BHC Gesamt 2017'!F391</f>
        <v>0</v>
      </c>
      <c r="G747">
        <f>'Marktpreise EEX NCG 2017'!G747</f>
        <v>19.816492385786798</v>
      </c>
      <c r="H747">
        <f>'Marktpreise EEX NCG 2017'!H747</f>
        <v>13.824</v>
      </c>
      <c r="I747">
        <f>'Marktpreise EEX NCG 2017'!L747+0.19</f>
        <v>18.519255000000033</v>
      </c>
    </row>
    <row r="748" spans="1:9" x14ac:dyDescent="0.2">
      <c r="A748" s="2">
        <f>'Marktpreise EEX NCG 2017'!A748</f>
        <v>42386</v>
      </c>
      <c r="B748" s="4">
        <f>'BHC Gesamt 2017'!N392</f>
        <v>20.437406130268194</v>
      </c>
      <c r="C748" s="4">
        <f>'BHC Gesamt 2017'!M392</f>
        <v>18.494811320754717</v>
      </c>
      <c r="D748" s="4">
        <f>'Portfolioübersicht BHC'!$G$12</f>
        <v>23.61</v>
      </c>
      <c r="E748" s="4">
        <f>'BHC Gesamt 2017'!G392</f>
        <v>14.219999999999999</v>
      </c>
      <c r="F748" s="4">
        <f>'BHC Gesamt 2017'!F392</f>
        <v>0</v>
      </c>
      <c r="G748">
        <f>'Marktpreise EEX NCG 2017'!G748</f>
        <v>19.816492385786798</v>
      </c>
      <c r="H748">
        <f>'Marktpreise EEX NCG 2017'!H748</f>
        <v>14.268000000000001</v>
      </c>
      <c r="I748">
        <f>'Marktpreise EEX NCG 2017'!L748+0.19</f>
        <v>18.485685000000032</v>
      </c>
    </row>
    <row r="749" spans="1:9" x14ac:dyDescent="0.2">
      <c r="A749" s="2">
        <f>'Marktpreise EEX NCG 2017'!A749</f>
        <v>42387</v>
      </c>
      <c r="B749" s="4">
        <f>'BHC Gesamt 2017'!N393</f>
        <v>20.413790076335872</v>
      </c>
      <c r="C749" s="4">
        <f>'BHC Gesamt 2017'!M393</f>
        <v>18.377981651376146</v>
      </c>
      <c r="D749" s="4">
        <f>'Portfolioübersicht BHC'!$G$12</f>
        <v>23.61</v>
      </c>
      <c r="E749" s="4">
        <f>'BHC Gesamt 2017'!G393</f>
        <v>14.25</v>
      </c>
      <c r="F749" s="4">
        <f>'BHC Gesamt 2017'!F393</f>
        <v>14.06</v>
      </c>
      <c r="G749">
        <f>'Marktpreise EEX NCG 2017'!G749</f>
        <v>19.778573604060909</v>
      </c>
      <c r="H749">
        <f>'Marktpreise EEX NCG 2017'!H749</f>
        <v>14.04</v>
      </c>
      <c r="I749">
        <f>'Marktpreise EEX NCG 2017'!L749+0.19</f>
        <v>18.450415000000039</v>
      </c>
    </row>
    <row r="750" spans="1:9" x14ac:dyDescent="0.2">
      <c r="A750" s="2">
        <f>'Marktpreise EEX NCG 2017'!A750</f>
        <v>42388</v>
      </c>
      <c r="B750" s="4">
        <f>'BHC Gesamt 2017'!N394</f>
        <v>20.390315589353605</v>
      </c>
      <c r="C750" s="4">
        <f>'BHC Gesamt 2017'!M394</f>
        <v>18.377981651376146</v>
      </c>
      <c r="D750" s="4">
        <f>'Portfolioübersicht BHC'!$G$12</f>
        <v>23.61</v>
      </c>
      <c r="E750" s="4">
        <f>'BHC Gesamt 2017'!G394</f>
        <v>14.24</v>
      </c>
      <c r="F750" s="4">
        <f>'BHC Gesamt 2017'!F394</f>
        <v>14.05</v>
      </c>
      <c r="G750">
        <f>'Marktpreise EEX NCG 2017'!G750</f>
        <v>19.739868020304559</v>
      </c>
      <c r="H750">
        <f>'Marktpreise EEX NCG 2017'!H750</f>
        <v>14.215999999999999</v>
      </c>
      <c r="I750">
        <f>'Marktpreise EEX NCG 2017'!L750+0.19</f>
        <v>18.416310000000042</v>
      </c>
    </row>
    <row r="751" spans="1:9" x14ac:dyDescent="0.2">
      <c r="A751" s="2">
        <f>'Marktpreise EEX NCG 2017'!A751</f>
        <v>42389</v>
      </c>
      <c r="B751" s="4">
        <f>'BHC Gesamt 2017'!N395</f>
        <v>20.365579545454537</v>
      </c>
      <c r="C751" s="4">
        <f>'BHC Gesamt 2017'!M395</f>
        <v>18.377981651376146</v>
      </c>
      <c r="D751" s="4">
        <f>'Portfolioübersicht BHC'!$G$12</f>
        <v>23.61</v>
      </c>
      <c r="E751" s="4">
        <f>'BHC Gesamt 2017'!G395</f>
        <v>13.86</v>
      </c>
      <c r="F751" s="4">
        <f>'BHC Gesamt 2017'!F395</f>
        <v>13.67</v>
      </c>
      <c r="G751">
        <f>'Marktpreise EEX NCG 2017'!G751</f>
        <v>19.698868020304559</v>
      </c>
      <c r="H751">
        <f>'Marktpreise EEX NCG 2017'!H751</f>
        <v>13.601000000000001</v>
      </c>
      <c r="I751">
        <f>'Marktpreise EEX NCG 2017'!L751+0.19</f>
        <v>18.378995000000042</v>
      </c>
    </row>
    <row r="752" spans="1:9" x14ac:dyDescent="0.2">
      <c r="A752" s="2">
        <f>'Marktpreise EEX NCG 2017'!A752</f>
        <v>42390</v>
      </c>
      <c r="B752" s="4">
        <f>'BHC Gesamt 2017'!N396</f>
        <v>20.341143396226411</v>
      </c>
      <c r="C752" s="4">
        <f>'BHC Gesamt 2017'!M396</f>
        <v>18.257767857142856</v>
      </c>
      <c r="D752" s="4">
        <f>'Portfolioübersicht BHC'!$G$12</f>
        <v>23.61</v>
      </c>
      <c r="E752" s="4">
        <f>'BHC Gesamt 2017'!G396</f>
        <v>13.889999999999999</v>
      </c>
      <c r="F752" s="4">
        <f>'BHC Gesamt 2017'!F396</f>
        <v>13.7</v>
      </c>
      <c r="G752">
        <f>'Marktpreise EEX NCG 2017'!G752</f>
        <v>19.657659898477149</v>
      </c>
      <c r="H752">
        <f>'Marktpreise EEX NCG 2017'!H752</f>
        <v>13.315</v>
      </c>
      <c r="I752">
        <f>'Marktpreise EEX NCG 2017'!L752+0.19</f>
        <v>18.339900000000046</v>
      </c>
    </row>
    <row r="753" spans="1:9" x14ac:dyDescent="0.2">
      <c r="A753" s="2">
        <f>'Marktpreise EEX NCG 2017'!A753</f>
        <v>42391</v>
      </c>
      <c r="B753" s="4">
        <f>'BHC Gesamt 2017'!N397</f>
        <v>20.320875939849618</v>
      </c>
      <c r="C753" s="4">
        <f>'BHC Gesamt 2017'!M397</f>
        <v>18.228495575221238</v>
      </c>
      <c r="D753" s="4">
        <f>'Portfolioübersicht BHC'!$G$12</f>
        <v>23.61</v>
      </c>
      <c r="E753" s="4">
        <f>'BHC Gesamt 2017'!G397</f>
        <v>14.95</v>
      </c>
      <c r="F753" s="4">
        <f>'BHC Gesamt 2017'!F397</f>
        <v>14.76</v>
      </c>
      <c r="G753">
        <f>'Marktpreise EEX NCG 2017'!G753</f>
        <v>19.632924242424235</v>
      </c>
      <c r="H753">
        <f>'Marktpreise EEX NCG 2017'!H753</f>
        <v>13.805999999999999</v>
      </c>
      <c r="I753">
        <f>'Marktpreise EEX NCG 2017'!L753+0.19</f>
        <v>18.302535000000045</v>
      </c>
    </row>
    <row r="754" spans="1:9" x14ac:dyDescent="0.2">
      <c r="A754" s="2">
        <f>'Marktpreise EEX NCG 2017'!A754</f>
        <v>42392</v>
      </c>
      <c r="B754" s="4">
        <f>'BHC Gesamt 2017'!N398</f>
        <v>20.320875939849618</v>
      </c>
      <c r="C754" s="4">
        <f>'BHC Gesamt 2017'!M398</f>
        <v>18.228495575221238</v>
      </c>
      <c r="D754" s="4">
        <f>'Portfolioübersicht BHC'!$G$12</f>
        <v>23.61</v>
      </c>
      <c r="E754" s="4">
        <f>'BHC Gesamt 2017'!G398</f>
        <v>14.95</v>
      </c>
      <c r="F754" s="4">
        <f>'BHC Gesamt 2017'!F398</f>
        <v>0</v>
      </c>
      <c r="G754">
        <f>'Marktpreise EEX NCG 2017'!G754</f>
        <v>19.632924242424235</v>
      </c>
      <c r="H754">
        <f>'Marktpreise EEX NCG 2017'!H754</f>
        <v>13.895</v>
      </c>
      <c r="I754">
        <f>'Marktpreise EEX NCG 2017'!L754+0.19</f>
        <v>18.267280000000046</v>
      </c>
    </row>
    <row r="755" spans="1:9" x14ac:dyDescent="0.2">
      <c r="A755" s="2">
        <f>'Marktpreise EEX NCG 2017'!A755</f>
        <v>42393</v>
      </c>
      <c r="B755" s="4">
        <f>'BHC Gesamt 2017'!N399</f>
        <v>20.320875939849618</v>
      </c>
      <c r="C755" s="4">
        <f>'BHC Gesamt 2017'!M399</f>
        <v>18.228495575221238</v>
      </c>
      <c r="D755" s="4">
        <f>'Portfolioübersicht BHC'!$G$12</f>
        <v>23.61</v>
      </c>
      <c r="E755" s="4">
        <f>'BHC Gesamt 2017'!G399</f>
        <v>14.95</v>
      </c>
      <c r="F755" s="4">
        <f>'BHC Gesamt 2017'!F399</f>
        <v>0</v>
      </c>
      <c r="G755">
        <f>'Marktpreise EEX NCG 2017'!G755</f>
        <v>19.620192893401011</v>
      </c>
      <c r="H755">
        <f>'Marktpreise EEX NCG 2017'!H755</f>
        <v>13.696999999999999</v>
      </c>
      <c r="I755">
        <f>'Marktpreise EEX NCG 2017'!L755+0.19</f>
        <v>18.231345000000047</v>
      </c>
    </row>
    <row r="756" spans="1:9" x14ac:dyDescent="0.2">
      <c r="A756" s="2">
        <f>'Marktpreise EEX NCG 2017'!A756</f>
        <v>42394</v>
      </c>
      <c r="B756" s="4">
        <f>'BHC Gesamt 2017'!N400</f>
        <v>20.299112359550556</v>
      </c>
      <c r="C756" s="4">
        <f>'BHC Gesamt 2017'!M400</f>
        <v>18.228495575221238</v>
      </c>
      <c r="D756" s="4">
        <f>'Portfolioübersicht BHC'!$G$12</f>
        <v>23.61</v>
      </c>
      <c r="E756" s="4">
        <f>'BHC Gesamt 2017'!G400</f>
        <v>14.51</v>
      </c>
      <c r="F756" s="4">
        <f>'BHC Gesamt 2017'!F400</f>
        <v>14.32</v>
      </c>
      <c r="G756">
        <f>'Marktpreise EEX NCG 2017'!G756</f>
        <v>19.581467005076139</v>
      </c>
      <c r="H756">
        <f>'Marktpreise EEX NCG 2017'!H756</f>
        <v>13.228999999999999</v>
      </c>
      <c r="I756">
        <f>'Marktpreise EEX NCG 2017'!L756+0.19</f>
        <v>18.192560000000039</v>
      </c>
    </row>
    <row r="757" spans="1:9" x14ac:dyDescent="0.2">
      <c r="A757" s="2">
        <f>'Marktpreise EEX NCG 2017'!A757</f>
        <v>42395</v>
      </c>
      <c r="B757" s="4">
        <f>'BHC Gesamt 2017'!N401</f>
        <v>20.278481343283577</v>
      </c>
      <c r="C757" s="4">
        <f>'BHC Gesamt 2017'!M401</f>
        <v>18.168347826086958</v>
      </c>
      <c r="D757" s="4">
        <f>'Portfolioübersicht BHC'!$G$12</f>
        <v>23.61</v>
      </c>
      <c r="E757" s="4">
        <f>'BHC Gesamt 2017'!G401</f>
        <v>14.77</v>
      </c>
      <c r="F757" s="4">
        <f>'BHC Gesamt 2017'!F401</f>
        <v>14.58</v>
      </c>
      <c r="G757">
        <f>'Marktpreise EEX NCG 2017'!G757</f>
        <v>19.542659898477151</v>
      </c>
      <c r="H757">
        <f>'Marktpreise EEX NCG 2017'!H757</f>
        <v>13.044</v>
      </c>
      <c r="I757">
        <f>'Marktpreise EEX NCG 2017'!L757+0.19</f>
        <v>18.152700000000042</v>
      </c>
    </row>
    <row r="758" spans="1:9" x14ac:dyDescent="0.2">
      <c r="A758" s="2">
        <f>'Marktpreise EEX NCG 2017'!A758</f>
        <v>42396</v>
      </c>
      <c r="B758" s="4">
        <f>'BHC Gesamt 2017'!N402</f>
        <v>20.259267657992559</v>
      </c>
      <c r="C758" s="4">
        <f>'BHC Gesamt 2017'!M402</f>
        <v>18.141982758620689</v>
      </c>
      <c r="D758" s="4">
        <f>'Portfolioübersicht BHC'!$G$12</f>
        <v>23.61</v>
      </c>
      <c r="E758" s="4">
        <f>'BHC Gesamt 2017'!G402</f>
        <v>15.11</v>
      </c>
      <c r="F758" s="4">
        <f>'BHC Gesamt 2017'!F402</f>
        <v>14.92</v>
      </c>
      <c r="G758">
        <f>'Marktpreise EEX NCG 2017'!G758</f>
        <v>19.505705583756338</v>
      </c>
      <c r="H758">
        <f>'Marktpreise EEX NCG 2017'!H758</f>
        <v>13.573</v>
      </c>
      <c r="I758">
        <f>'Marktpreise EEX NCG 2017'!L758+0.19</f>
        <v>18.115490000000047</v>
      </c>
    </row>
    <row r="759" spans="1:9" x14ac:dyDescent="0.2">
      <c r="A759" s="2">
        <f>'Marktpreise EEX NCG 2017'!A759</f>
        <v>42397</v>
      </c>
      <c r="B759" s="4">
        <f>'BHC Gesamt 2017'!N403</f>
        <v>20.241899999999994</v>
      </c>
      <c r="C759" s="4">
        <f>'BHC Gesamt 2017'!M403</f>
        <v>18.12</v>
      </c>
      <c r="D759" s="4">
        <f>'Portfolioübersicht BHC'!$G$12</f>
        <v>23.61</v>
      </c>
      <c r="E759" s="4">
        <f>'BHC Gesamt 2017'!G403</f>
        <v>15.57</v>
      </c>
      <c r="F759" s="4">
        <f>'BHC Gesamt 2017'!F403</f>
        <v>15.38</v>
      </c>
      <c r="G759">
        <f>'Marktpreise EEX NCG 2017'!G759</f>
        <v>19.471670050761411</v>
      </c>
      <c r="H759">
        <f>'Marktpreise EEX NCG 2017'!H759</f>
        <v>13.983000000000001</v>
      </c>
      <c r="I759">
        <f>'Marktpreise EEX NCG 2017'!L759+0.19</f>
        <v>18.080105000000049</v>
      </c>
    </row>
    <row r="760" spans="1:9" x14ac:dyDescent="0.2">
      <c r="A760" s="2">
        <f>'Marktpreise EEX NCG 2017'!A760</f>
        <v>42398</v>
      </c>
      <c r="B760" s="4">
        <f>'BHC Gesamt 2017'!N404</f>
        <v>20.224955719557187</v>
      </c>
      <c r="C760" s="4">
        <f>'BHC Gesamt 2017'!M404</f>
        <v>18.099067796610168</v>
      </c>
      <c r="D760" s="4">
        <f>'Portfolioübersicht BHC'!$G$12</f>
        <v>23.61</v>
      </c>
      <c r="E760" s="4">
        <f>'BHC Gesamt 2017'!G404</f>
        <v>15.65</v>
      </c>
      <c r="F760" s="4">
        <f>'BHC Gesamt 2017'!F404</f>
        <v>15.46</v>
      </c>
      <c r="G760">
        <f>'Marktpreise EEX NCG 2017'!G760</f>
        <v>19.451409090909078</v>
      </c>
      <c r="H760">
        <f>'Marktpreise EEX NCG 2017'!H760</f>
        <v>13.577999999999999</v>
      </c>
      <c r="I760">
        <f>'Marktpreise EEX NCG 2017'!L760+0.19</f>
        <v>18.042110000000051</v>
      </c>
    </row>
    <row r="761" spans="1:9" x14ac:dyDescent="0.2">
      <c r="A761" s="2">
        <f>'Marktpreise EEX NCG 2017'!A761</f>
        <v>42399</v>
      </c>
      <c r="B761" s="4">
        <f>'BHC Gesamt 2017'!N405</f>
        <v>20.224955719557187</v>
      </c>
      <c r="C761" s="4">
        <f>'BHC Gesamt 2017'!M405</f>
        <v>18.099067796610168</v>
      </c>
      <c r="D761" s="4">
        <f>'Portfolioübersicht BHC'!$G$12</f>
        <v>23.61</v>
      </c>
      <c r="E761" s="4">
        <f>'BHC Gesamt 2017'!G405</f>
        <v>15.65</v>
      </c>
      <c r="F761" s="4">
        <f>'BHC Gesamt 2017'!F405</f>
        <v>0</v>
      </c>
      <c r="G761">
        <f>'Marktpreise EEX NCG 2017'!G761</f>
        <v>19.451409090909078</v>
      </c>
      <c r="H761">
        <f>'Marktpreise EEX NCG 2017'!H761</f>
        <v>13.605</v>
      </c>
      <c r="I761">
        <f>'Marktpreise EEX NCG 2017'!L761+0.19</f>
        <v>18.004365000000046</v>
      </c>
    </row>
    <row r="762" spans="1:9" x14ac:dyDescent="0.2">
      <c r="A762" s="2">
        <f>'Marktpreise EEX NCG 2017'!A762</f>
        <v>42400</v>
      </c>
      <c r="B762" s="4">
        <f>'BHC Gesamt 2017'!N406</f>
        <v>20.224955719557187</v>
      </c>
      <c r="C762" s="4">
        <f>'BHC Gesamt 2017'!M406</f>
        <v>18.099067796610168</v>
      </c>
      <c r="D762" s="4">
        <f>'Portfolioübersicht BHC'!$G$12</f>
        <v>23.61</v>
      </c>
      <c r="E762" s="4">
        <f>'BHC Gesamt 2017'!G406</f>
        <v>15.65</v>
      </c>
      <c r="F762" s="4">
        <f>'BHC Gesamt 2017'!F406</f>
        <v>0</v>
      </c>
      <c r="G762">
        <f>'Marktpreise EEX NCG 2017'!G762</f>
        <v>19.438223350253793</v>
      </c>
      <c r="H762">
        <f>'Marktpreise EEX NCG 2017'!H762</f>
        <v>13.599</v>
      </c>
      <c r="I762">
        <f>'Marktpreise EEX NCG 2017'!L762+0.19</f>
        <v>17.966200000000047</v>
      </c>
    </row>
    <row r="763" spans="1:9" x14ac:dyDescent="0.2">
      <c r="A763" s="2">
        <f>'Marktpreise EEX NCG 2017'!A763</f>
        <v>42401</v>
      </c>
      <c r="B763" s="4">
        <f>'BHC Gesamt 2017'!N407</f>
        <v>20.206187499999992</v>
      </c>
      <c r="C763" s="4">
        <f>'BHC Gesamt 2017'!M407</f>
        <v>18.099067796610168</v>
      </c>
      <c r="D763" s="4">
        <f>'Portfolioübersicht BHC'!$G$12</f>
        <v>23.61</v>
      </c>
      <c r="E763" s="4">
        <f>'BHC Gesamt 2017'!G407</f>
        <v>15.12</v>
      </c>
      <c r="F763" s="4">
        <f>'BHC Gesamt 2017'!F407</f>
        <v>14.93</v>
      </c>
      <c r="G763">
        <f>'Marktpreise EEX NCG 2017'!G763</f>
        <v>19.401710659898466</v>
      </c>
      <c r="H763">
        <f>'Marktpreise EEX NCG 2017'!H763</f>
        <v>13.319000000000001</v>
      </c>
      <c r="I763">
        <f>'Marktpreise EEX NCG 2017'!L763+0.19</f>
        <v>17.926395000000038</v>
      </c>
    </row>
    <row r="764" spans="1:9" x14ac:dyDescent="0.2">
      <c r="A764" s="2">
        <f>'Marktpreise EEX NCG 2017'!A764</f>
        <v>42402</v>
      </c>
      <c r="B764" s="4">
        <f>'BHC Gesamt 2017'!N408</f>
        <v>20.186641025641016</v>
      </c>
      <c r="C764" s="4">
        <f>'BHC Gesamt 2017'!M408</f>
        <v>18.099067796610168</v>
      </c>
      <c r="D764" s="4">
        <f>'Portfolioübersicht BHC'!$G$12</f>
        <v>23.61</v>
      </c>
      <c r="E764" s="4">
        <f>'BHC Gesamt 2017'!G408</f>
        <v>14.87</v>
      </c>
      <c r="F764" s="4">
        <f>'BHC Gesamt 2017'!F408</f>
        <v>14.68</v>
      </c>
      <c r="G764">
        <f>'Marktpreise EEX NCG 2017'!G764</f>
        <v>19.364035532994915</v>
      </c>
      <c r="H764">
        <f>'Marktpreise EEX NCG 2017'!H764</f>
        <v>13.141999999999999</v>
      </c>
      <c r="I764">
        <f>'Marktpreise EEX NCG 2017'!L764+0.19</f>
        <v>17.887180000000036</v>
      </c>
    </row>
    <row r="765" spans="1:9" x14ac:dyDescent="0.2">
      <c r="A765" s="2">
        <f>'Marktpreise EEX NCG 2017'!A765</f>
        <v>42403</v>
      </c>
      <c r="B765" s="4">
        <f>'BHC Gesamt 2017'!N409</f>
        <v>20.168149635036489</v>
      </c>
      <c r="C765" s="4">
        <f>'BHC Gesamt 2017'!M409</f>
        <v>18.025206611570248</v>
      </c>
      <c r="D765" s="4">
        <f>'Portfolioübersicht BHC'!$G$12</f>
        <v>23.61</v>
      </c>
      <c r="E765" s="4">
        <f>'BHC Gesamt 2017'!G409</f>
        <v>15.12</v>
      </c>
      <c r="F765" s="4">
        <f>'BHC Gesamt 2017'!F409</f>
        <v>14.93</v>
      </c>
      <c r="G765">
        <f>'Marktpreise EEX NCG 2017'!G765</f>
        <v>19.328010152284257</v>
      </c>
      <c r="H765">
        <f>'Marktpreise EEX NCG 2017'!H765</f>
        <v>13.429</v>
      </c>
      <c r="I765">
        <f>'Marktpreise EEX NCG 2017'!L765+0.19</f>
        <v>17.84925000000004</v>
      </c>
    </row>
    <row r="766" spans="1:9" x14ac:dyDescent="0.2">
      <c r="A766" s="2">
        <f>'Marktpreise EEX NCG 2017'!A766</f>
        <v>42404</v>
      </c>
      <c r="B766" s="4">
        <f>'BHC Gesamt 2017'!N410</f>
        <v>20.148483636363629</v>
      </c>
      <c r="C766" s="4">
        <f>'BHC Gesamt 2017'!M410</f>
        <v>18.025206611570248</v>
      </c>
      <c r="D766" s="4">
        <f>'Portfolioübersicht BHC'!$G$12</f>
        <v>23.61</v>
      </c>
      <c r="E766" s="4">
        <f>'BHC Gesamt 2017'!G410</f>
        <v>14.76</v>
      </c>
      <c r="F766" s="4">
        <f>'BHC Gesamt 2017'!F410</f>
        <v>14.57</v>
      </c>
      <c r="G766">
        <f>'Marktpreise EEX NCG 2017'!G766</f>
        <v>19.289532994923849</v>
      </c>
      <c r="H766">
        <f>'Marktpreise EEX NCG 2017'!H766</f>
        <v>12.956</v>
      </c>
      <c r="I766">
        <f>'Marktpreise EEX NCG 2017'!L766+0.19</f>
        <v>17.808105000000044</v>
      </c>
    </row>
    <row r="767" spans="1:9" x14ac:dyDescent="0.2">
      <c r="A767" s="2">
        <f>'Marktpreise EEX NCG 2017'!A767</f>
        <v>42405</v>
      </c>
      <c r="B767" s="4">
        <f>'BHC Gesamt 2017'!N411</f>
        <v>20.128489130434776</v>
      </c>
      <c r="C767" s="4">
        <f>'BHC Gesamt 2017'!M411</f>
        <v>18.025206611570248</v>
      </c>
      <c r="D767" s="4">
        <f>'Portfolioübersicht BHC'!$G$12</f>
        <v>23.61</v>
      </c>
      <c r="E767" s="4">
        <f>'BHC Gesamt 2017'!G411</f>
        <v>14.629999999999999</v>
      </c>
      <c r="F767" s="4">
        <f>'BHC Gesamt 2017'!F411</f>
        <v>14.44</v>
      </c>
      <c r="G767">
        <f>'Marktpreise EEX NCG 2017'!G767</f>
        <v>19.265040404040398</v>
      </c>
      <c r="H767">
        <f>'Marktpreise EEX NCG 2017'!H767</f>
        <v>12.645</v>
      </c>
      <c r="I767">
        <f>'Marktpreise EEX NCG 2017'!L767+0.19</f>
        <v>17.765200000000043</v>
      </c>
    </row>
    <row r="768" spans="1:9" x14ac:dyDescent="0.2">
      <c r="A768" s="2">
        <f>'Marktpreise EEX NCG 2017'!A768</f>
        <v>42406</v>
      </c>
      <c r="B768" s="4">
        <f>'BHC Gesamt 2017'!N412</f>
        <v>20.128489130434776</v>
      </c>
      <c r="C768" s="4">
        <f>'BHC Gesamt 2017'!M412</f>
        <v>18.025206611570248</v>
      </c>
      <c r="D768" s="4">
        <f>'Portfolioübersicht BHC'!$G$12</f>
        <v>23.61</v>
      </c>
      <c r="E768" s="4">
        <f>'BHC Gesamt 2017'!G412</f>
        <v>14.629999999999999</v>
      </c>
      <c r="F768" s="4">
        <f>'BHC Gesamt 2017'!F412</f>
        <v>0</v>
      </c>
      <c r="G768">
        <f>'Marktpreise EEX NCG 2017'!G768</f>
        <v>19.265040404040398</v>
      </c>
      <c r="H768">
        <f>'Marktpreise EEX NCG 2017'!H768</f>
        <v>12.59</v>
      </c>
      <c r="I768">
        <f>'Marktpreise EEX NCG 2017'!L768+0.19</f>
        <v>17.722350000000045</v>
      </c>
    </row>
    <row r="769" spans="1:9" x14ac:dyDescent="0.2">
      <c r="A769" s="2">
        <f>'Marktpreise EEX NCG 2017'!A769</f>
        <v>42407</v>
      </c>
      <c r="B769" s="4">
        <f>'BHC Gesamt 2017'!N413</f>
        <v>20.128489130434776</v>
      </c>
      <c r="C769" s="4">
        <f>'BHC Gesamt 2017'!M413</f>
        <v>18.025206611570248</v>
      </c>
      <c r="D769" s="4">
        <f>'Portfolioübersicht BHC'!$G$12</f>
        <v>23.61</v>
      </c>
      <c r="E769" s="4">
        <f>'BHC Gesamt 2017'!G413</f>
        <v>14.629999999999999</v>
      </c>
      <c r="F769" s="4">
        <f>'BHC Gesamt 2017'!F413</f>
        <v>0</v>
      </c>
      <c r="G769">
        <f>'Marktpreise EEX NCG 2017'!G769</f>
        <v>19.250563451776646</v>
      </c>
      <c r="H769">
        <f>'Marktpreise EEX NCG 2017'!H769</f>
        <v>12.702999999999999</v>
      </c>
      <c r="I769">
        <f>'Marktpreise EEX NCG 2017'!L769+0.19</f>
        <v>17.681345000000039</v>
      </c>
    </row>
    <row r="770" spans="1:9" x14ac:dyDescent="0.2">
      <c r="A770" s="2">
        <f>'Marktpreise EEX NCG 2017'!A770</f>
        <v>42408</v>
      </c>
      <c r="B770" s="4">
        <f>'BHC Gesamt 2017'!N414</f>
        <v>20.107772563176891</v>
      </c>
      <c r="C770" s="4">
        <f>'BHC Gesamt 2017'!M414</f>
        <v>18.025206611570248</v>
      </c>
      <c r="D770" s="4">
        <f>'Portfolioübersicht BHC'!$G$12</f>
        <v>23.61</v>
      </c>
      <c r="E770" s="4">
        <f>'BHC Gesamt 2017'!G414</f>
        <v>14.389999999999999</v>
      </c>
      <c r="F770" s="4">
        <f>'BHC Gesamt 2017'!F414</f>
        <v>14.2</v>
      </c>
      <c r="G770">
        <f>'Marktpreise EEX NCG 2017'!G770</f>
        <v>19.21020812182741</v>
      </c>
      <c r="H770">
        <f>'Marktpreise EEX NCG 2017'!H770</f>
        <v>12.676</v>
      </c>
      <c r="I770">
        <f>'Marktpreise EEX NCG 2017'!L770+0.19</f>
        <v>17.640910000000034</v>
      </c>
    </row>
    <row r="771" spans="1:9" x14ac:dyDescent="0.2">
      <c r="A771" s="2">
        <f>'Marktpreise EEX NCG 2017'!A771</f>
        <v>42409</v>
      </c>
      <c r="B771" s="4">
        <f>'BHC Gesamt 2017'!N415</f>
        <v>20.086665467625892</v>
      </c>
      <c r="C771" s="4">
        <f>'BHC Gesamt 2017'!M415</f>
        <v>18.025206611570248</v>
      </c>
      <c r="D771" s="4">
        <f>'Portfolioübersicht BHC'!$G$12</f>
        <v>23.61</v>
      </c>
      <c r="E771" s="4">
        <f>'BHC Gesamt 2017'!G415</f>
        <v>14.24</v>
      </c>
      <c r="F771" s="4">
        <f>'BHC Gesamt 2017'!F415</f>
        <v>14.05</v>
      </c>
      <c r="G771">
        <f>'Marktpreise EEX NCG 2017'!G771</f>
        <v>19.169436548223345</v>
      </c>
      <c r="H771">
        <f>'Marktpreise EEX NCG 2017'!H771</f>
        <v>12.794</v>
      </c>
      <c r="I771">
        <f>'Marktpreise EEX NCG 2017'!L771+0.19</f>
        <v>17.601645000000026</v>
      </c>
    </row>
    <row r="772" spans="1:9" x14ac:dyDescent="0.2">
      <c r="A772" s="2">
        <f>'Marktpreise EEX NCG 2017'!A772</f>
        <v>42410</v>
      </c>
      <c r="B772" s="4">
        <f>'BHC Gesamt 2017'!N416</f>
        <v>20.06467025089605</v>
      </c>
      <c r="C772" s="4">
        <f>'BHC Gesamt 2017'!M416</f>
        <v>18.025206611570248</v>
      </c>
      <c r="D772" s="4">
        <f>'Portfolioübersicht BHC'!$G$12</f>
        <v>23.61</v>
      </c>
      <c r="E772" s="4">
        <f>'BHC Gesamt 2017'!G416</f>
        <v>13.95</v>
      </c>
      <c r="F772" s="4">
        <f>'BHC Gesamt 2017'!F416</f>
        <v>13.76</v>
      </c>
      <c r="G772">
        <f>'Marktpreise EEX NCG 2017'!G772</f>
        <v>19.12757868020304</v>
      </c>
      <c r="H772">
        <f>'Marktpreise EEX NCG 2017'!H772</f>
        <v>12.651</v>
      </c>
      <c r="I772">
        <f>'Marktpreise EEX NCG 2017'!L772+0.19</f>
        <v>17.561600000000027</v>
      </c>
    </row>
    <row r="773" spans="1:9" x14ac:dyDescent="0.2">
      <c r="A773" s="2">
        <f>'Marktpreise EEX NCG 2017'!A773</f>
        <v>42411</v>
      </c>
      <c r="B773" s="4">
        <f>'BHC Gesamt 2017'!N417</f>
        <v>20.042974999999991</v>
      </c>
      <c r="C773" s="4">
        <f>'BHC Gesamt 2017'!M417</f>
        <v>17.834566929133857</v>
      </c>
      <c r="D773" s="4">
        <f>'Portfolioübersicht BHC'!$G$12</f>
        <v>23.61</v>
      </c>
      <c r="E773" s="4">
        <f>'BHC Gesamt 2017'!G417</f>
        <v>13.99</v>
      </c>
      <c r="F773" s="4">
        <f>'BHC Gesamt 2017'!F417</f>
        <v>13.8</v>
      </c>
      <c r="G773">
        <f>'Marktpreise EEX NCG 2017'!G773</f>
        <v>19.100671717171707</v>
      </c>
      <c r="H773">
        <f>'Marktpreise EEX NCG 2017'!H773</f>
        <v>12.459</v>
      </c>
      <c r="I773">
        <f>'Marktpreise EEX NCG 2017'!L773+0.19</f>
        <v>17.52023000000003</v>
      </c>
    </row>
    <row r="774" spans="1:9" x14ac:dyDescent="0.2">
      <c r="A774" s="2">
        <f>'Marktpreise EEX NCG 2017'!A774</f>
        <v>42412</v>
      </c>
      <c r="B774" s="4">
        <f>'BHC Gesamt 2017'!N418</f>
        <v>20.023391459074723</v>
      </c>
      <c r="C774" s="4">
        <f>'BHC Gesamt 2017'!M418</f>
        <v>17.808828124999998</v>
      </c>
      <c r="D774" s="4">
        <f>'Portfolioübersicht BHC'!$G$12</f>
        <v>23.61</v>
      </c>
      <c r="E774" s="4">
        <f>'BHC Gesamt 2017'!G418</f>
        <v>14.54</v>
      </c>
      <c r="F774" s="4">
        <f>'BHC Gesamt 2017'!F418</f>
        <v>14.35</v>
      </c>
      <c r="G774">
        <f>'Marktpreise EEX NCG 2017'!G774</f>
        <v>19.076798994974865</v>
      </c>
      <c r="H774">
        <f>'Marktpreise EEX NCG 2017'!H774</f>
        <v>12.621</v>
      </c>
      <c r="I774">
        <f>'Marktpreise EEX NCG 2017'!L774+0.19</f>
        <v>17.479990000000026</v>
      </c>
    </row>
    <row r="775" spans="1:9" x14ac:dyDescent="0.2">
      <c r="A775" s="2">
        <f>'Marktpreise EEX NCG 2017'!A775</f>
        <v>42413</v>
      </c>
      <c r="B775" s="4">
        <f>'BHC Gesamt 2017'!N419</f>
        <v>20.023391459074723</v>
      </c>
      <c r="C775" s="4">
        <f>'BHC Gesamt 2017'!M419</f>
        <v>17.808828124999998</v>
      </c>
      <c r="D775" s="4">
        <f>'Portfolioübersicht BHC'!$G$12</f>
        <v>23.61</v>
      </c>
      <c r="E775" s="4">
        <f>'BHC Gesamt 2017'!G419</f>
        <v>14.54</v>
      </c>
      <c r="F775" s="4">
        <f>'BHC Gesamt 2017'!F419</f>
        <v>0</v>
      </c>
      <c r="G775">
        <f>'Marktpreise EEX NCG 2017'!G775</f>
        <v>19.076798994974865</v>
      </c>
      <c r="H775">
        <f>'Marktpreise EEX NCG 2017'!H775</f>
        <v>12.548999999999999</v>
      </c>
      <c r="I775">
        <f>'Marktpreise EEX NCG 2017'!L775+0.19</f>
        <v>17.438480000000027</v>
      </c>
    </row>
    <row r="776" spans="1:9" x14ac:dyDescent="0.2">
      <c r="A776" s="2">
        <f>'Marktpreise EEX NCG 2017'!A776</f>
        <v>42414</v>
      </c>
      <c r="B776" s="4">
        <f>'BHC Gesamt 2017'!N420</f>
        <v>20.023391459074723</v>
      </c>
      <c r="C776" s="4">
        <f>'BHC Gesamt 2017'!M420</f>
        <v>17.808828124999998</v>
      </c>
      <c r="D776" s="4">
        <f>'Portfolioübersicht BHC'!$G$12</f>
        <v>23.61</v>
      </c>
      <c r="E776" s="4">
        <f>'BHC Gesamt 2017'!G420</f>
        <v>14.54</v>
      </c>
      <c r="F776" s="4">
        <f>'BHC Gesamt 2017'!F420</f>
        <v>0</v>
      </c>
      <c r="G776">
        <f>'Marktpreise EEX NCG 2017'!G776</f>
        <v>19.076798994974865</v>
      </c>
      <c r="H776">
        <f>'Marktpreise EEX NCG 2017'!H776</f>
        <v>12.741</v>
      </c>
      <c r="I776">
        <f>'Marktpreise EEX NCG 2017'!L776+0.19</f>
        <v>17.397810000000028</v>
      </c>
    </row>
    <row r="777" spans="1:9" x14ac:dyDescent="0.2">
      <c r="A777" s="2">
        <f>'Marktpreise EEX NCG 2017'!A777</f>
        <v>42415</v>
      </c>
      <c r="B777" s="4">
        <f>'BHC Gesamt 2017'!N421</f>
        <v>20.003521276595738</v>
      </c>
      <c r="C777" s="4">
        <f>'BHC Gesamt 2017'!M421</f>
        <v>17.808828124999998</v>
      </c>
      <c r="D777" s="4">
        <f>'Portfolioübersicht BHC'!$G$12</f>
        <v>23.61</v>
      </c>
      <c r="E777" s="4">
        <f>'BHC Gesamt 2017'!G421</f>
        <v>14.42</v>
      </c>
      <c r="F777" s="4">
        <f>'BHC Gesamt 2017'!F421</f>
        <v>14.23</v>
      </c>
      <c r="G777">
        <f>'Marktpreise EEX NCG 2017'!G777</f>
        <v>19.037175879396976</v>
      </c>
      <c r="H777">
        <f>'Marktpreise EEX NCG 2017'!H777</f>
        <v>12.840999999999999</v>
      </c>
      <c r="I777">
        <f>'Marktpreise EEX NCG 2017'!L777+0.19</f>
        <v>17.356710000000032</v>
      </c>
    </row>
    <row r="778" spans="1:9" x14ac:dyDescent="0.2">
      <c r="A778" s="2">
        <f>'Marktpreise EEX NCG 2017'!A778</f>
        <v>42416</v>
      </c>
      <c r="B778" s="4">
        <f>'BHC Gesamt 2017'!N422</f>
        <v>19.982908127208471</v>
      </c>
      <c r="C778" s="4">
        <f>'BHC Gesamt 2017'!M422</f>
        <v>17.808828124999998</v>
      </c>
      <c r="D778" s="4">
        <f>'Portfolioübersicht BHC'!$G$12</f>
        <v>23.61</v>
      </c>
      <c r="E778" s="4">
        <f>'BHC Gesamt 2017'!G422</f>
        <v>14.17</v>
      </c>
      <c r="F778" s="4">
        <f>'BHC Gesamt 2017'!F422</f>
        <v>13.98</v>
      </c>
      <c r="G778">
        <f>'Marktpreise EEX NCG 2017'!G778</f>
        <v>18.996989949748734</v>
      </c>
      <c r="H778">
        <f>'Marktpreise EEX NCG 2017'!H778</f>
        <v>12.757999999999999</v>
      </c>
      <c r="I778">
        <f>'Marktpreise EEX NCG 2017'!L778+0.19</f>
        <v>17.316460000000024</v>
      </c>
    </row>
    <row r="779" spans="1:9" x14ac:dyDescent="0.2">
      <c r="A779" s="2">
        <f>'Marktpreise EEX NCG 2017'!A779</f>
        <v>42417</v>
      </c>
      <c r="B779" s="4">
        <f>'BHC Gesamt 2017'!N423</f>
        <v>19.962792253521119</v>
      </c>
      <c r="C779" s="4">
        <f>'BHC Gesamt 2017'!M423</f>
        <v>17.727786259541983</v>
      </c>
      <c r="D779" s="4">
        <f>'Portfolioübersicht BHC'!$G$12</f>
        <v>23.61</v>
      </c>
      <c r="E779" s="4">
        <f>'BHC Gesamt 2017'!G423</f>
        <v>14.27</v>
      </c>
      <c r="F779" s="4">
        <f>'BHC Gesamt 2017'!F423</f>
        <v>14.08</v>
      </c>
      <c r="G779">
        <f>'Marktpreise EEX NCG 2017'!G779</f>
        <v>18.957603015075367</v>
      </c>
      <c r="H779">
        <f>'Marktpreise EEX NCG 2017'!H779</f>
        <v>12.670999999999999</v>
      </c>
      <c r="I779">
        <f>'Marktpreise EEX NCG 2017'!L779+0.19</f>
        <v>17.275985000000031</v>
      </c>
    </row>
    <row r="780" spans="1:9" x14ac:dyDescent="0.2">
      <c r="A780" s="2">
        <f>'Marktpreise EEX NCG 2017'!A780</f>
        <v>42418</v>
      </c>
      <c r="B780" s="4">
        <f>'BHC Gesamt 2017'!N424</f>
        <v>19.943308771929818</v>
      </c>
      <c r="C780" s="4">
        <f>'BHC Gesamt 2017'!M424</f>
        <v>17.702651515151512</v>
      </c>
      <c r="D780" s="4">
        <f>'Portfolioübersicht BHC'!$G$12</f>
        <v>23.61</v>
      </c>
      <c r="E780" s="4">
        <f>'BHC Gesamt 2017'!G424</f>
        <v>14.41</v>
      </c>
      <c r="F780" s="4">
        <f>'BHC Gesamt 2017'!F424</f>
        <v>14.22</v>
      </c>
      <c r="G780">
        <f>'Marktpreise EEX NCG 2017'!G780</f>
        <v>18.918884422110541</v>
      </c>
      <c r="H780">
        <f>'Marktpreise EEX NCG 2017'!H780</f>
        <v>12.759</v>
      </c>
      <c r="I780">
        <f>'Marktpreise EEX NCG 2017'!L780+0.19</f>
        <v>17.235740000000025</v>
      </c>
    </row>
    <row r="781" spans="1:9" x14ac:dyDescent="0.2">
      <c r="A781" s="2">
        <f>'Marktpreise EEX NCG 2017'!A781</f>
        <v>42419</v>
      </c>
      <c r="B781" s="4">
        <f>'BHC Gesamt 2017'!N425</f>
        <v>19.923227272727264</v>
      </c>
      <c r="C781" s="4">
        <f>'BHC Gesamt 2017'!M425</f>
        <v>17.702651515151512</v>
      </c>
      <c r="D781" s="4">
        <f>'Portfolioübersicht BHC'!$G$12</f>
        <v>23.61</v>
      </c>
      <c r="E781" s="4">
        <f>'BHC Gesamt 2017'!G425</f>
        <v>14.2</v>
      </c>
      <c r="F781" s="4">
        <f>'BHC Gesamt 2017'!F425</f>
        <v>14.01</v>
      </c>
      <c r="G781">
        <f>'Marktpreise EEX NCG 2017'!G781</f>
        <v>18.894339999999989</v>
      </c>
      <c r="H781">
        <f>'Marktpreise EEX NCG 2017'!H781</f>
        <v>12.468</v>
      </c>
      <c r="I781">
        <f>'Marktpreise EEX NCG 2017'!L781+0.19</f>
        <v>17.194630000000025</v>
      </c>
    </row>
    <row r="782" spans="1:9" x14ac:dyDescent="0.2">
      <c r="A782" s="2">
        <f>'Marktpreise EEX NCG 2017'!A782</f>
        <v>42420</v>
      </c>
      <c r="B782" s="4">
        <f>'BHC Gesamt 2017'!N426</f>
        <v>19.923227272727264</v>
      </c>
      <c r="C782" s="4">
        <f>'BHC Gesamt 2017'!M426</f>
        <v>17.702651515151512</v>
      </c>
      <c r="D782" s="4">
        <f>'Portfolioübersicht BHC'!$G$12</f>
        <v>23.61</v>
      </c>
      <c r="E782" s="4">
        <f>'BHC Gesamt 2017'!G426</f>
        <v>14.2</v>
      </c>
      <c r="F782" s="4">
        <f>'BHC Gesamt 2017'!F426</f>
        <v>0</v>
      </c>
      <c r="G782">
        <f>'Marktpreise EEX NCG 2017'!G782</f>
        <v>18.894339999999989</v>
      </c>
      <c r="H782">
        <f>'Marktpreise EEX NCG 2017'!H782</f>
        <v>12.255000000000001</v>
      </c>
      <c r="I782">
        <f>'Marktpreise EEX NCG 2017'!L782+0.19</f>
        <v>17.153160000000018</v>
      </c>
    </row>
    <row r="783" spans="1:9" x14ac:dyDescent="0.2">
      <c r="A783" s="2">
        <f>'Marktpreise EEX NCG 2017'!A783</f>
        <v>42421</v>
      </c>
      <c r="B783" s="4">
        <f>'BHC Gesamt 2017'!N427</f>
        <v>19.923227272727264</v>
      </c>
      <c r="C783" s="4">
        <f>'BHC Gesamt 2017'!M427</f>
        <v>17.702651515151512</v>
      </c>
      <c r="D783" s="4">
        <f>'Portfolioübersicht BHC'!$G$12</f>
        <v>23.61</v>
      </c>
      <c r="E783" s="4">
        <f>'BHC Gesamt 2017'!G427</f>
        <v>14.2</v>
      </c>
      <c r="F783" s="4">
        <f>'BHC Gesamt 2017'!F427</f>
        <v>0</v>
      </c>
      <c r="G783">
        <f>'Marktpreise EEX NCG 2017'!G783</f>
        <v>18.876824120603004</v>
      </c>
      <c r="H783">
        <f>'Marktpreise EEX NCG 2017'!H783</f>
        <v>12.205</v>
      </c>
      <c r="I783">
        <f>'Marktpreise EEX NCG 2017'!L783+0.19</f>
        <v>17.112255000000015</v>
      </c>
    </row>
    <row r="784" spans="1:9" x14ac:dyDescent="0.2">
      <c r="A784" s="2">
        <f>'Marktpreise EEX NCG 2017'!A784</f>
        <v>42422</v>
      </c>
      <c r="B784" s="4">
        <f>'BHC Gesamt 2017'!N428</f>
        <v>19.904679442508705</v>
      </c>
      <c r="C784" s="4">
        <f>'BHC Gesamt 2017'!M428</f>
        <v>17.656343283582085</v>
      </c>
      <c r="D784" s="4">
        <f>'Portfolioübersicht BHC'!$G$12</f>
        <v>23.61</v>
      </c>
      <c r="E784" s="4">
        <f>'BHC Gesamt 2017'!G428</f>
        <v>14.6</v>
      </c>
      <c r="F784" s="4">
        <f>'BHC Gesamt 2017'!F428</f>
        <v>14.41</v>
      </c>
      <c r="G784">
        <f>'Marktpreise EEX NCG 2017'!G784</f>
        <v>18.836934673366823</v>
      </c>
      <c r="H784">
        <f>'Marktpreise EEX NCG 2017'!H784</f>
        <v>12.757999999999999</v>
      </c>
      <c r="I784">
        <f>'Marktpreise EEX NCG 2017'!L784+0.19</f>
        <v>17.072580000000016</v>
      </c>
    </row>
    <row r="785" spans="1:9" x14ac:dyDescent="0.2">
      <c r="A785" s="2">
        <f>'Marktpreise EEX NCG 2017'!A785</f>
        <v>42423</v>
      </c>
      <c r="B785" s="4">
        <f>'BHC Gesamt 2017'!N429</f>
        <v>19.885531249999996</v>
      </c>
      <c r="C785" s="4">
        <f>'BHC Gesamt 2017'!M429</f>
        <v>17.656343283582085</v>
      </c>
      <c r="D785" s="4">
        <f>'Portfolioübersicht BHC'!$G$12</f>
        <v>23.61</v>
      </c>
      <c r="E785" s="4">
        <f>'BHC Gesamt 2017'!G429</f>
        <v>14.389999999999999</v>
      </c>
      <c r="F785" s="4">
        <f>'BHC Gesamt 2017'!F429</f>
        <v>14.2</v>
      </c>
      <c r="G785">
        <f>'Marktpreise EEX NCG 2017'!G785</f>
        <v>18.796798994974864</v>
      </c>
      <c r="H785">
        <f>'Marktpreise EEX NCG 2017'!H785</f>
        <v>12.958</v>
      </c>
      <c r="I785">
        <f>'Marktpreise EEX NCG 2017'!L785+0.19</f>
        <v>17.03639500000002</v>
      </c>
    </row>
    <row r="786" spans="1:9" x14ac:dyDescent="0.2">
      <c r="A786" s="2">
        <f>'Marktpreise EEX NCG 2017'!A786</f>
        <v>42424</v>
      </c>
      <c r="B786" s="4">
        <f>'BHC Gesamt 2017'!N430</f>
        <v>19.865719723183386</v>
      </c>
      <c r="C786" s="4">
        <f>'BHC Gesamt 2017'!M430</f>
        <v>17.656343283582085</v>
      </c>
      <c r="D786" s="4">
        <f>'Portfolioübersicht BHC'!$G$12</f>
        <v>23.61</v>
      </c>
      <c r="E786" s="4">
        <f>'BHC Gesamt 2017'!G430</f>
        <v>14.16</v>
      </c>
      <c r="F786" s="4">
        <f>'BHC Gesamt 2017'!F430</f>
        <v>13.97</v>
      </c>
      <c r="G786">
        <f>'Marktpreise EEX NCG 2017'!G786</f>
        <v>18.756195979899488</v>
      </c>
      <c r="H786">
        <f>'Marktpreise EEX NCG 2017'!H786</f>
        <v>12.685</v>
      </c>
      <c r="I786">
        <f>'Marktpreise EEX NCG 2017'!L786+0.19</f>
        <v>16.998875000000016</v>
      </c>
    </row>
    <row r="787" spans="1:9" x14ac:dyDescent="0.2">
      <c r="A787" s="2">
        <f>'Marktpreise EEX NCG 2017'!A787</f>
        <v>42425</v>
      </c>
      <c r="B787" s="4">
        <f>'BHC Gesamt 2017'!N431</f>
        <v>19.845837931034477</v>
      </c>
      <c r="C787" s="4">
        <f>'BHC Gesamt 2017'!M431</f>
        <v>17.656343283582085</v>
      </c>
      <c r="D787" s="4">
        <f>'Portfolioübersicht BHC'!$G$12</f>
        <v>23.61</v>
      </c>
      <c r="E787" s="4">
        <f>'BHC Gesamt 2017'!G431</f>
        <v>14.1</v>
      </c>
      <c r="F787" s="4">
        <f>'BHC Gesamt 2017'!F431</f>
        <v>13.91</v>
      </c>
      <c r="G787">
        <f>'Marktpreise EEX NCG 2017'!G787</f>
        <v>18.715567839195966</v>
      </c>
      <c r="H787">
        <f>'Marktpreise EEX NCG 2017'!H787</f>
        <v>12.67</v>
      </c>
      <c r="I787">
        <f>'Marktpreise EEX NCG 2017'!L787+0.19</f>
        <v>16.960600000000014</v>
      </c>
    </row>
    <row r="788" spans="1:9" x14ac:dyDescent="0.2">
      <c r="A788" s="2">
        <f>'Marktpreise EEX NCG 2017'!A788</f>
        <v>42426</v>
      </c>
      <c r="B788" s="4">
        <f>'BHC Gesamt 2017'!N432</f>
        <v>19.826883161512022</v>
      </c>
      <c r="C788" s="4">
        <f>'BHC Gesamt 2017'!M432</f>
        <v>17.559927536231882</v>
      </c>
      <c r="D788" s="4">
        <f>'Portfolioübersicht BHC'!$G$12</f>
        <v>23.61</v>
      </c>
      <c r="E788" s="4">
        <f>'BHC Gesamt 2017'!G432</f>
        <v>14.33</v>
      </c>
      <c r="F788" s="4">
        <f>'BHC Gesamt 2017'!F432</f>
        <v>14.14</v>
      </c>
      <c r="G788">
        <f>'Marktpreise EEX NCG 2017'!G788</f>
        <v>18.692689999999985</v>
      </c>
      <c r="H788">
        <f>'Marktpreise EEX NCG 2017'!H788</f>
        <v>12.676</v>
      </c>
      <c r="I788">
        <f>'Marktpreise EEX NCG 2017'!L788+0.19</f>
        <v>16.922975000000015</v>
      </c>
    </row>
    <row r="789" spans="1:9" x14ac:dyDescent="0.2">
      <c r="A789" s="2">
        <f>'Marktpreise EEX NCG 2017'!A789</f>
        <v>42427</v>
      </c>
      <c r="B789" s="4">
        <f>'BHC Gesamt 2017'!N433</f>
        <v>19.826883161512022</v>
      </c>
      <c r="C789" s="4">
        <f>'BHC Gesamt 2017'!M433</f>
        <v>17.559927536231882</v>
      </c>
      <c r="D789" s="4">
        <f>'Portfolioübersicht BHC'!$G$12</f>
        <v>23.61</v>
      </c>
      <c r="E789" s="4">
        <f>'BHC Gesamt 2017'!G433</f>
        <v>14.33</v>
      </c>
      <c r="F789" s="4">
        <f>'BHC Gesamt 2017'!F433</f>
        <v>0</v>
      </c>
      <c r="G789">
        <f>'Marktpreise EEX NCG 2017'!G789</f>
        <v>18.692689999999985</v>
      </c>
      <c r="H789">
        <f>'Marktpreise EEX NCG 2017'!H789</f>
        <v>12.615</v>
      </c>
      <c r="I789">
        <f>'Marktpreise EEX NCG 2017'!L789+0.19</f>
        <v>16.885110000000015</v>
      </c>
    </row>
    <row r="790" spans="1:9" x14ac:dyDescent="0.2">
      <c r="A790" s="2">
        <f>'Marktpreise EEX NCG 2017'!A790</f>
        <v>42428</v>
      </c>
      <c r="B790" s="4">
        <f>'BHC Gesamt 2017'!N434</f>
        <v>19.826883161512022</v>
      </c>
      <c r="C790" s="4">
        <f>'BHC Gesamt 2017'!M434</f>
        <v>17.559927536231882</v>
      </c>
      <c r="D790" s="4">
        <f>'Portfolioübersicht BHC'!$G$12</f>
        <v>23.61</v>
      </c>
      <c r="E790" s="4">
        <f>'BHC Gesamt 2017'!G434</f>
        <v>14.33</v>
      </c>
      <c r="F790" s="4">
        <f>'BHC Gesamt 2017'!F434</f>
        <v>0</v>
      </c>
      <c r="G790">
        <f>'Marktpreise EEX NCG 2017'!G790</f>
        <v>18.676286432160786</v>
      </c>
      <c r="H790">
        <f>'Marktpreise EEX NCG 2017'!H790</f>
        <v>12.760999999999999</v>
      </c>
      <c r="I790">
        <f>'Marktpreise EEX NCG 2017'!L790+0.19</f>
        <v>16.849495000000015</v>
      </c>
    </row>
    <row r="791" spans="1:9" x14ac:dyDescent="0.2">
      <c r="A791" s="2">
        <f>'Marktpreise EEX NCG 2017'!A791</f>
        <v>42429</v>
      </c>
      <c r="B791" s="4">
        <f>'BHC Gesamt 2017'!N435</f>
        <v>19.808058219178079</v>
      </c>
      <c r="C791" s="4">
        <f>'BHC Gesamt 2017'!M435</f>
        <v>17.536690647482011</v>
      </c>
      <c r="D791" s="4">
        <f>'Portfolioübersicht BHC'!$G$12</f>
        <v>23.61</v>
      </c>
      <c r="E791" s="4">
        <f>'BHC Gesamt 2017'!G435</f>
        <v>14.33</v>
      </c>
      <c r="F791" s="4">
        <f>'BHC Gesamt 2017'!F435</f>
        <v>14.14</v>
      </c>
      <c r="G791">
        <f>'Marktpreise EEX NCG 2017'!G791</f>
        <v>18.636924623115558</v>
      </c>
      <c r="H791">
        <f>'Marktpreise EEX NCG 2017'!H791</f>
        <v>12.808</v>
      </c>
      <c r="I791">
        <f>'Marktpreise EEX NCG 2017'!L791+0.19</f>
        <v>16.813995000000023</v>
      </c>
    </row>
    <row r="792" spans="1:9" x14ac:dyDescent="0.2">
      <c r="A792" s="2">
        <f>'Marktpreise EEX NCG 2017'!A792</f>
        <v>42430</v>
      </c>
      <c r="B792" s="4">
        <f>'BHC Gesamt 2017'!N436</f>
        <v>19.789464163822519</v>
      </c>
      <c r="C792" s="4">
        <f>'BHC Gesamt 2017'!M436</f>
        <v>17.513999999999996</v>
      </c>
      <c r="D792" s="4">
        <f>'Portfolioübersicht BHC'!$G$12</f>
        <v>23.61</v>
      </c>
      <c r="E792" s="4">
        <f>'BHC Gesamt 2017'!G436</f>
        <v>14.36</v>
      </c>
      <c r="F792" s="4">
        <f>'BHC Gesamt 2017'!F436</f>
        <v>14.17</v>
      </c>
      <c r="G792">
        <f>'Marktpreise EEX NCG 2017'!G792</f>
        <v>18.596788944723603</v>
      </c>
      <c r="H792">
        <f>'Marktpreise EEX NCG 2017'!H792</f>
        <v>12.858000000000001</v>
      </c>
      <c r="I792">
        <f>'Marktpreise EEX NCG 2017'!L792+0.19</f>
        <v>16.779125000000022</v>
      </c>
    </row>
    <row r="793" spans="1:9" x14ac:dyDescent="0.2">
      <c r="A793" s="2">
        <f>'Marktpreise EEX NCG 2017'!A793</f>
        <v>42431</v>
      </c>
      <c r="B793" s="4">
        <f>'BHC Gesamt 2017'!N437</f>
        <v>19.771200680272102</v>
      </c>
      <c r="C793" s="4">
        <f>'BHC Gesamt 2017'!M437</f>
        <v>17.492056737588648</v>
      </c>
      <c r="D793" s="4">
        <f>'Portfolioübersicht BHC'!$G$12</f>
        <v>23.61</v>
      </c>
      <c r="E793" s="4">
        <f>'BHC Gesamt 2017'!G437</f>
        <v>14.42</v>
      </c>
      <c r="F793" s="4">
        <f>'BHC Gesamt 2017'!F437</f>
        <v>14.23</v>
      </c>
      <c r="G793">
        <f>'Marktpreise EEX NCG 2017'!G793</f>
        <v>18.556572864321588</v>
      </c>
      <c r="H793">
        <f>'Marktpreise EEX NCG 2017'!H793</f>
        <v>12.87</v>
      </c>
      <c r="I793">
        <f>'Marktpreise EEX NCG 2017'!L793+0.19</f>
        <v>16.744860000000028</v>
      </c>
    </row>
    <row r="794" spans="1:9" x14ac:dyDescent="0.2">
      <c r="A794" s="2">
        <f>'Marktpreise EEX NCG 2017'!A794</f>
        <v>42432</v>
      </c>
      <c r="B794" s="4">
        <f>'BHC Gesamt 2017'!N438</f>
        <v>19.752620338983046</v>
      </c>
      <c r="C794" s="4">
        <f>'BHC Gesamt 2017'!M438</f>
        <v>17.492056737588648</v>
      </c>
      <c r="D794" s="4">
        <f>'Portfolioübersicht BHC'!$G$12</f>
        <v>23.61</v>
      </c>
      <c r="E794" s="4">
        <f>'BHC Gesamt 2017'!G438</f>
        <v>14.29</v>
      </c>
      <c r="F794" s="4">
        <f>'BHC Gesamt 2017'!F438</f>
        <v>14.1</v>
      </c>
      <c r="G794">
        <f>'Marktpreise EEX NCG 2017'!G794</f>
        <v>18.516005025125608</v>
      </c>
      <c r="H794">
        <f>'Marktpreise EEX NCG 2017'!H794</f>
        <v>12.74</v>
      </c>
      <c r="I794">
        <f>'Marktpreise EEX NCG 2017'!L794+0.19</f>
        <v>16.708765000000021</v>
      </c>
    </row>
    <row r="795" spans="1:9" x14ac:dyDescent="0.2">
      <c r="A795" s="2">
        <f>'Marktpreise EEX NCG 2017'!A795</f>
        <v>42433</v>
      </c>
      <c r="B795" s="4">
        <f>'BHC Gesamt 2017'!N439</f>
        <v>19.733726351351343</v>
      </c>
      <c r="C795" s="4">
        <f>'BHC Gesamt 2017'!M439</f>
        <v>17.492056737588648</v>
      </c>
      <c r="D795" s="4">
        <f>'Portfolioübersicht BHC'!$G$12</f>
        <v>23.61</v>
      </c>
      <c r="E795" s="4">
        <f>'BHC Gesamt 2017'!G439</f>
        <v>14.16</v>
      </c>
      <c r="F795" s="4">
        <f>'BHC Gesamt 2017'!F439</f>
        <v>13.97</v>
      </c>
      <c r="G795">
        <f>'Marktpreise EEX NCG 2017'!G795</f>
        <v>18.493274999999976</v>
      </c>
      <c r="H795">
        <f>'Marktpreise EEX NCG 2017'!H795</f>
        <v>12.536</v>
      </c>
      <c r="I795">
        <f>'Marktpreise EEX NCG 2017'!L795+0.19</f>
        <v>16.671765000000025</v>
      </c>
    </row>
    <row r="796" spans="1:9" x14ac:dyDescent="0.2">
      <c r="A796" s="2">
        <f>'Marktpreise EEX NCG 2017'!A796</f>
        <v>42434</v>
      </c>
      <c r="B796" s="4">
        <f>'BHC Gesamt 2017'!N440</f>
        <v>19.733726351351343</v>
      </c>
      <c r="C796" s="4">
        <f>'BHC Gesamt 2017'!M440</f>
        <v>17.492056737588648</v>
      </c>
      <c r="D796" s="4">
        <f>'Portfolioübersicht BHC'!$G$12</f>
        <v>23.61</v>
      </c>
      <c r="E796" s="4">
        <f>'BHC Gesamt 2017'!G440</f>
        <v>14.16</v>
      </c>
      <c r="F796" s="4">
        <f>'BHC Gesamt 2017'!F440</f>
        <v>0</v>
      </c>
      <c r="G796">
        <f>'Marktpreise EEX NCG 2017'!G796</f>
        <v>18.493274999999976</v>
      </c>
      <c r="H796">
        <f>'Marktpreise EEX NCG 2017'!H796</f>
        <v>12.548999999999999</v>
      </c>
      <c r="I796">
        <f>'Marktpreise EEX NCG 2017'!L796+0.19</f>
        <v>16.636955000000025</v>
      </c>
    </row>
    <row r="797" spans="1:9" x14ac:dyDescent="0.2">
      <c r="A797" s="2">
        <f>'Marktpreise EEX NCG 2017'!A797</f>
        <v>42435</v>
      </c>
      <c r="B797" s="4">
        <f>'BHC Gesamt 2017'!N441</f>
        <v>19.733726351351343</v>
      </c>
      <c r="C797" s="4">
        <f>'BHC Gesamt 2017'!M441</f>
        <v>17.492056737588648</v>
      </c>
      <c r="D797" s="4">
        <f>'Portfolioübersicht BHC'!$G$12</f>
        <v>23.61</v>
      </c>
      <c r="E797" s="4">
        <f>'BHC Gesamt 2017'!G441</f>
        <v>14.16</v>
      </c>
      <c r="F797" s="4">
        <f>'BHC Gesamt 2017'!F441</f>
        <v>0</v>
      </c>
      <c r="G797">
        <f>'Marktpreise EEX NCG 2017'!G797</f>
        <v>18.493274999999976</v>
      </c>
      <c r="H797">
        <f>'Marktpreise EEX NCG 2017'!H797</f>
        <v>12.724</v>
      </c>
      <c r="I797">
        <f>'Marktpreise EEX NCG 2017'!L797+0.19</f>
        <v>16.603020000000026</v>
      </c>
    </row>
    <row r="798" spans="1:9" x14ac:dyDescent="0.2">
      <c r="A798" s="2">
        <f>'Marktpreise EEX NCG 2017'!A798</f>
        <v>42436</v>
      </c>
      <c r="B798" s="4">
        <f>'BHC Gesamt 2017'!N442</f>
        <v>19.715464646464643</v>
      </c>
      <c r="C798" s="4">
        <f>'BHC Gesamt 2017'!M442</f>
        <v>17.425763888888884</v>
      </c>
      <c r="D798" s="4">
        <f>'Portfolioübersicht BHC'!$G$12</f>
        <v>23.61</v>
      </c>
      <c r="E798" s="4">
        <f>'BHC Gesamt 2017'!G442</f>
        <v>14.309999999999999</v>
      </c>
      <c r="F798" s="4">
        <f>'BHC Gesamt 2017'!F442</f>
        <v>14.12</v>
      </c>
      <c r="G798">
        <f>'Marktpreise EEX NCG 2017'!G798</f>
        <v>18.453024999999979</v>
      </c>
      <c r="H798">
        <f>'Marktpreise EEX NCG 2017'!H798</f>
        <v>12.628</v>
      </c>
      <c r="I798">
        <f>'Marktpreise EEX NCG 2017'!L798+0.19</f>
        <v>16.567945000000027</v>
      </c>
    </row>
    <row r="799" spans="1:9" x14ac:dyDescent="0.2">
      <c r="A799" s="2">
        <f>'Marktpreise EEX NCG 2017'!A799</f>
        <v>42437</v>
      </c>
      <c r="B799" s="4">
        <f>'BHC Gesamt 2017'!N443</f>
        <v>19.697258389261741</v>
      </c>
      <c r="C799" s="4">
        <f>'BHC Gesamt 2017'!M443</f>
        <v>17.425763888888884</v>
      </c>
      <c r="D799" s="4">
        <f>'Portfolioübersicht BHC'!$G$12</f>
        <v>23.61</v>
      </c>
      <c r="E799" s="4">
        <f>'BHC Gesamt 2017'!G443</f>
        <v>14.29</v>
      </c>
      <c r="F799" s="4">
        <f>'BHC Gesamt 2017'!F443</f>
        <v>14.1</v>
      </c>
      <c r="G799">
        <f>'Marktpreise EEX NCG 2017'!G799</f>
        <v>18.413224999999983</v>
      </c>
      <c r="H799">
        <f>'Marktpreise EEX NCG 2017'!H799</f>
        <v>12.817</v>
      </c>
      <c r="I799">
        <f>'Marktpreise EEX NCG 2017'!L799+0.19</f>
        <v>16.536270000000023</v>
      </c>
    </row>
    <row r="800" spans="1:9" x14ac:dyDescent="0.2">
      <c r="A800" s="2">
        <f>'Marktpreise EEX NCG 2017'!A800</f>
        <v>42438</v>
      </c>
      <c r="B800" s="4">
        <f>'BHC Gesamt 2017'!N444</f>
        <v>19.679508361204011</v>
      </c>
      <c r="C800" s="4">
        <f>'BHC Gesamt 2017'!M444</f>
        <v>17.384178082191774</v>
      </c>
      <c r="D800" s="4">
        <f>'Portfolioübersicht BHC'!$G$12</f>
        <v>23.61</v>
      </c>
      <c r="E800" s="4">
        <f>'BHC Gesamt 2017'!G444</f>
        <v>14.389999999999999</v>
      </c>
      <c r="F800" s="4">
        <f>'BHC Gesamt 2017'!F444</f>
        <v>14.2</v>
      </c>
      <c r="G800">
        <f>'Marktpreise EEX NCG 2017'!G800</f>
        <v>18.374124999999985</v>
      </c>
      <c r="H800">
        <f>'Marktpreise EEX NCG 2017'!H800</f>
        <v>12.769</v>
      </c>
      <c r="I800">
        <f>'Marktpreise EEX NCG 2017'!L800+0.19</f>
        <v>16.504330000000028</v>
      </c>
    </row>
    <row r="801" spans="1:9" x14ac:dyDescent="0.2">
      <c r="A801" s="2">
        <f>'Marktpreise EEX NCG 2017'!A801</f>
        <v>42439</v>
      </c>
      <c r="B801" s="4">
        <f>'BHC Gesamt 2017'!N445</f>
        <v>19.661309999999997</v>
      </c>
      <c r="C801" s="4">
        <f>'BHC Gesamt 2017'!M445</f>
        <v>17.384178082191774</v>
      </c>
      <c r="D801" s="4">
        <f>'Portfolioübersicht BHC'!$G$12</f>
        <v>23.61</v>
      </c>
      <c r="E801" s="4">
        <f>'BHC Gesamt 2017'!G445</f>
        <v>14.219999999999999</v>
      </c>
      <c r="F801" s="4">
        <f>'BHC Gesamt 2017'!F445</f>
        <v>14.03</v>
      </c>
      <c r="G801">
        <f>'Marktpreise EEX NCG 2017'!G801</f>
        <v>18.335024999999987</v>
      </c>
      <c r="H801">
        <f>'Marktpreise EEX NCG 2017'!H801</f>
        <v>12.608000000000001</v>
      </c>
      <c r="I801">
        <f>'Marktpreise EEX NCG 2017'!L801+0.19</f>
        <v>16.470295000000025</v>
      </c>
    </row>
    <row r="802" spans="1:9" x14ac:dyDescent="0.2">
      <c r="A802" s="2">
        <f>'Marktpreise EEX NCG 2017'!A802</f>
        <v>42440</v>
      </c>
      <c r="B802" s="4">
        <f>'BHC Gesamt 2017'!N446</f>
        <v>19.64336544850498</v>
      </c>
      <c r="C802" s="4">
        <f>'BHC Gesamt 2017'!M446</f>
        <v>17.341959459459453</v>
      </c>
      <c r="D802" s="4">
        <f>'Portfolioübersicht BHC'!$G$12</f>
        <v>23.61</v>
      </c>
      <c r="E802" s="4">
        <f>'BHC Gesamt 2017'!G446</f>
        <v>14.26</v>
      </c>
      <c r="F802" s="4">
        <f>'BHC Gesamt 2017'!F446</f>
        <v>14.07</v>
      </c>
      <c r="G802">
        <f>'Marktpreise EEX NCG 2017'!G802</f>
        <v>18.313805970149239</v>
      </c>
      <c r="H802">
        <f>'Marktpreise EEX NCG 2017'!H802</f>
        <v>12.452</v>
      </c>
      <c r="I802">
        <f>'Marktpreise EEX NCG 2017'!L802+0.19</f>
        <v>16.437800000000028</v>
      </c>
    </row>
    <row r="803" spans="1:9" x14ac:dyDescent="0.2">
      <c r="A803" s="2">
        <f>'Marktpreise EEX NCG 2017'!A803</f>
        <v>42441</v>
      </c>
      <c r="B803" s="4">
        <f>'BHC Gesamt 2017'!N447</f>
        <v>19.64336544850498</v>
      </c>
      <c r="C803" s="4">
        <f>'BHC Gesamt 2017'!M447</f>
        <v>17.341959459459453</v>
      </c>
      <c r="D803" s="4">
        <f>'Portfolioübersicht BHC'!$G$12</f>
        <v>23.61</v>
      </c>
      <c r="E803" s="4">
        <f>'BHC Gesamt 2017'!G447</f>
        <v>14.26</v>
      </c>
      <c r="F803" s="4">
        <f>'BHC Gesamt 2017'!F447</f>
        <v>0</v>
      </c>
      <c r="G803">
        <f>'Marktpreise EEX NCG 2017'!G803</f>
        <v>18.313805970149239</v>
      </c>
      <c r="H803">
        <f>'Marktpreise EEX NCG 2017'!H803</f>
        <v>12.465</v>
      </c>
      <c r="I803">
        <f>'Marktpreise EEX NCG 2017'!L803+0.19</f>
        <v>16.402185000000028</v>
      </c>
    </row>
    <row r="804" spans="1:9" x14ac:dyDescent="0.2">
      <c r="A804" s="2">
        <f>'Marktpreise EEX NCG 2017'!A804</f>
        <v>42442</v>
      </c>
      <c r="B804" s="4">
        <f>'BHC Gesamt 2017'!N448</f>
        <v>19.64336544850498</v>
      </c>
      <c r="C804" s="4">
        <f>'BHC Gesamt 2017'!M448</f>
        <v>17.341959459459453</v>
      </c>
      <c r="D804" s="4">
        <f>'Portfolioübersicht BHC'!$G$12</f>
        <v>23.61</v>
      </c>
      <c r="E804" s="4">
        <f>'BHC Gesamt 2017'!G448</f>
        <v>14.26</v>
      </c>
      <c r="F804" s="4">
        <f>'BHC Gesamt 2017'!F448</f>
        <v>0</v>
      </c>
      <c r="G804">
        <f>'Marktpreise EEX NCG 2017'!G804</f>
        <v>18.295999999999985</v>
      </c>
      <c r="H804">
        <f>'Marktpreise EEX NCG 2017'!H804</f>
        <v>12.597</v>
      </c>
      <c r="I804">
        <f>'Marktpreise EEX NCG 2017'!L804+0.19</f>
        <v>16.368945000000021</v>
      </c>
    </row>
    <row r="805" spans="1:9" x14ac:dyDescent="0.2">
      <c r="A805" s="2">
        <f>'Marktpreise EEX NCG 2017'!A805</f>
        <v>42443</v>
      </c>
      <c r="B805" s="4">
        <f>'BHC Gesamt 2017'!N449</f>
        <v>19.62514238410596</v>
      </c>
      <c r="C805" s="4">
        <f>'BHC Gesamt 2017'!M449</f>
        <v>17.341959459459453</v>
      </c>
      <c r="D805" s="4">
        <f>'Portfolioübersicht BHC'!$G$12</f>
        <v>23.61</v>
      </c>
      <c r="E805" s="4">
        <f>'BHC Gesamt 2017'!G449</f>
        <v>14.139999999999999</v>
      </c>
      <c r="F805" s="4">
        <f>'BHC Gesamt 2017'!F449</f>
        <v>13.95</v>
      </c>
      <c r="G805">
        <f>'Marktpreise EEX NCG 2017'!G805</f>
        <v>18.256299999999992</v>
      </c>
      <c r="H805">
        <f>'Marktpreise EEX NCG 2017'!H805</f>
        <v>12.631</v>
      </c>
      <c r="I805">
        <f>'Marktpreise EEX NCG 2017'!L805+0.19</f>
        <v>16.335200000000025</v>
      </c>
    </row>
    <row r="806" spans="1:9" x14ac:dyDescent="0.2">
      <c r="A806" s="2">
        <f>'Marktpreise EEX NCG 2017'!A806</f>
        <v>42444</v>
      </c>
      <c r="B806" s="4">
        <f>'BHC Gesamt 2017'!N450</f>
        <v>19.606445544554454</v>
      </c>
      <c r="C806" s="4">
        <f>'BHC Gesamt 2017'!M450</f>
        <v>17.341959459459453</v>
      </c>
      <c r="D806" s="4">
        <f>'Portfolioübersicht BHC'!$G$12</f>
        <v>23.61</v>
      </c>
      <c r="E806" s="4">
        <f>'BHC Gesamt 2017'!G450</f>
        <v>13.959999999999999</v>
      </c>
      <c r="F806" s="4">
        <f>'BHC Gesamt 2017'!F450</f>
        <v>13.77</v>
      </c>
      <c r="G806">
        <f>'Marktpreise EEX NCG 2017'!G806</f>
        <v>18.215149999999994</v>
      </c>
      <c r="H806">
        <f>'Marktpreise EEX NCG 2017'!H806</f>
        <v>12.63</v>
      </c>
      <c r="I806">
        <f>'Marktpreise EEX NCG 2017'!L806+0.19</f>
        <v>16.301865000000017</v>
      </c>
    </row>
    <row r="807" spans="1:9" x14ac:dyDescent="0.2">
      <c r="A807" s="2">
        <f>'Marktpreise EEX NCG 2017'!A807</f>
        <v>42445</v>
      </c>
      <c r="B807" s="4">
        <f>'BHC Gesamt 2017'!N451</f>
        <v>19.58806907894737</v>
      </c>
      <c r="C807" s="4">
        <f>'BHC Gesamt 2017'!M451</f>
        <v>17.275960264900654</v>
      </c>
      <c r="D807" s="4">
        <f>'Portfolioübersicht BHC'!$G$12</f>
        <v>23.61</v>
      </c>
      <c r="E807" s="4">
        <f>'BHC Gesamt 2017'!G451</f>
        <v>14.02</v>
      </c>
      <c r="F807" s="4">
        <f>'BHC Gesamt 2017'!F451</f>
        <v>13.83</v>
      </c>
      <c r="G807">
        <f>'Marktpreise EEX NCG 2017'!G807</f>
        <v>18.175549999999994</v>
      </c>
      <c r="H807">
        <f>'Marktpreise EEX NCG 2017'!H807</f>
        <v>12.66</v>
      </c>
      <c r="I807">
        <f>'Marktpreise EEX NCG 2017'!L807+0.19</f>
        <v>16.268700000000017</v>
      </c>
    </row>
    <row r="808" spans="1:9" x14ac:dyDescent="0.2">
      <c r="A808" s="2">
        <f>'Marktpreise EEX NCG 2017'!A808</f>
        <v>42446</v>
      </c>
      <c r="B808" s="4">
        <f>'BHC Gesamt 2017'!N452</f>
        <v>19.570239344262294</v>
      </c>
      <c r="C808" s="4">
        <f>'BHC Gesamt 2017'!M452</f>
        <v>17.255394736842096</v>
      </c>
      <c r="D808" s="4">
        <f>'Portfolioübersicht BHC'!$G$12</f>
        <v>23.61</v>
      </c>
      <c r="E808" s="4">
        <f>'BHC Gesamt 2017'!G452</f>
        <v>14.15</v>
      </c>
      <c r="F808" s="4">
        <f>'BHC Gesamt 2017'!F452</f>
        <v>13.96</v>
      </c>
      <c r="G808">
        <f>'Marktpreise EEX NCG 2017'!G808</f>
        <v>18.135594999999995</v>
      </c>
      <c r="H808">
        <f>'Marktpreise EEX NCG 2017'!H808</f>
        <v>12.536</v>
      </c>
      <c r="I808">
        <f>'Marktpreise EEX NCG 2017'!L808+0.19</f>
        <v>16.234520000000021</v>
      </c>
    </row>
    <row r="809" spans="1:9" x14ac:dyDescent="0.2">
      <c r="A809" s="2">
        <f>'Marktpreise EEX NCG 2017'!A809</f>
        <v>42447</v>
      </c>
      <c r="B809" s="4">
        <f>'BHC Gesamt 2017'!N453</f>
        <v>19.552754901960785</v>
      </c>
      <c r="C809" s="4">
        <f>'BHC Gesamt 2017'!M453</f>
        <v>17.235555555555546</v>
      </c>
      <c r="D809" s="4">
        <f>'Portfolioübersicht BHC'!$G$12</f>
        <v>23.61</v>
      </c>
      <c r="E809" s="4">
        <f>'BHC Gesamt 2017'!G453</f>
        <v>14.219999999999999</v>
      </c>
      <c r="F809" s="4">
        <f>'BHC Gesamt 2017'!F453</f>
        <v>14.03</v>
      </c>
      <c r="G809">
        <f>'Marktpreise EEX NCG 2017'!G809</f>
        <v>18.115169154228852</v>
      </c>
      <c r="H809">
        <f>'Marktpreise EEX NCG 2017'!H809</f>
        <v>12.37</v>
      </c>
      <c r="I809">
        <f>'Marktpreise EEX NCG 2017'!L809+0.19</f>
        <v>16.199195000000028</v>
      </c>
    </row>
    <row r="810" spans="1:9" x14ac:dyDescent="0.2">
      <c r="A810" s="2">
        <f>'Marktpreise EEX NCG 2017'!A810</f>
        <v>42448</v>
      </c>
      <c r="B810" s="4">
        <f>'BHC Gesamt 2017'!N454</f>
        <v>19.552754901960785</v>
      </c>
      <c r="C810" s="4">
        <f>'BHC Gesamt 2017'!M454</f>
        <v>17.235555555555546</v>
      </c>
      <c r="D810" s="4">
        <f>'Portfolioübersicht BHC'!$G$12</f>
        <v>23.61</v>
      </c>
      <c r="E810" s="4">
        <f>'BHC Gesamt 2017'!G454</f>
        <v>14.219999999999999</v>
      </c>
      <c r="F810" s="4">
        <f>'BHC Gesamt 2017'!F454</f>
        <v>0</v>
      </c>
      <c r="G810">
        <f>'Marktpreise EEX NCG 2017'!G810</f>
        <v>18.115169154228852</v>
      </c>
      <c r="H810">
        <f>'Marktpreise EEX NCG 2017'!H810</f>
        <v>12.38</v>
      </c>
      <c r="I810">
        <f>'Marktpreise EEX NCG 2017'!L810+0.19</f>
        <v>16.163010000000021</v>
      </c>
    </row>
    <row r="811" spans="1:9" x14ac:dyDescent="0.2">
      <c r="A811" s="2">
        <f>'Marktpreise EEX NCG 2017'!A811</f>
        <v>42449</v>
      </c>
      <c r="B811" s="4">
        <f>'BHC Gesamt 2017'!N455</f>
        <v>19.552754901960785</v>
      </c>
      <c r="C811" s="4">
        <f>'BHC Gesamt 2017'!M455</f>
        <v>17.235555555555546</v>
      </c>
      <c r="D811" s="4">
        <f>'Portfolioübersicht BHC'!$G$12</f>
        <v>23.61</v>
      </c>
      <c r="E811" s="4">
        <f>'BHC Gesamt 2017'!G455</f>
        <v>14.219999999999999</v>
      </c>
      <c r="F811" s="4">
        <f>'BHC Gesamt 2017'!F455</f>
        <v>0</v>
      </c>
      <c r="G811">
        <f>'Marktpreise EEX NCG 2017'!G811</f>
        <v>18.095514999999995</v>
      </c>
      <c r="H811">
        <f>'Marktpreise EEX NCG 2017'!H811</f>
        <v>12.497</v>
      </c>
      <c r="I811">
        <f>'Marktpreise EEX NCG 2017'!L811+0.19</f>
        <v>16.126315000000023</v>
      </c>
    </row>
    <row r="812" spans="1:9" x14ac:dyDescent="0.2">
      <c r="A812" s="2">
        <f>'Marktpreise EEX NCG 2017'!A812</f>
        <v>42450</v>
      </c>
      <c r="B812" s="4">
        <f>'BHC Gesamt 2017'!N456</f>
        <v>19.534928338762214</v>
      </c>
      <c r="C812" s="4">
        <f>'BHC Gesamt 2017'!M456</f>
        <v>17.235555555555546</v>
      </c>
      <c r="D812" s="4">
        <f>'Portfolioübersicht BHC'!$G$12</f>
        <v>23.61</v>
      </c>
      <c r="E812" s="4">
        <f>'BHC Gesamt 2017'!G456</f>
        <v>14.08</v>
      </c>
      <c r="F812" s="4">
        <f>'BHC Gesamt 2017'!F456</f>
        <v>13.89</v>
      </c>
      <c r="G812">
        <f>'Marktpreise EEX NCG 2017'!G812</f>
        <v>18.054339999999993</v>
      </c>
      <c r="H812">
        <f>'Marktpreise EEX NCG 2017'!H812</f>
        <v>12.369</v>
      </c>
      <c r="I812">
        <f>'Marktpreise EEX NCG 2017'!L812+0.19</f>
        <v>16.088205000000027</v>
      </c>
    </row>
    <row r="813" spans="1:9" x14ac:dyDescent="0.2">
      <c r="A813" s="2">
        <f>'Marktpreise EEX NCG 2017'!A813</f>
        <v>42451</v>
      </c>
      <c r="B813" s="4">
        <f>'BHC Gesamt 2017'!N457</f>
        <v>19.517185064935063</v>
      </c>
      <c r="C813" s="4">
        <f>'BHC Gesamt 2017'!M457</f>
        <v>17.235555555555546</v>
      </c>
      <c r="D813" s="4">
        <f>'Portfolioübersicht BHC'!$G$12</f>
        <v>23.61</v>
      </c>
      <c r="E813" s="4">
        <f>'BHC Gesamt 2017'!G457</f>
        <v>14.07</v>
      </c>
      <c r="F813" s="4">
        <f>'BHC Gesamt 2017'!F457</f>
        <v>13.88</v>
      </c>
      <c r="G813">
        <f>'Marktpreise EEX NCG 2017'!G813</f>
        <v>18.012494999999991</v>
      </c>
      <c r="H813">
        <f>'Marktpreise EEX NCG 2017'!H813</f>
        <v>12.25</v>
      </c>
      <c r="I813">
        <f>'Marktpreise EEX NCG 2017'!L813+0.19</f>
        <v>16.050680000000028</v>
      </c>
    </row>
    <row r="814" spans="1:9" x14ac:dyDescent="0.2">
      <c r="A814" s="2">
        <f>'Marktpreise EEX NCG 2017'!A814</f>
        <v>42452</v>
      </c>
      <c r="B814" s="4">
        <f>'BHC Gesamt 2017'!N458</f>
        <v>19.499459546925564</v>
      </c>
      <c r="C814" s="4">
        <f>'BHC Gesamt 2017'!M458</f>
        <v>17.235555555555546</v>
      </c>
      <c r="D814" s="4">
        <f>'Portfolioübersicht BHC'!$G$12</f>
        <v>23.61</v>
      </c>
      <c r="E814" s="4">
        <f>'BHC Gesamt 2017'!G458</f>
        <v>14.04</v>
      </c>
      <c r="F814" s="4">
        <f>'BHC Gesamt 2017'!F458</f>
        <v>13.85</v>
      </c>
      <c r="G814">
        <f>'Marktpreise EEX NCG 2017'!G814</f>
        <v>17.971869999999988</v>
      </c>
      <c r="H814">
        <f>'Marktpreise EEX NCG 2017'!H814</f>
        <v>12.25</v>
      </c>
      <c r="I814">
        <f>'Marktpreise EEX NCG 2017'!L814+0.19</f>
        <v>16.013110000000033</v>
      </c>
    </row>
    <row r="815" spans="1:9" x14ac:dyDescent="0.2">
      <c r="A815" s="2">
        <f>'Marktpreise EEX NCG 2017'!A815</f>
        <v>42453</v>
      </c>
      <c r="B815" s="4">
        <f>'BHC Gesamt 2017'!N459</f>
        <v>19.481945161290319</v>
      </c>
      <c r="C815" s="4">
        <f>'BHC Gesamt 2017'!M459</f>
        <v>17.154904458598718</v>
      </c>
      <c r="D815" s="4">
        <f>'Portfolioübersicht BHC'!$G$12</f>
        <v>23.61</v>
      </c>
      <c r="E815" s="4">
        <f>'BHC Gesamt 2017'!G459</f>
        <v>14.07</v>
      </c>
      <c r="F815" s="4">
        <f>'BHC Gesamt 2017'!F459</f>
        <v>13.88</v>
      </c>
      <c r="G815">
        <f>'Marktpreise EEX NCG 2017'!G815</f>
        <v>17.931269999999987</v>
      </c>
      <c r="H815">
        <f>'Marktpreise EEX NCG 2017'!H815</f>
        <v>12.196999999999999</v>
      </c>
      <c r="I815">
        <f>'Marktpreise EEX NCG 2017'!L815+0.19</f>
        <v>15.97523500000003</v>
      </c>
    </row>
    <row r="816" spans="1:9" x14ac:dyDescent="0.2">
      <c r="A816" s="2">
        <f>'Marktpreise EEX NCG 2017'!A816</f>
        <v>42454</v>
      </c>
      <c r="B816" s="4">
        <f>'BHC Gesamt 2017'!N460</f>
        <v>19.481945161290319</v>
      </c>
      <c r="C816" s="4">
        <f>'BHC Gesamt 2017'!M460</f>
        <v>17.154904458598718</v>
      </c>
      <c r="D816" s="4">
        <f>'Portfolioübersicht BHC'!$G$12</f>
        <v>23.61</v>
      </c>
      <c r="E816" s="4">
        <f>'BHC Gesamt 2017'!G460</f>
        <v>14.07</v>
      </c>
      <c r="F816" s="4">
        <f>'BHC Gesamt 2017'!F460</f>
        <v>0</v>
      </c>
      <c r="G816">
        <f>'Marktpreise EEX NCG 2017'!G816</f>
        <v>17.931269999999987</v>
      </c>
      <c r="H816">
        <f>'Marktpreise EEX NCG 2017'!H816</f>
        <v>12.132999999999999</v>
      </c>
      <c r="I816">
        <f>'Marktpreise EEX NCG 2017'!L816+0.19</f>
        <v>15.937800000000024</v>
      </c>
    </row>
    <row r="817" spans="1:9" x14ac:dyDescent="0.2">
      <c r="A817" s="2">
        <f>'Marktpreise EEX NCG 2017'!A817</f>
        <v>42455</v>
      </c>
      <c r="B817" s="4">
        <f>'BHC Gesamt 2017'!N461</f>
        <v>19.481945161290319</v>
      </c>
      <c r="C817" s="4">
        <f>'BHC Gesamt 2017'!M461</f>
        <v>17.154904458598718</v>
      </c>
      <c r="D817" s="4">
        <f>'Portfolioübersicht BHC'!$G$12</f>
        <v>23.61</v>
      </c>
      <c r="E817" s="4">
        <f>'BHC Gesamt 2017'!G461</f>
        <v>14.07</v>
      </c>
      <c r="F817" s="4">
        <f>'BHC Gesamt 2017'!F461</f>
        <v>0</v>
      </c>
      <c r="G817">
        <f>'Marktpreise EEX NCG 2017'!G817</f>
        <v>17.931269999999987</v>
      </c>
      <c r="H817">
        <f>'Marktpreise EEX NCG 2017'!H817</f>
        <v>12.061</v>
      </c>
      <c r="I817">
        <f>'Marktpreise EEX NCG 2017'!L817+0.19</f>
        <v>15.90037000000002</v>
      </c>
    </row>
    <row r="818" spans="1:9" x14ac:dyDescent="0.2">
      <c r="A818" s="2">
        <f>'Marktpreise EEX NCG 2017'!A818</f>
        <v>42456</v>
      </c>
      <c r="B818" s="4">
        <f>'BHC Gesamt 2017'!N462</f>
        <v>19.481945161290319</v>
      </c>
      <c r="C818" s="4">
        <f>'BHC Gesamt 2017'!M462</f>
        <v>17.154904458598718</v>
      </c>
      <c r="D818" s="4">
        <f>'Portfolioübersicht BHC'!$G$12</f>
        <v>23.61</v>
      </c>
      <c r="E818" s="4">
        <f>'BHC Gesamt 2017'!G462</f>
        <v>14.07</v>
      </c>
      <c r="F818" s="4">
        <f>'BHC Gesamt 2017'!F462</f>
        <v>0</v>
      </c>
      <c r="G818">
        <f>'Marktpreise EEX NCG 2017'!G818</f>
        <v>17.911075376884405</v>
      </c>
      <c r="H818">
        <f>'Marktpreise EEX NCG 2017'!H818</f>
        <v>11.965999999999999</v>
      </c>
      <c r="I818">
        <f>'Marktpreise EEX NCG 2017'!L818+0.19</f>
        <v>15.861850000000022</v>
      </c>
    </row>
    <row r="819" spans="1:9" x14ac:dyDescent="0.2">
      <c r="A819" s="2">
        <f>'Marktpreise EEX NCG 2017'!A819</f>
        <v>42457</v>
      </c>
      <c r="B819" s="4">
        <f>'BHC Gesamt 2017'!N463</f>
        <v>19.481945161290319</v>
      </c>
      <c r="C819" s="4">
        <f>'BHC Gesamt 2017'!M463</f>
        <v>17.154904458598718</v>
      </c>
      <c r="D819" s="4">
        <f>'Portfolioübersicht BHC'!$G$12</f>
        <v>23.61</v>
      </c>
      <c r="E819" s="4">
        <f>'BHC Gesamt 2017'!G463</f>
        <v>14.07</v>
      </c>
      <c r="F819" s="4">
        <f>'BHC Gesamt 2017'!F463</f>
        <v>0</v>
      </c>
      <c r="G819">
        <f>'Marktpreise EEX NCG 2017'!G819</f>
        <v>17.890424242424224</v>
      </c>
      <c r="H819">
        <f>'Marktpreise EEX NCG 2017'!H819</f>
        <v>12.157999999999999</v>
      </c>
      <c r="I819">
        <f>'Marktpreise EEX NCG 2017'!L819+0.19</f>
        <v>15.824905000000017</v>
      </c>
    </row>
    <row r="820" spans="1:9" x14ac:dyDescent="0.2">
      <c r="A820" s="2">
        <f>'Marktpreise EEX NCG 2017'!A820</f>
        <v>42458</v>
      </c>
      <c r="B820" s="4">
        <f>'BHC Gesamt 2017'!N464</f>
        <v>19.464221864951767</v>
      </c>
      <c r="C820" s="4">
        <f>'BHC Gesamt 2017'!M464</f>
        <v>17.154904458598718</v>
      </c>
      <c r="D820" s="4">
        <f>'Portfolioübersicht BHC'!$G$12</f>
        <v>23.61</v>
      </c>
      <c r="E820" s="4">
        <f>'BHC Gesamt 2017'!G464</f>
        <v>13.969999999999999</v>
      </c>
      <c r="F820" s="4">
        <f>'BHC Gesamt 2017'!F464</f>
        <v>13.78</v>
      </c>
      <c r="G820">
        <f>'Marktpreise EEX NCG 2017'!G820</f>
        <v>17.8491414141414</v>
      </c>
      <c r="H820">
        <f>'Marktpreise EEX NCG 2017'!H820</f>
        <v>12.259</v>
      </c>
      <c r="I820">
        <f>'Marktpreise EEX NCG 2017'!L820+0.19</f>
        <v>15.789020000000018</v>
      </c>
    </row>
    <row r="821" spans="1:9" x14ac:dyDescent="0.2">
      <c r="A821" s="2">
        <f>'Marktpreise EEX NCG 2017'!A821</f>
        <v>42459</v>
      </c>
      <c r="B821" s="4">
        <f>'BHC Gesamt 2017'!N465</f>
        <v>19.446676282051278</v>
      </c>
      <c r="C821" s="4">
        <f>'BHC Gesamt 2017'!M465</f>
        <v>17.115094339622633</v>
      </c>
      <c r="D821" s="4">
        <f>'Portfolioübersicht BHC'!$G$12</f>
        <v>23.61</v>
      </c>
      <c r="E821" s="4">
        <f>'BHC Gesamt 2017'!G465</f>
        <v>13.99</v>
      </c>
      <c r="F821" s="4">
        <f>'BHC Gesamt 2017'!F465</f>
        <v>13.8</v>
      </c>
      <c r="G821">
        <f>'Marktpreise EEX NCG 2017'!G821</f>
        <v>17.807757575757556</v>
      </c>
      <c r="H821">
        <f>'Marktpreise EEX NCG 2017'!H821</f>
        <v>12.224</v>
      </c>
      <c r="I821">
        <f>'Marktpreise EEX NCG 2017'!L821+0.19</f>
        <v>15.752935000000015</v>
      </c>
    </row>
    <row r="822" spans="1:9" x14ac:dyDescent="0.2">
      <c r="A822" s="2">
        <f>'Marktpreise EEX NCG 2017'!A822</f>
        <v>42460</v>
      </c>
      <c r="B822" s="4">
        <f>'BHC Gesamt 2017'!N466</f>
        <v>19.429083067092648</v>
      </c>
      <c r="C822" s="4">
        <f>'BHC Gesamt 2017'!M466</f>
        <v>17.115094339622633</v>
      </c>
      <c r="D822" s="4">
        <f>'Portfolioübersicht BHC'!$G$12</f>
        <v>23.61</v>
      </c>
      <c r="E822" s="4">
        <f>'BHC Gesamt 2017'!G466</f>
        <v>13.94</v>
      </c>
      <c r="F822" s="4">
        <f>'BHC Gesamt 2017'!F466</f>
        <v>13.75</v>
      </c>
      <c r="G822">
        <f>'Marktpreise EEX NCG 2017'!G822</f>
        <v>17.765712121212097</v>
      </c>
      <c r="H822">
        <f>'Marktpreise EEX NCG 2017'!H822</f>
        <v>12.28</v>
      </c>
      <c r="I822">
        <f>'Marktpreise EEX NCG 2017'!L822+0.19</f>
        <v>15.716690000000016</v>
      </c>
    </row>
    <row r="823" spans="1:9" x14ac:dyDescent="0.2">
      <c r="A823" s="2">
        <f>'Marktpreise EEX NCG 2017'!A823</f>
        <v>42461</v>
      </c>
      <c r="B823" s="4">
        <f>'BHC Gesamt 2017'!N467</f>
        <v>19.411060509554137</v>
      </c>
      <c r="C823" s="4">
        <f>'BHC Gesamt 2017'!M467</f>
        <v>17.115094339622633</v>
      </c>
      <c r="D823" s="4">
        <f>'Portfolioübersicht BHC'!$G$12</f>
        <v>23.61</v>
      </c>
      <c r="E823" s="4">
        <f>'BHC Gesamt 2017'!G467</f>
        <v>13.77</v>
      </c>
      <c r="F823" s="4">
        <f>'BHC Gesamt 2017'!F467</f>
        <v>13.58</v>
      </c>
      <c r="G823">
        <f>'Marktpreise EEX NCG 2017'!G823</f>
        <v>17.744678391959773</v>
      </c>
      <c r="H823">
        <f>'Marktpreise EEX NCG 2017'!H823</f>
        <v>11.778</v>
      </c>
      <c r="I823">
        <f>'Marktpreise EEX NCG 2017'!L823+0.19</f>
        <v>15.678425000000015</v>
      </c>
    </row>
    <row r="824" spans="1:9" x14ac:dyDescent="0.2">
      <c r="A824" s="2">
        <f>'Marktpreise EEX NCG 2017'!A824</f>
        <v>42462</v>
      </c>
      <c r="B824" s="4">
        <f>'BHC Gesamt 2017'!N468</f>
        <v>19.411060509554137</v>
      </c>
      <c r="C824" s="4">
        <f>'BHC Gesamt 2017'!M468</f>
        <v>17.115094339622633</v>
      </c>
      <c r="D824" s="4">
        <f>'Portfolioübersicht BHC'!$G$12</f>
        <v>23.61</v>
      </c>
      <c r="E824" s="4">
        <f>'BHC Gesamt 2017'!G468</f>
        <v>13.77</v>
      </c>
      <c r="F824" s="4">
        <f>'BHC Gesamt 2017'!F468</f>
        <v>0</v>
      </c>
      <c r="G824">
        <f>'Marktpreise EEX NCG 2017'!G824</f>
        <v>17.744678391959773</v>
      </c>
      <c r="H824">
        <f>'Marktpreise EEX NCG 2017'!H824</f>
        <v>11.694000000000001</v>
      </c>
      <c r="I824">
        <f>'Marktpreise EEX NCG 2017'!L824+0.19</f>
        <v>15.640115000000014</v>
      </c>
    </row>
    <row r="825" spans="1:9" x14ac:dyDescent="0.2">
      <c r="A825" s="2">
        <f>'Marktpreise EEX NCG 2017'!A825</f>
        <v>42463</v>
      </c>
      <c r="B825" s="4">
        <f>'BHC Gesamt 2017'!N469</f>
        <v>19.411060509554137</v>
      </c>
      <c r="C825" s="4">
        <f>'BHC Gesamt 2017'!M469</f>
        <v>17.115094339622633</v>
      </c>
      <c r="D825" s="4">
        <f>'Portfolioübersicht BHC'!$G$12</f>
        <v>23.61</v>
      </c>
      <c r="E825" s="4">
        <f>'BHC Gesamt 2017'!G469</f>
        <v>13.77</v>
      </c>
      <c r="F825" s="4">
        <f>'BHC Gesamt 2017'!F469</f>
        <v>0</v>
      </c>
      <c r="G825">
        <f>'Marktpreise EEX NCG 2017'!G825</f>
        <v>17.722474747474724</v>
      </c>
      <c r="H825">
        <f>'Marktpreise EEX NCG 2017'!H825</f>
        <v>11.837</v>
      </c>
      <c r="I825">
        <f>'Marktpreise EEX NCG 2017'!L825+0.19</f>
        <v>15.602190000000009</v>
      </c>
    </row>
    <row r="826" spans="1:9" x14ac:dyDescent="0.2">
      <c r="A826" s="2">
        <f>'Marktpreise EEX NCG 2017'!A826</f>
        <v>42464</v>
      </c>
      <c r="B826" s="4">
        <f>'BHC Gesamt 2017'!N470</f>
        <v>19.392739682539681</v>
      </c>
      <c r="C826" s="4">
        <f>'BHC Gesamt 2017'!M470</f>
        <v>17.115094339622633</v>
      </c>
      <c r="D826" s="4">
        <f>'Portfolioübersicht BHC'!$G$12</f>
        <v>23.61</v>
      </c>
      <c r="E826" s="4">
        <f>'BHC Gesamt 2017'!G470</f>
        <v>13.639999999999999</v>
      </c>
      <c r="F826" s="4">
        <f>'BHC Gesamt 2017'!F470</f>
        <v>13.45</v>
      </c>
      <c r="G826">
        <f>'Marktpreise EEX NCG 2017'!G826</f>
        <v>17.678409090909078</v>
      </c>
      <c r="H826">
        <f>'Marktpreise EEX NCG 2017'!H826</f>
        <v>11.525</v>
      </c>
      <c r="I826">
        <f>'Marktpreise EEX NCG 2017'!L826+0.19</f>
        <v>15.563160000000007</v>
      </c>
    </row>
    <row r="827" spans="1:9" x14ac:dyDescent="0.2">
      <c r="A827" s="2">
        <f>'Marktpreise EEX NCG 2017'!A827</f>
        <v>42465</v>
      </c>
      <c r="B827" s="4">
        <f>'BHC Gesamt 2017'!N471</f>
        <v>19.374344936708859</v>
      </c>
      <c r="C827" s="4">
        <f>'BHC Gesamt 2017'!M471</f>
        <v>17.115094339622633</v>
      </c>
      <c r="D827" s="4">
        <f>'Portfolioübersicht BHC'!$G$12</f>
        <v>23.61</v>
      </c>
      <c r="E827" s="4">
        <f>'BHC Gesamt 2017'!G471</f>
        <v>13.58</v>
      </c>
      <c r="F827" s="4">
        <f>'BHC Gesamt 2017'!F471</f>
        <v>13.39</v>
      </c>
      <c r="G827">
        <f>'Marktpreise EEX NCG 2017'!G827</f>
        <v>17.634424242424224</v>
      </c>
      <c r="H827">
        <f>'Marktpreise EEX NCG 2017'!H827</f>
        <v>11.4</v>
      </c>
      <c r="I827">
        <f>'Marktpreise EEX NCG 2017'!L827+0.19</f>
        <v>15.525210000000007</v>
      </c>
    </row>
    <row r="828" spans="1:9" x14ac:dyDescent="0.2">
      <c r="A828" s="2">
        <f>'Marktpreise EEX NCG 2017'!A828</f>
        <v>42466</v>
      </c>
      <c r="B828" s="4">
        <f>'BHC Gesamt 2017'!N472</f>
        <v>19.356350157728706</v>
      </c>
      <c r="C828" s="4">
        <f>'BHC Gesamt 2017'!M472</f>
        <v>17.01006097560975</v>
      </c>
      <c r="D828" s="4">
        <f>'Portfolioübersicht BHC'!$G$12</f>
        <v>23.61</v>
      </c>
      <c r="E828" s="4">
        <f>'BHC Gesamt 2017'!G472</f>
        <v>13.67</v>
      </c>
      <c r="F828" s="4">
        <f>'BHC Gesamt 2017'!F472</f>
        <v>13.48</v>
      </c>
      <c r="G828">
        <f>'Marktpreise EEX NCG 2017'!G828</f>
        <v>17.590989898989879</v>
      </c>
      <c r="H828">
        <f>'Marktpreise EEX NCG 2017'!H828</f>
        <v>11.54</v>
      </c>
      <c r="I828">
        <f>'Marktpreise EEX NCG 2017'!L828+0.19</f>
        <v>15.488410000000012</v>
      </c>
    </row>
    <row r="829" spans="1:9" x14ac:dyDescent="0.2">
      <c r="A829" s="2">
        <f>'Marktpreise EEX NCG 2017'!A829</f>
        <v>42467</v>
      </c>
      <c r="B829" s="4">
        <f>'BHC Gesamt 2017'!N473</f>
        <v>19.337933962264149</v>
      </c>
      <c r="C829" s="4">
        <f>'BHC Gesamt 2017'!M473</f>
        <v>17.01006097560975</v>
      </c>
      <c r="D829" s="4">
        <f>'Portfolioübersicht BHC'!$G$12</f>
        <v>23.61</v>
      </c>
      <c r="E829" s="4">
        <f>'BHC Gesamt 2017'!G473</f>
        <v>13.5</v>
      </c>
      <c r="F829" s="4">
        <f>'BHC Gesamt 2017'!F473</f>
        <v>13.31</v>
      </c>
      <c r="G829">
        <f>'Marktpreise EEX NCG 2017'!G829</f>
        <v>17.546661616161597</v>
      </c>
      <c r="H829">
        <f>'Marktpreise EEX NCG 2017'!H829</f>
        <v>11.468</v>
      </c>
      <c r="I829">
        <f>'Marktpreise EEX NCG 2017'!L829+0.19</f>
        <v>15.45077000000002</v>
      </c>
    </row>
    <row r="830" spans="1:9" x14ac:dyDescent="0.2">
      <c r="A830" s="2">
        <f>'Marktpreise EEX NCG 2017'!A830</f>
        <v>42468</v>
      </c>
      <c r="B830" s="4">
        <f>'BHC Gesamt 2017'!N474</f>
        <v>19.320228840125388</v>
      </c>
      <c r="C830" s="4">
        <f>'BHC Gesamt 2017'!M474</f>
        <v>16.970060240963846</v>
      </c>
      <c r="D830" s="4">
        <f>'Portfolioübersicht BHC'!$G$12</f>
        <v>23.61</v>
      </c>
      <c r="E830" s="4">
        <f>'BHC Gesamt 2017'!G474</f>
        <v>13.69</v>
      </c>
      <c r="F830" s="4">
        <f>'BHC Gesamt 2017'!F474</f>
        <v>13.5</v>
      </c>
      <c r="G830">
        <f>'Marktpreise EEX NCG 2017'!G830</f>
        <v>17.526326633165809</v>
      </c>
      <c r="H830">
        <f>'Marktpreise EEX NCG 2017'!H830</f>
        <v>11.374000000000001</v>
      </c>
      <c r="I830">
        <f>'Marktpreise EEX NCG 2017'!L830+0.19</f>
        <v>15.41233000000002</v>
      </c>
    </row>
    <row r="831" spans="1:9" x14ac:dyDescent="0.2">
      <c r="A831" s="2">
        <f>'Marktpreise EEX NCG 2017'!A831</f>
        <v>42469</v>
      </c>
      <c r="B831" s="4">
        <f>'BHC Gesamt 2017'!N475</f>
        <v>19.320228840125388</v>
      </c>
      <c r="C831" s="4">
        <f>'BHC Gesamt 2017'!M475</f>
        <v>16.970060240963846</v>
      </c>
      <c r="D831" s="4">
        <f>'Portfolioübersicht BHC'!$G$12</f>
        <v>23.61</v>
      </c>
      <c r="E831" s="4">
        <f>'BHC Gesamt 2017'!G475</f>
        <v>13.69</v>
      </c>
      <c r="F831" s="4">
        <f>'BHC Gesamt 2017'!F475</f>
        <v>0</v>
      </c>
      <c r="G831">
        <f>'Marktpreise EEX NCG 2017'!G831</f>
        <v>17.526326633165809</v>
      </c>
      <c r="H831">
        <f>'Marktpreise EEX NCG 2017'!H831</f>
        <v>11.331</v>
      </c>
      <c r="I831">
        <f>'Marktpreise EEX NCG 2017'!L831+0.19</f>
        <v>15.372620000000024</v>
      </c>
    </row>
    <row r="832" spans="1:9" x14ac:dyDescent="0.2">
      <c r="A832" s="2">
        <f>'Marktpreise EEX NCG 2017'!A832</f>
        <v>42470</v>
      </c>
      <c r="B832" s="4">
        <f>'BHC Gesamt 2017'!N476</f>
        <v>19.320228840125388</v>
      </c>
      <c r="C832" s="4">
        <f>'BHC Gesamt 2017'!M476</f>
        <v>16.970060240963846</v>
      </c>
      <c r="D832" s="4">
        <f>'Portfolioübersicht BHC'!$G$12</f>
        <v>23.61</v>
      </c>
      <c r="E832" s="4">
        <f>'BHC Gesamt 2017'!G476</f>
        <v>13.69</v>
      </c>
      <c r="F832" s="4">
        <f>'BHC Gesamt 2017'!F476</f>
        <v>0</v>
      </c>
      <c r="G832">
        <f>'Marktpreise EEX NCG 2017'!G832</f>
        <v>17.503479797979782</v>
      </c>
      <c r="H832">
        <f>'Marktpreise EEX NCG 2017'!H832</f>
        <v>11.273</v>
      </c>
      <c r="I832">
        <f>'Marktpreise EEX NCG 2017'!L832+0.19</f>
        <v>15.331280000000024</v>
      </c>
    </row>
    <row r="833" spans="1:9" x14ac:dyDescent="0.2">
      <c r="A833" s="2">
        <f>'Marktpreise EEX NCG 2017'!A833</f>
        <v>42471</v>
      </c>
      <c r="B833" s="4">
        <f>'BHC Gesamt 2017'!N477</f>
        <v>19.302790624999997</v>
      </c>
      <c r="C833" s="4">
        <f>'BHC Gesamt 2017'!M477</f>
        <v>16.950718562874243</v>
      </c>
      <c r="D833" s="4">
        <f>'Portfolioübersicht BHC'!$G$12</f>
        <v>23.61</v>
      </c>
      <c r="E833" s="4">
        <f>'BHC Gesamt 2017'!G477</f>
        <v>13.74</v>
      </c>
      <c r="F833" s="4">
        <f>'BHC Gesamt 2017'!F477</f>
        <v>13.55</v>
      </c>
      <c r="G833">
        <f>'Marktpreise EEX NCG 2017'!G833</f>
        <v>17.460050505050486</v>
      </c>
      <c r="H833">
        <f>'Marktpreise EEX NCG 2017'!H833</f>
        <v>11.291</v>
      </c>
      <c r="I833">
        <f>'Marktpreise EEX NCG 2017'!L833+0.19</f>
        <v>15.29296000000002</v>
      </c>
    </row>
    <row r="834" spans="1:9" x14ac:dyDescent="0.2">
      <c r="A834" s="2">
        <f>'Marktpreise EEX NCG 2017'!A834</f>
        <v>42472</v>
      </c>
      <c r="B834" s="4">
        <f>'BHC Gesamt 2017'!N478</f>
        <v>19.285866043613705</v>
      </c>
      <c r="C834" s="4">
        <f>'BHC Gesamt 2017'!M478</f>
        <v>16.932380952380942</v>
      </c>
      <c r="D834" s="4">
        <f>'Portfolioübersicht BHC'!$G$12</f>
        <v>23.61</v>
      </c>
      <c r="E834" s="4">
        <f>'BHC Gesamt 2017'!G478</f>
        <v>13.87</v>
      </c>
      <c r="F834" s="4">
        <f>'BHC Gesamt 2017'!F478</f>
        <v>13.68</v>
      </c>
      <c r="G834">
        <f>'Marktpreise EEX NCG 2017'!G834</f>
        <v>17.417222222222208</v>
      </c>
      <c r="H834">
        <f>'Marktpreise EEX NCG 2017'!H834</f>
        <v>11.414999999999999</v>
      </c>
      <c r="I834">
        <f>'Marktpreise EEX NCG 2017'!L834+0.19</f>
        <v>15.255505000000021</v>
      </c>
    </row>
    <row r="835" spans="1:9" x14ac:dyDescent="0.2">
      <c r="A835" s="2">
        <f>'Marktpreise EEX NCG 2017'!A835</f>
        <v>42473</v>
      </c>
      <c r="B835" s="4">
        <f>'BHC Gesamt 2017'!N479</f>
        <v>19.269015527950305</v>
      </c>
      <c r="C835" s="4">
        <f>'BHC Gesamt 2017'!M479</f>
        <v>16.932380952380942</v>
      </c>
      <c r="D835" s="4">
        <f>'Portfolioübersicht BHC'!$G$12</f>
        <v>23.61</v>
      </c>
      <c r="E835" s="4">
        <f>'BHC Gesamt 2017'!G479</f>
        <v>13.86</v>
      </c>
      <c r="F835" s="4">
        <f>'BHC Gesamt 2017'!F479</f>
        <v>13.67</v>
      </c>
      <c r="G835">
        <f>'Marktpreise EEX NCG 2017'!G835</f>
        <v>17.374141414141395</v>
      </c>
      <c r="H835">
        <f>'Marktpreise EEX NCG 2017'!H835</f>
        <v>11.444000000000001</v>
      </c>
      <c r="I835">
        <f>'Marktpreise EEX NCG 2017'!L835+0.19</f>
        <v>15.218015000000022</v>
      </c>
    </row>
    <row r="836" spans="1:9" x14ac:dyDescent="0.2">
      <c r="A836" s="2">
        <f>'Marktpreise EEX NCG 2017'!A836</f>
        <v>42474</v>
      </c>
      <c r="B836" s="4">
        <f>'BHC Gesamt 2017'!N480</f>
        <v>19.251897832817331</v>
      </c>
      <c r="C836" s="4">
        <f>'BHC Gesamt 2017'!M480</f>
        <v>16.932380952380942</v>
      </c>
      <c r="D836" s="4">
        <f>'Portfolioübersicht BHC'!$G$12</f>
        <v>23.61</v>
      </c>
      <c r="E836" s="4">
        <f>'BHC Gesamt 2017'!G480</f>
        <v>13.74</v>
      </c>
      <c r="F836" s="4">
        <f>'BHC Gesamt 2017'!F480</f>
        <v>13.55</v>
      </c>
      <c r="G836">
        <f>'Marktpreise EEX NCG 2017'!G836</f>
        <v>17.330858585858561</v>
      </c>
      <c r="H836">
        <f>'Marktpreise EEX NCG 2017'!H836</f>
        <v>11.443</v>
      </c>
      <c r="I836">
        <f>'Marktpreise EEX NCG 2017'!L836+0.19</f>
        <v>15.17975000000003</v>
      </c>
    </row>
    <row r="837" spans="1:9" x14ac:dyDescent="0.2">
      <c r="A837" s="2">
        <f>'Marktpreise EEX NCG 2017'!A837</f>
        <v>42475</v>
      </c>
      <c r="B837" s="4">
        <f>'BHC Gesamt 2017'!N481</f>
        <v>19.234824074074069</v>
      </c>
      <c r="C837" s="4">
        <f>'BHC Gesamt 2017'!M481</f>
        <v>16.932380952380942</v>
      </c>
      <c r="D837" s="4">
        <f>'Portfolioübersicht BHC'!$G$12</f>
        <v>23.61</v>
      </c>
      <c r="E837" s="4">
        <f>'BHC Gesamt 2017'!G481</f>
        <v>13.719999999999999</v>
      </c>
      <c r="F837" s="4">
        <f>'BHC Gesamt 2017'!F481</f>
        <v>13.53</v>
      </c>
      <c r="G837">
        <f>'Marktpreise EEX NCG 2017'!G837</f>
        <v>17.311758793969826</v>
      </c>
      <c r="H837">
        <f>'Marktpreise EEX NCG 2017'!H837</f>
        <v>11.592000000000001</v>
      </c>
      <c r="I837">
        <f>'Marktpreise EEX NCG 2017'!L837+0.19</f>
        <v>15.143250000000034</v>
      </c>
    </row>
    <row r="838" spans="1:9" x14ac:dyDescent="0.2">
      <c r="A838" s="2">
        <f>'Marktpreise EEX NCG 2017'!A838</f>
        <v>42476</v>
      </c>
      <c r="B838" s="4">
        <f>'BHC Gesamt 2017'!N482</f>
        <v>19.234824074074069</v>
      </c>
      <c r="C838" s="4">
        <f>'BHC Gesamt 2017'!M482</f>
        <v>16.932380952380942</v>
      </c>
      <c r="D838" s="4">
        <f>'Portfolioübersicht BHC'!$G$12</f>
        <v>23.61</v>
      </c>
      <c r="E838" s="4">
        <f>'BHC Gesamt 2017'!G482</f>
        <v>13.719999999999999</v>
      </c>
      <c r="F838" s="4">
        <f>'BHC Gesamt 2017'!F482</f>
        <v>0</v>
      </c>
      <c r="G838">
        <f>'Marktpreise EEX NCG 2017'!G838</f>
        <v>17.311758793969826</v>
      </c>
      <c r="H838">
        <f>'Marktpreise EEX NCG 2017'!H838</f>
        <v>11.449</v>
      </c>
      <c r="I838">
        <f>'Marktpreise EEX NCG 2017'!L838+0.19</f>
        <v>15.105940000000036</v>
      </c>
    </row>
    <row r="839" spans="1:9" x14ac:dyDescent="0.2">
      <c r="A839" s="2">
        <f>'Marktpreise EEX NCG 2017'!A839</f>
        <v>42477</v>
      </c>
      <c r="B839" s="4">
        <f>'BHC Gesamt 2017'!N483</f>
        <v>19.234824074074069</v>
      </c>
      <c r="C839" s="4">
        <f>'BHC Gesamt 2017'!M483</f>
        <v>16.932380952380942</v>
      </c>
      <c r="D839" s="4">
        <f>'Portfolioübersicht BHC'!$G$12</f>
        <v>23.61</v>
      </c>
      <c r="E839" s="4">
        <f>'BHC Gesamt 2017'!G483</f>
        <v>13.719999999999999</v>
      </c>
      <c r="F839" s="4">
        <f>'BHC Gesamt 2017'!F483</f>
        <v>0</v>
      </c>
      <c r="G839">
        <f>'Marktpreise EEX NCG 2017'!G839</f>
        <v>17.28949494949493</v>
      </c>
      <c r="H839">
        <f>'Marktpreise EEX NCG 2017'!H839</f>
        <v>11.574999999999999</v>
      </c>
      <c r="I839">
        <f>'Marktpreise EEX NCG 2017'!L839+0.19</f>
        <v>15.070495000000037</v>
      </c>
    </row>
    <row r="840" spans="1:9" x14ac:dyDescent="0.2">
      <c r="A840" s="2">
        <f>'Marktpreise EEX NCG 2017'!A840</f>
        <v>42478</v>
      </c>
      <c r="B840" s="4">
        <f>'BHC Gesamt 2017'!N484</f>
        <v>19.217978461538458</v>
      </c>
      <c r="C840" s="4">
        <f>'BHC Gesamt 2017'!M484</f>
        <v>16.858604651162782</v>
      </c>
      <c r="D840" s="4">
        <f>'Portfolioübersicht BHC'!$G$12</f>
        <v>23.61</v>
      </c>
      <c r="E840" s="4">
        <f>'BHC Gesamt 2017'!G484</f>
        <v>13.76</v>
      </c>
      <c r="F840" s="4">
        <f>'BHC Gesamt 2017'!F484</f>
        <v>13.57</v>
      </c>
      <c r="G840">
        <f>'Marktpreise EEX NCG 2017'!G840</f>
        <v>17.248838383838358</v>
      </c>
      <c r="H840">
        <f>'Marktpreise EEX NCG 2017'!H840</f>
        <v>11.622999999999999</v>
      </c>
      <c r="I840">
        <f>'Marktpreise EEX NCG 2017'!L840+0.19</f>
        <v>15.036850000000031</v>
      </c>
    </row>
    <row r="841" spans="1:9" x14ac:dyDescent="0.2">
      <c r="A841" s="2">
        <f>'Marktpreise EEX NCG 2017'!A841</f>
        <v>42479</v>
      </c>
      <c r="B841" s="4">
        <f>'BHC Gesamt 2017'!N485</f>
        <v>19.202187116564414</v>
      </c>
      <c r="C841" s="4">
        <f>'BHC Gesamt 2017'!M485</f>
        <v>16.842485549132938</v>
      </c>
      <c r="D841" s="4">
        <f>'Portfolioübersicht BHC'!$G$12</f>
        <v>23.61</v>
      </c>
      <c r="E841" s="4">
        <f>'BHC Gesamt 2017'!G485</f>
        <v>14.07</v>
      </c>
      <c r="F841" s="4">
        <f>'BHC Gesamt 2017'!F485</f>
        <v>13.88</v>
      </c>
      <c r="G841">
        <f>'Marktpreise EEX NCG 2017'!G841</f>
        <v>17.210959595959572</v>
      </c>
      <c r="H841">
        <f>'Marktpreise EEX NCG 2017'!H841</f>
        <v>11.823</v>
      </c>
      <c r="I841">
        <f>'Marktpreise EEX NCG 2017'!L841+0.19</f>
        <v>15.007265000000034</v>
      </c>
    </row>
    <row r="842" spans="1:9" x14ac:dyDescent="0.2">
      <c r="A842" s="2">
        <f>'Marktpreise EEX NCG 2017'!A842</f>
        <v>42480</v>
      </c>
      <c r="B842" s="4">
        <f>'BHC Gesamt 2017'!N486</f>
        <v>19.187226299694185</v>
      </c>
      <c r="C842" s="4">
        <f>'BHC Gesamt 2017'!M486</f>
        <v>16.827931034482749</v>
      </c>
      <c r="D842" s="4">
        <f>'Portfolioübersicht BHC'!$G$12</f>
        <v>23.61</v>
      </c>
      <c r="E842" s="4">
        <f>'BHC Gesamt 2017'!G486</f>
        <v>14.309999999999999</v>
      </c>
      <c r="F842" s="4">
        <f>'BHC Gesamt 2017'!F486</f>
        <v>14.12</v>
      </c>
      <c r="G842">
        <f>'Marktpreise EEX NCG 2017'!G842</f>
        <v>17.17338383838382</v>
      </c>
      <c r="H842">
        <f>'Marktpreise EEX NCG 2017'!H842</f>
        <v>11.909000000000001</v>
      </c>
      <c r="I842">
        <f>'Marktpreise EEX NCG 2017'!L842+0.19</f>
        <v>14.978405000000029</v>
      </c>
    </row>
    <row r="843" spans="1:9" x14ac:dyDescent="0.2">
      <c r="A843" s="2">
        <f>'Marktpreise EEX NCG 2017'!A843</f>
        <v>42481</v>
      </c>
      <c r="B843" s="4">
        <f>'BHC Gesamt 2017'!N487</f>
        <v>19.174582317073167</v>
      </c>
      <c r="C843" s="4">
        <f>'BHC Gesamt 2017'!M487</f>
        <v>16.817714285714274</v>
      </c>
      <c r="D843" s="4">
        <f>'Portfolioübersicht BHC'!$G$12</f>
        <v>23.61</v>
      </c>
      <c r="E843" s="4">
        <f>'BHC Gesamt 2017'!G487</f>
        <v>15.04</v>
      </c>
      <c r="F843" s="4">
        <f>'BHC Gesamt 2017'!F487</f>
        <v>14.85</v>
      </c>
      <c r="G843">
        <f>'Marktpreise EEX NCG 2017'!G843</f>
        <v>17.140151515151498</v>
      </c>
      <c r="H843">
        <f>'Marktpreise EEX NCG 2017'!H843</f>
        <v>12.611000000000001</v>
      </c>
      <c r="I843">
        <f>'Marktpreise EEX NCG 2017'!L843+0.19</f>
        <v>14.952375000000037</v>
      </c>
    </row>
    <row r="844" spans="1:9" x14ac:dyDescent="0.2">
      <c r="A844" s="2">
        <f>'Marktpreise EEX NCG 2017'!A844</f>
        <v>42482</v>
      </c>
      <c r="B844" s="4">
        <f>'BHC Gesamt 2017'!N488</f>
        <v>19.163170212765955</v>
      </c>
      <c r="C844" s="4">
        <f>'BHC Gesamt 2017'!M488</f>
        <v>16.809772727272716</v>
      </c>
      <c r="D844" s="4">
        <f>'Portfolioübersicht BHC'!$G$12</f>
        <v>23.61</v>
      </c>
      <c r="E844" s="4">
        <f>'BHC Gesamt 2017'!G488</f>
        <v>15.42</v>
      </c>
      <c r="F844" s="4">
        <f>'BHC Gesamt 2017'!F488</f>
        <v>15.23</v>
      </c>
      <c r="G844">
        <f>'Marktpreise EEX NCG 2017'!G844</f>
        <v>17.130552763819075</v>
      </c>
      <c r="H844">
        <f>'Marktpreise EEX NCG 2017'!H844</f>
        <v>12.795</v>
      </c>
      <c r="I844">
        <f>'Marktpreise EEX NCG 2017'!L844+0.19</f>
        <v>14.924720000000033</v>
      </c>
    </row>
    <row r="845" spans="1:9" x14ac:dyDescent="0.2">
      <c r="A845" s="2">
        <f>'Marktpreise EEX NCG 2017'!A845</f>
        <v>42483</v>
      </c>
      <c r="B845" s="4">
        <f>'BHC Gesamt 2017'!N489</f>
        <v>19.163170212765955</v>
      </c>
      <c r="C845" s="4">
        <f>'BHC Gesamt 2017'!M489</f>
        <v>16.809772727272716</v>
      </c>
      <c r="D845" s="4">
        <f>'Portfolioübersicht BHC'!$G$12</f>
        <v>23.61</v>
      </c>
      <c r="E845" s="4">
        <f>'BHC Gesamt 2017'!G489</f>
        <v>15.42</v>
      </c>
      <c r="F845" s="4">
        <f>'BHC Gesamt 2017'!F489</f>
        <v>0</v>
      </c>
      <c r="G845">
        <f>'Marktpreise EEX NCG 2017'!G845</f>
        <v>17.130552763819075</v>
      </c>
      <c r="H845">
        <f>'Marktpreise EEX NCG 2017'!H845</f>
        <v>12.941000000000001</v>
      </c>
      <c r="I845">
        <f>'Marktpreise EEX NCG 2017'!L845+0.19</f>
        <v>14.897645000000029</v>
      </c>
    </row>
    <row r="846" spans="1:9" x14ac:dyDescent="0.2">
      <c r="A846" s="2">
        <f>'Marktpreise EEX NCG 2017'!A846</f>
        <v>42484</v>
      </c>
      <c r="B846" s="4">
        <f>'BHC Gesamt 2017'!N490</f>
        <v>19.163170212765955</v>
      </c>
      <c r="C846" s="4">
        <f>'BHC Gesamt 2017'!M490</f>
        <v>16.809772727272716</v>
      </c>
      <c r="D846" s="4">
        <f>'Portfolioübersicht BHC'!$G$12</f>
        <v>23.61</v>
      </c>
      <c r="E846" s="4">
        <f>'BHC Gesamt 2017'!G490</f>
        <v>15.42</v>
      </c>
      <c r="F846" s="4">
        <f>'BHC Gesamt 2017'!F490</f>
        <v>0</v>
      </c>
      <c r="G846">
        <f>'Marktpreise EEX NCG 2017'!G846</f>
        <v>17.108232323232308</v>
      </c>
      <c r="H846">
        <f>'Marktpreise EEX NCG 2017'!H846</f>
        <v>13.137</v>
      </c>
      <c r="I846">
        <f>'Marktpreise EEX NCG 2017'!L846+0.19</f>
        <v>14.870485000000025</v>
      </c>
    </row>
    <row r="847" spans="1:9" x14ac:dyDescent="0.2">
      <c r="A847" s="2">
        <f>'Marktpreise EEX NCG 2017'!A847</f>
        <v>42485</v>
      </c>
      <c r="B847" s="4">
        <f>'BHC Gesamt 2017'!N491</f>
        <v>19.151584848484845</v>
      </c>
      <c r="C847" s="4">
        <f>'BHC Gesamt 2017'!M491</f>
        <v>16.809772727272716</v>
      </c>
      <c r="D847" s="4">
        <f>'Portfolioübersicht BHC'!$G$12</f>
        <v>23.61</v>
      </c>
      <c r="E847" s="4">
        <f>'BHC Gesamt 2017'!G491</f>
        <v>15.34</v>
      </c>
      <c r="F847" s="4">
        <f>'BHC Gesamt 2017'!F491</f>
        <v>15.15</v>
      </c>
      <c r="G847">
        <f>'Marktpreise EEX NCG 2017'!G847</f>
        <v>17.076767676767663</v>
      </c>
      <c r="H847">
        <f>'Marktpreise EEX NCG 2017'!H847</f>
        <v>13.369</v>
      </c>
      <c r="I847">
        <f>'Marktpreise EEX NCG 2017'!L847+0.19</f>
        <v>14.843320000000022</v>
      </c>
    </row>
    <row r="848" spans="1:9" x14ac:dyDescent="0.2">
      <c r="A848" s="2">
        <f>'Marktpreise EEX NCG 2017'!A848</f>
        <v>42486</v>
      </c>
      <c r="B848" s="4">
        <f>'BHC Gesamt 2017'!N492</f>
        <v>19.142546827794558</v>
      </c>
      <c r="C848" s="4">
        <f>'BHC Gesamt 2017'!M492</f>
        <v>16.802471910112349</v>
      </c>
      <c r="D848" s="4">
        <f>'Portfolioübersicht BHC'!$G$12</f>
        <v>23.61</v>
      </c>
      <c r="E848" s="4">
        <f>'BHC Gesamt 2017'!G492</f>
        <v>16.16</v>
      </c>
      <c r="F848" s="4">
        <f>'BHC Gesamt 2017'!F492</f>
        <v>15.97</v>
      </c>
      <c r="G848">
        <f>'Marktpreise EEX NCG 2017'!G848</f>
        <v>17.049090909090886</v>
      </c>
      <c r="H848">
        <f>'Marktpreise EEX NCG 2017'!H848</f>
        <v>14.388999999999999</v>
      </c>
      <c r="I848">
        <f>'Marktpreise EEX NCG 2017'!L848+0.19</f>
        <v>14.822975000000014</v>
      </c>
    </row>
    <row r="849" spans="1:9" x14ac:dyDescent="0.2">
      <c r="A849" s="2">
        <f>'Marktpreise EEX NCG 2017'!A849</f>
        <v>42487</v>
      </c>
      <c r="B849" s="4">
        <f>'BHC Gesamt 2017'!N493</f>
        <v>19.133954819277104</v>
      </c>
      <c r="C849" s="4">
        <f>'BHC Gesamt 2017'!M493</f>
        <v>16.799608938547475</v>
      </c>
      <c r="D849" s="4">
        <f>'Portfolioübersicht BHC'!$G$12</f>
        <v>23.61</v>
      </c>
      <c r="E849" s="4">
        <f>'BHC Gesamt 2017'!G493</f>
        <v>16.290000000000003</v>
      </c>
      <c r="F849" s="4">
        <f>'BHC Gesamt 2017'!F493</f>
        <v>16.100000000000001</v>
      </c>
      <c r="G849">
        <f>'Marktpreise EEX NCG 2017'!G849</f>
        <v>17.021818181818162</v>
      </c>
      <c r="H849">
        <f>'Marktpreise EEX NCG 2017'!H849</f>
        <v>14.711</v>
      </c>
      <c r="I849">
        <f>'Marktpreise EEX NCG 2017'!L849+0.19</f>
        <v>14.803435000000007</v>
      </c>
    </row>
    <row r="850" spans="1:9" x14ac:dyDescent="0.2">
      <c r="A850" s="2">
        <f>'Marktpreise EEX NCG 2017'!A850</f>
        <v>42488</v>
      </c>
      <c r="B850" s="4">
        <f>'BHC Gesamt 2017'!N494</f>
        <v>19.122501501501496</v>
      </c>
      <c r="C850" s="4">
        <f>'BHC Gesamt 2017'!M494</f>
        <v>16.799608938547475</v>
      </c>
      <c r="D850" s="4">
        <f>'Portfolioübersicht BHC'!$G$12</f>
        <v>23.61</v>
      </c>
      <c r="E850" s="4">
        <f>'BHC Gesamt 2017'!G494</f>
        <v>15.32</v>
      </c>
      <c r="F850" s="4">
        <f>'BHC Gesamt 2017'!F494</f>
        <v>15.13</v>
      </c>
      <c r="G850">
        <f>'Marktpreise EEX NCG 2017'!G850</f>
        <v>16.989898989898961</v>
      </c>
      <c r="H850">
        <f>'Marktpreise EEX NCG 2017'!H850</f>
        <v>13.478999999999999</v>
      </c>
      <c r="I850">
        <f>'Marktpreise EEX NCG 2017'!L850+0.19</f>
        <v>14.775895000000009</v>
      </c>
    </row>
    <row r="851" spans="1:9" x14ac:dyDescent="0.2">
      <c r="A851" s="2">
        <f>'Marktpreise EEX NCG 2017'!A851</f>
        <v>42489</v>
      </c>
      <c r="B851" s="4">
        <f>'BHC Gesamt 2017'!N495</f>
        <v>19.110787425149699</v>
      </c>
      <c r="C851" s="4">
        <f>'BHC Gesamt 2017'!M495</f>
        <v>16.799608938547475</v>
      </c>
      <c r="D851" s="4">
        <f>'Portfolioübersicht BHC'!$G$12</f>
        <v>23.61</v>
      </c>
      <c r="E851" s="4">
        <f>'BHC Gesamt 2017'!G495</f>
        <v>15.209999999999999</v>
      </c>
      <c r="F851" s="4">
        <f>'BHC Gesamt 2017'!F495</f>
        <v>15.02</v>
      </c>
      <c r="G851">
        <f>'Marktpreise EEX NCG 2017'!G851</f>
        <v>16.979999999999976</v>
      </c>
      <c r="H851">
        <f>'Marktpreise EEX NCG 2017'!H851</f>
        <v>12.976000000000001</v>
      </c>
      <c r="I851">
        <f>'Marktpreise EEX NCG 2017'!L851+0.19</f>
        <v>14.746950000000005</v>
      </c>
    </row>
    <row r="852" spans="1:9" x14ac:dyDescent="0.2">
      <c r="A852" s="2">
        <f>'Marktpreise EEX NCG 2017'!A852</f>
        <v>42490</v>
      </c>
      <c r="B852" s="4">
        <f>'BHC Gesamt 2017'!N496</f>
        <v>19.110787425149699</v>
      </c>
      <c r="C852" s="4">
        <f>'BHC Gesamt 2017'!M496</f>
        <v>16.799608938547475</v>
      </c>
      <c r="D852" s="4">
        <f>'Portfolioübersicht BHC'!$G$12</f>
        <v>23.61</v>
      </c>
      <c r="E852" s="4">
        <f>'BHC Gesamt 2017'!G496</f>
        <v>15.209999999999999</v>
      </c>
      <c r="F852" s="4">
        <f>'BHC Gesamt 2017'!F496</f>
        <v>0</v>
      </c>
      <c r="G852">
        <f>'Marktpreise EEX NCG 2017'!G852</f>
        <v>16.979999999999976</v>
      </c>
      <c r="H852">
        <f>'Marktpreise EEX NCG 2017'!H852</f>
        <v>12.964</v>
      </c>
      <c r="I852">
        <f>'Marktpreise EEX NCG 2017'!L852+0.19</f>
        <v>14.718705000000009</v>
      </c>
    </row>
    <row r="853" spans="1:9" x14ac:dyDescent="0.2">
      <c r="A853" s="2">
        <f>'Marktpreise EEX NCG 2017'!A853</f>
        <v>42491</v>
      </c>
      <c r="B853" s="4">
        <f>'BHC Gesamt 2017'!N497</f>
        <v>19.110787425149699</v>
      </c>
      <c r="C853" s="4">
        <f>'BHC Gesamt 2017'!M497</f>
        <v>16.799608938547475</v>
      </c>
      <c r="D853" s="4">
        <f>'Portfolioübersicht BHC'!$G$12</f>
        <v>23.61</v>
      </c>
      <c r="E853" s="4">
        <f>'BHC Gesamt 2017'!G497</f>
        <v>15.209999999999999</v>
      </c>
      <c r="F853" s="4">
        <f>'BHC Gesamt 2017'!F497</f>
        <v>0</v>
      </c>
      <c r="G853">
        <f>'Marktpreise EEX NCG 2017'!G853</f>
        <v>16.958030303030277</v>
      </c>
      <c r="H853">
        <f>'Marktpreise EEX NCG 2017'!H853</f>
        <v>12.978999999999999</v>
      </c>
      <c r="I853">
        <f>'Marktpreise EEX NCG 2017'!L853+0.19</f>
        <v>14.691255000000009</v>
      </c>
    </row>
    <row r="854" spans="1:9" x14ac:dyDescent="0.2">
      <c r="A854" s="2">
        <f>'Marktpreise EEX NCG 2017'!A854</f>
        <v>42492</v>
      </c>
      <c r="B854" s="4">
        <f>'BHC Gesamt 2017'!N498</f>
        <v>19.110787425149699</v>
      </c>
      <c r="C854" s="4">
        <f>'BHC Gesamt 2017'!M498</f>
        <v>16.799608938547475</v>
      </c>
      <c r="D854" s="4">
        <f>'Portfolioübersicht BHC'!$G$12</f>
        <v>23.61</v>
      </c>
      <c r="E854" s="4">
        <f>'BHC Gesamt 2017'!G498</f>
        <v>15.209999999999999</v>
      </c>
      <c r="F854" s="4">
        <f>'BHC Gesamt 2017'!F498</f>
        <v>0</v>
      </c>
      <c r="G854">
        <f>'Marktpreise EEX NCG 2017'!G854</f>
        <v>16.936649746192867</v>
      </c>
      <c r="H854">
        <f>'Marktpreise EEX NCG 2017'!H854</f>
        <v>12.916</v>
      </c>
      <c r="I854">
        <f>'Marktpreise EEX NCG 2017'!L854+0.19</f>
        <v>14.662545000000017</v>
      </c>
    </row>
    <row r="855" spans="1:9" x14ac:dyDescent="0.2">
      <c r="A855" s="2">
        <f>'Marktpreise EEX NCG 2017'!A855</f>
        <v>42493</v>
      </c>
      <c r="B855" s="4">
        <f>'BHC Gesamt 2017'!N499</f>
        <v>19.097740298507457</v>
      </c>
      <c r="C855" s="4">
        <f>'BHC Gesamt 2017'!M499</f>
        <v>16.799608938547475</v>
      </c>
      <c r="D855" s="4">
        <f>'Portfolioübersicht BHC'!$G$12</f>
        <v>23.61</v>
      </c>
      <c r="E855" s="4">
        <f>'BHC Gesamt 2017'!G499</f>
        <v>14.74</v>
      </c>
      <c r="F855" s="4">
        <f>'BHC Gesamt 2017'!F499</f>
        <v>14.55</v>
      </c>
      <c r="G855">
        <f>'Marktpreise EEX NCG 2017'!G855</f>
        <v>16.902842639593885</v>
      </c>
      <c r="H855">
        <f>'Marktpreise EEX NCG 2017'!H855</f>
        <v>12.367000000000001</v>
      </c>
      <c r="I855">
        <f>'Marktpreise EEX NCG 2017'!L855+0.19</f>
        <v>14.631570000000011</v>
      </c>
    </row>
    <row r="856" spans="1:9" x14ac:dyDescent="0.2">
      <c r="A856" s="2">
        <f>'Marktpreise EEX NCG 2017'!A856</f>
        <v>42494</v>
      </c>
      <c r="B856" s="4">
        <f>'BHC Gesamt 2017'!N500</f>
        <v>19.085425595238092</v>
      </c>
      <c r="C856" s="4">
        <f>'BHC Gesamt 2017'!M500</f>
        <v>16.74961956521738</v>
      </c>
      <c r="D856" s="4">
        <f>'Portfolioübersicht BHC'!$G$12</f>
        <v>23.61</v>
      </c>
      <c r="E856" s="4">
        <f>'BHC Gesamt 2017'!G500</f>
        <v>14.959999999999999</v>
      </c>
      <c r="F856" s="4">
        <f>'BHC Gesamt 2017'!F500</f>
        <v>14.77</v>
      </c>
      <c r="G856">
        <f>'Marktpreise EEX NCG 2017'!G856</f>
        <v>16.869746192893373</v>
      </c>
      <c r="H856">
        <f>'Marktpreise EEX NCG 2017'!H856</f>
        <v>12.407999999999999</v>
      </c>
      <c r="I856">
        <f>'Marktpreise EEX NCG 2017'!L856+0.19</f>
        <v>14.601055000000006</v>
      </c>
    </row>
    <row r="857" spans="1:9" x14ac:dyDescent="0.2">
      <c r="A857" s="2">
        <f>'Marktpreise EEX NCG 2017'!A857</f>
        <v>42495</v>
      </c>
      <c r="B857" s="4">
        <f>'BHC Gesamt 2017'!N501</f>
        <v>19.074400593471804</v>
      </c>
      <c r="C857" s="4">
        <f>'BHC Gesamt 2017'!M501</f>
        <v>16.742162162162153</v>
      </c>
      <c r="D857" s="4">
        <f>'Portfolioübersicht BHC'!$G$12</f>
        <v>23.61</v>
      </c>
      <c r="E857" s="4">
        <f>'BHC Gesamt 2017'!G501</f>
        <v>15.37</v>
      </c>
      <c r="F857" s="4">
        <f>'BHC Gesamt 2017'!F501</f>
        <v>15.18</v>
      </c>
      <c r="G857">
        <f>'Marktpreise EEX NCG 2017'!G857</f>
        <v>16.839949238578658</v>
      </c>
      <c r="H857">
        <f>'Marktpreise EEX NCG 2017'!H857</f>
        <v>12.711</v>
      </c>
      <c r="I857">
        <f>'Marktpreise EEX NCG 2017'!L857+0.19</f>
        <v>14.571120000000001</v>
      </c>
    </row>
    <row r="858" spans="1:9" x14ac:dyDescent="0.2">
      <c r="A858" s="2">
        <f>'Marktpreise EEX NCG 2017'!A858</f>
        <v>42496</v>
      </c>
      <c r="B858" s="4">
        <f>'BHC Gesamt 2017'!N502</f>
        <v>19.063144970414196</v>
      </c>
      <c r="C858" s="4">
        <f>'BHC Gesamt 2017'!M502</f>
        <v>16.742162162162153</v>
      </c>
      <c r="D858" s="4">
        <f>'Portfolioübersicht BHC'!$G$12</f>
        <v>23.61</v>
      </c>
      <c r="E858" s="4">
        <f>'BHC Gesamt 2017'!G502</f>
        <v>15.27</v>
      </c>
      <c r="F858" s="4">
        <f>'BHC Gesamt 2017'!F502</f>
        <v>15.08</v>
      </c>
      <c r="G858">
        <f>'Marktpreise EEX NCG 2017'!G858</f>
        <v>16.831060606060586</v>
      </c>
      <c r="H858">
        <f>'Marktpreise EEX NCG 2017'!H858</f>
        <v>12.53</v>
      </c>
      <c r="I858">
        <f>'Marktpreise EEX NCG 2017'!L858+0.19</f>
        <v>14.538709999999991</v>
      </c>
    </row>
    <row r="859" spans="1:9" x14ac:dyDescent="0.2">
      <c r="A859" s="2">
        <f>'Marktpreise EEX NCG 2017'!A859</f>
        <v>42497</v>
      </c>
      <c r="B859" s="4">
        <f>'BHC Gesamt 2017'!N503</f>
        <v>19.063144970414196</v>
      </c>
      <c r="C859" s="4">
        <f>'BHC Gesamt 2017'!M503</f>
        <v>16.742162162162153</v>
      </c>
      <c r="D859" s="4">
        <f>'Portfolioübersicht BHC'!$G$12</f>
        <v>23.61</v>
      </c>
      <c r="E859" s="4">
        <f>'BHC Gesamt 2017'!G503</f>
        <v>15.27</v>
      </c>
      <c r="F859" s="4">
        <f>'BHC Gesamt 2017'!F503</f>
        <v>0</v>
      </c>
      <c r="G859">
        <f>'Marktpreise EEX NCG 2017'!G859</f>
        <v>16.831060606060586</v>
      </c>
      <c r="H859">
        <f>'Marktpreise EEX NCG 2017'!H859</f>
        <v>12.417</v>
      </c>
      <c r="I859">
        <f>'Marktpreise EEX NCG 2017'!L859+0.19</f>
        <v>14.507354999999997</v>
      </c>
    </row>
    <row r="860" spans="1:9" x14ac:dyDescent="0.2">
      <c r="A860" s="2">
        <f>'Marktpreise EEX NCG 2017'!A860</f>
        <v>42498</v>
      </c>
      <c r="B860" s="4">
        <f>'BHC Gesamt 2017'!N504</f>
        <v>19.063144970414196</v>
      </c>
      <c r="C860" s="4">
        <f>'BHC Gesamt 2017'!M504</f>
        <v>16.742162162162153</v>
      </c>
      <c r="D860" s="4">
        <f>'Portfolioübersicht BHC'!$G$12</f>
        <v>23.61</v>
      </c>
      <c r="E860" s="4">
        <f>'BHC Gesamt 2017'!G504</f>
        <v>15.27</v>
      </c>
      <c r="F860" s="4">
        <f>'BHC Gesamt 2017'!F504</f>
        <v>0</v>
      </c>
      <c r="G860">
        <f>'Marktpreise EEX NCG 2017'!G860</f>
        <v>16.810355329949218</v>
      </c>
      <c r="H860">
        <f>'Marktpreise EEX NCG 2017'!H860</f>
        <v>12.5</v>
      </c>
      <c r="I860">
        <f>'Marktpreise EEX NCG 2017'!L860+0.19</f>
        <v>14.477469999999993</v>
      </c>
    </row>
    <row r="861" spans="1:9" x14ac:dyDescent="0.2">
      <c r="A861" s="2">
        <f>'Marktpreise EEX NCG 2017'!A861</f>
        <v>42499</v>
      </c>
      <c r="B861" s="4">
        <f>'BHC Gesamt 2017'!N505</f>
        <v>19.05204424778761</v>
      </c>
      <c r="C861" s="4">
        <f>'BHC Gesamt 2017'!M505</f>
        <v>16.726737967914428</v>
      </c>
      <c r="D861" s="4">
        <f>'Portfolioübersicht BHC'!$G$12</f>
        <v>23.61</v>
      </c>
      <c r="E861" s="4">
        <f>'BHC Gesamt 2017'!G505</f>
        <v>15.299999999999999</v>
      </c>
      <c r="F861" s="4">
        <f>'BHC Gesamt 2017'!F505</f>
        <v>15.11</v>
      </c>
      <c r="G861">
        <f>'Marktpreise EEX NCG 2017'!G861</f>
        <v>16.781116751269014</v>
      </c>
      <c r="H861">
        <f>'Marktpreise EEX NCG 2017'!H861</f>
        <v>13.116</v>
      </c>
      <c r="I861">
        <f>'Marktpreise EEX NCG 2017'!L861+0.19</f>
        <v>14.450475000000006</v>
      </c>
    </row>
    <row r="862" spans="1:9" x14ac:dyDescent="0.2">
      <c r="A862" s="2">
        <f>'Marktpreise EEX NCG 2017'!A862</f>
        <v>42500</v>
      </c>
      <c r="B862" s="4">
        <f>'BHC Gesamt 2017'!N506</f>
        <v>19.04121470588235</v>
      </c>
      <c r="C862" s="4">
        <f>'BHC Gesamt 2017'!M506</f>
        <v>16.719521276595735</v>
      </c>
      <c r="D862" s="4">
        <f>'Portfolioübersicht BHC'!$G$12</f>
        <v>23.61</v>
      </c>
      <c r="E862" s="4">
        <f>'BHC Gesamt 2017'!G506</f>
        <v>15.37</v>
      </c>
      <c r="F862" s="4">
        <f>'BHC Gesamt 2017'!F506</f>
        <v>15.18</v>
      </c>
      <c r="G862">
        <f>'Marktpreise EEX NCG 2017'!G862</f>
        <v>16.751725888324856</v>
      </c>
      <c r="H862">
        <f>'Marktpreise EEX NCG 2017'!H862</f>
        <v>12.717000000000001</v>
      </c>
      <c r="I862">
        <f>'Marktpreise EEX NCG 2017'!L862+0.19</f>
        <v>14.422760000000007</v>
      </c>
    </row>
    <row r="863" spans="1:9" x14ac:dyDescent="0.2">
      <c r="A863" s="2">
        <f>'Marktpreise EEX NCG 2017'!A863</f>
        <v>42501</v>
      </c>
      <c r="B863" s="4">
        <f>'BHC Gesamt 2017'!N507</f>
        <v>19.030741935483867</v>
      </c>
      <c r="C863" s="4">
        <f>'BHC Gesamt 2017'!M507</f>
        <v>16.712910052910043</v>
      </c>
      <c r="D863" s="4">
        <f>'Portfolioübersicht BHC'!$G$12</f>
        <v>23.61</v>
      </c>
      <c r="E863" s="4">
        <f>'BHC Gesamt 2017'!G507</f>
        <v>15.469999999999999</v>
      </c>
      <c r="F863" s="4">
        <f>'BHC Gesamt 2017'!F507</f>
        <v>15.28</v>
      </c>
      <c r="G863">
        <f>'Marktpreise EEX NCG 2017'!G863</f>
        <v>16.723045685279171</v>
      </c>
      <c r="H863">
        <f>'Marktpreise EEX NCG 2017'!H863</f>
        <v>12.901</v>
      </c>
      <c r="I863">
        <f>'Marktpreise EEX NCG 2017'!L863+0.19</f>
        <v>14.395970000000014</v>
      </c>
    </row>
    <row r="864" spans="1:9" x14ac:dyDescent="0.2">
      <c r="A864" s="2">
        <f>'Marktpreise EEX NCG 2017'!A864</f>
        <v>42502</v>
      </c>
      <c r="B864" s="4">
        <f>'BHC Gesamt 2017'!N508</f>
        <v>19.020067251461988</v>
      </c>
      <c r="C864" s="4">
        <f>'BHC Gesamt 2017'!M508</f>
        <v>16.712910052910043</v>
      </c>
      <c r="D864" s="4">
        <f>'Portfolioübersicht BHC'!$G$12</f>
        <v>23.61</v>
      </c>
      <c r="E864" s="4">
        <f>'BHC Gesamt 2017'!G508</f>
        <v>15.379999999999999</v>
      </c>
      <c r="F864" s="4">
        <f>'BHC Gesamt 2017'!F508</f>
        <v>15.19</v>
      </c>
      <c r="G864">
        <f>'Marktpreise EEX NCG 2017'!G864</f>
        <v>16.694974619289329</v>
      </c>
      <c r="H864">
        <f>'Marktpreise EEX NCG 2017'!H864</f>
        <v>13.178000000000001</v>
      </c>
      <c r="I864">
        <f>'Marktpreise EEX NCG 2017'!L864+0.19</f>
        <v>14.369740000000011</v>
      </c>
    </row>
    <row r="865" spans="1:9" x14ac:dyDescent="0.2">
      <c r="A865" s="2">
        <f>'Marktpreise EEX NCG 2017'!A865</f>
        <v>42503</v>
      </c>
      <c r="B865" s="4">
        <f>'BHC Gesamt 2017'!N509</f>
        <v>19.009192419825069</v>
      </c>
      <c r="C865" s="4">
        <f>'BHC Gesamt 2017'!M509</f>
        <v>16.712910052910043</v>
      </c>
      <c r="D865" s="4">
        <f>'Portfolioübersicht BHC'!$G$12</f>
        <v>23.61</v>
      </c>
      <c r="E865" s="4">
        <f>'BHC Gesamt 2017'!G509</f>
        <v>15.29</v>
      </c>
      <c r="F865" s="4">
        <f>'BHC Gesamt 2017'!F509</f>
        <v>15.1</v>
      </c>
      <c r="G865">
        <f>'Marktpreise EEX NCG 2017'!G865</f>
        <v>16.686919191919184</v>
      </c>
      <c r="H865">
        <f>'Marktpreise EEX NCG 2017'!H865</f>
        <v>12.943</v>
      </c>
      <c r="I865">
        <f>'Marktpreise EEX NCG 2017'!L865+0.19</f>
        <v>14.342950000000009</v>
      </c>
    </row>
    <row r="866" spans="1:9" x14ac:dyDescent="0.2">
      <c r="A866" s="2">
        <f>'Marktpreise EEX NCG 2017'!A866</f>
        <v>42504</v>
      </c>
      <c r="B866" s="4">
        <f>'BHC Gesamt 2017'!N510</f>
        <v>19.009192419825069</v>
      </c>
      <c r="C866" s="4">
        <f>'BHC Gesamt 2017'!M510</f>
        <v>16.712910052910043</v>
      </c>
      <c r="D866" s="4">
        <f>'Portfolioübersicht BHC'!$G$12</f>
        <v>23.61</v>
      </c>
      <c r="E866" s="4">
        <f>'BHC Gesamt 2017'!G510</f>
        <v>15.29</v>
      </c>
      <c r="F866" s="4">
        <f>'BHC Gesamt 2017'!F510</f>
        <v>0</v>
      </c>
      <c r="G866">
        <f>'Marktpreise EEX NCG 2017'!G866</f>
        <v>16.686919191919184</v>
      </c>
      <c r="H866">
        <f>'Marktpreise EEX NCG 2017'!H866</f>
        <v>12.98</v>
      </c>
      <c r="I866">
        <f>'Marktpreise EEX NCG 2017'!L866+0.19</f>
        <v>14.316110000000007</v>
      </c>
    </row>
    <row r="867" spans="1:9" x14ac:dyDescent="0.2">
      <c r="A867" s="2">
        <f>'Marktpreise EEX NCG 2017'!A867</f>
        <v>42505</v>
      </c>
      <c r="B867" s="4">
        <f>'BHC Gesamt 2017'!N511</f>
        <v>19.009192419825069</v>
      </c>
      <c r="C867" s="4">
        <f>'BHC Gesamt 2017'!M511</f>
        <v>16.712910052910043</v>
      </c>
      <c r="D867" s="4">
        <f>'Portfolioübersicht BHC'!$G$12</f>
        <v>23.61</v>
      </c>
      <c r="E867" s="4">
        <f>'BHC Gesamt 2017'!G511</f>
        <v>15.29</v>
      </c>
      <c r="F867" s="4">
        <f>'BHC Gesamt 2017'!F511</f>
        <v>0</v>
      </c>
      <c r="G867">
        <f>'Marktpreise EEX NCG 2017'!G867</f>
        <v>16.667614213197961</v>
      </c>
      <c r="H867">
        <f>'Marktpreise EEX NCG 2017'!H867</f>
        <v>13.047000000000001</v>
      </c>
      <c r="I867">
        <f>'Marktpreise EEX NCG 2017'!L867+0.19</f>
        <v>14.289639999999999</v>
      </c>
    </row>
    <row r="868" spans="1:9" x14ac:dyDescent="0.2">
      <c r="A868" s="2">
        <f>'Marktpreise EEX NCG 2017'!A868</f>
        <v>42506</v>
      </c>
      <c r="B868" s="4">
        <f>'BHC Gesamt 2017'!N512</f>
        <v>18.999252906976743</v>
      </c>
      <c r="C868" s="4">
        <f>'BHC Gesamt 2017'!M512</f>
        <v>16.695364583333323</v>
      </c>
      <c r="D868" s="4">
        <f>'Portfolioübersicht BHC'!$G$12</f>
        <v>23.61</v>
      </c>
      <c r="E868" s="4">
        <f>'BHC Gesamt 2017'!G512</f>
        <v>15.59</v>
      </c>
      <c r="F868" s="4">
        <f>'BHC Gesamt 2017'!F512</f>
        <v>15.4</v>
      </c>
      <c r="G868">
        <f>'Marktpreise EEX NCG 2017'!G868</f>
        <v>16.642385786802016</v>
      </c>
      <c r="H868">
        <f>'Marktpreise EEX NCG 2017'!H868</f>
        <v>13.305</v>
      </c>
      <c r="I868">
        <f>'Marktpreise EEX NCG 2017'!L868+0.19</f>
        <v>14.26366</v>
      </c>
    </row>
    <row r="869" spans="1:9" x14ac:dyDescent="0.2">
      <c r="A869" s="2">
        <f>'Marktpreise EEX NCG 2017'!A869</f>
        <v>42507</v>
      </c>
      <c r="B869" s="4">
        <f>'BHC Gesamt 2017'!N513</f>
        <v>18.989573913043476</v>
      </c>
      <c r="C869" s="4">
        <f>'BHC Gesamt 2017'!M513</f>
        <v>16.689999999999991</v>
      </c>
      <c r="D869" s="4">
        <f>'Portfolioübersicht BHC'!$G$12</f>
        <v>23.61</v>
      </c>
      <c r="E869" s="4">
        <f>'BHC Gesamt 2017'!G513</f>
        <v>15.66</v>
      </c>
      <c r="F869" s="4">
        <f>'BHC Gesamt 2017'!F513</f>
        <v>15.47</v>
      </c>
      <c r="G869">
        <f>'Marktpreise EEX NCG 2017'!G869</f>
        <v>16.616142131979682</v>
      </c>
      <c r="H869">
        <f>'Marktpreise EEX NCG 2017'!H869</f>
        <v>13.34</v>
      </c>
      <c r="I869">
        <f>'Marktpreise EEX NCG 2017'!L869+0.19</f>
        <v>14.241104999999997</v>
      </c>
    </row>
    <row r="870" spans="1:9" x14ac:dyDescent="0.2">
      <c r="A870" s="2">
        <f>'Marktpreise EEX NCG 2017'!A870</f>
        <v>42508</v>
      </c>
      <c r="B870" s="4">
        <f>'BHC Gesamt 2017'!N514</f>
        <v>18.979719653179188</v>
      </c>
      <c r="C870" s="4">
        <f>'BHC Gesamt 2017'!M514</f>
        <v>16.689999999999991</v>
      </c>
      <c r="D870" s="4">
        <f>'Portfolioübersicht BHC'!$G$12</f>
        <v>23.61</v>
      </c>
      <c r="E870" s="4">
        <f>'BHC Gesamt 2017'!G514</f>
        <v>15.58</v>
      </c>
      <c r="F870" s="4">
        <f>'BHC Gesamt 2017'!F514</f>
        <v>15.39</v>
      </c>
      <c r="G870">
        <f>'Marktpreise EEX NCG 2017'!G870</f>
        <v>16.589949238578669</v>
      </c>
      <c r="H870">
        <f>'Marktpreise EEX NCG 2017'!H870</f>
        <v>13.250999999999999</v>
      </c>
      <c r="I870">
        <f>'Marktpreise EEX NCG 2017'!L870+0.19</f>
        <v>14.219314999999996</v>
      </c>
    </row>
    <row r="871" spans="1:9" x14ac:dyDescent="0.2">
      <c r="A871" s="2">
        <f>'Marktpreise EEX NCG 2017'!A871</f>
        <v>42509</v>
      </c>
      <c r="B871" s="4">
        <f>'BHC Gesamt 2017'!N515</f>
        <v>18.969518731988469</v>
      </c>
      <c r="C871" s="4">
        <f>'BHC Gesamt 2017'!M515</f>
        <v>16.689999999999991</v>
      </c>
      <c r="D871" s="4">
        <f>'Portfolioübersicht BHC'!$G$12</f>
        <v>23.61</v>
      </c>
      <c r="E871" s="4">
        <f>'BHC Gesamt 2017'!G515</f>
        <v>15.44</v>
      </c>
      <c r="F871" s="4">
        <f>'BHC Gesamt 2017'!F515</f>
        <v>15.25</v>
      </c>
      <c r="G871">
        <f>'Marktpreise EEX NCG 2017'!G871</f>
        <v>16.56360406091369</v>
      </c>
      <c r="H871">
        <f>'Marktpreise EEX NCG 2017'!H871</f>
        <v>13.073</v>
      </c>
      <c r="I871">
        <f>'Marktpreise EEX NCG 2017'!L871+0.19</f>
        <v>14.193554999999996</v>
      </c>
    </row>
    <row r="872" spans="1:9" x14ac:dyDescent="0.2">
      <c r="A872" s="2">
        <f>'Marktpreise EEX NCG 2017'!A872</f>
        <v>42510</v>
      </c>
      <c r="B872" s="4">
        <f>'BHC Gesamt 2017'!N516</f>
        <v>18.959347701149422</v>
      </c>
      <c r="C872" s="4">
        <f>'BHC Gesamt 2017'!M516</f>
        <v>16.689999999999991</v>
      </c>
      <c r="D872" s="4">
        <f>'Portfolioübersicht BHC'!$G$12</f>
        <v>23.61</v>
      </c>
      <c r="E872" s="4">
        <f>'BHC Gesamt 2017'!G516</f>
        <v>15.43</v>
      </c>
      <c r="F872" s="4">
        <f>'BHC Gesamt 2017'!F516</f>
        <v>15.24</v>
      </c>
      <c r="G872">
        <f>'Marktpreise EEX NCG 2017'!G872</f>
        <v>16.556919191919174</v>
      </c>
      <c r="H872">
        <f>'Marktpreise EEX NCG 2017'!H872</f>
        <v>12.878</v>
      </c>
      <c r="I872">
        <f>'Marktpreise EEX NCG 2017'!L872+0.19</f>
        <v>14.168194999999995</v>
      </c>
    </row>
    <row r="873" spans="1:9" x14ac:dyDescent="0.2">
      <c r="A873" s="2">
        <f>'Marktpreise EEX NCG 2017'!A873</f>
        <v>42511</v>
      </c>
      <c r="B873" s="4">
        <f>'BHC Gesamt 2017'!N517</f>
        <v>18.959347701149422</v>
      </c>
      <c r="C873" s="4">
        <f>'BHC Gesamt 2017'!M517</f>
        <v>16.689999999999991</v>
      </c>
      <c r="D873" s="4">
        <f>'Portfolioübersicht BHC'!$G$12</f>
        <v>23.61</v>
      </c>
      <c r="E873" s="4">
        <f>'BHC Gesamt 2017'!G517</f>
        <v>15.43</v>
      </c>
      <c r="F873" s="4">
        <f>'BHC Gesamt 2017'!F517</f>
        <v>0</v>
      </c>
      <c r="G873">
        <f>'Marktpreise EEX NCG 2017'!G873</f>
        <v>16.556919191919174</v>
      </c>
      <c r="H873">
        <f>'Marktpreise EEX NCG 2017'!H873</f>
        <v>12.702999999999999</v>
      </c>
      <c r="I873">
        <f>'Marktpreise EEX NCG 2017'!L873+0.19</f>
        <v>14.14255</v>
      </c>
    </row>
    <row r="874" spans="1:9" x14ac:dyDescent="0.2">
      <c r="A874" s="2">
        <f>'Marktpreise EEX NCG 2017'!A874</f>
        <v>42512</v>
      </c>
      <c r="B874" s="4">
        <f>'BHC Gesamt 2017'!N518</f>
        <v>18.959347701149422</v>
      </c>
      <c r="C874" s="4">
        <f>'BHC Gesamt 2017'!M518</f>
        <v>16.689999999999991</v>
      </c>
      <c r="D874" s="4">
        <f>'Portfolioübersicht BHC'!$G$12</f>
        <v>23.61</v>
      </c>
      <c r="E874" s="4">
        <f>'BHC Gesamt 2017'!G518</f>
        <v>15.43</v>
      </c>
      <c r="F874" s="4">
        <f>'BHC Gesamt 2017'!F518</f>
        <v>0</v>
      </c>
      <c r="G874">
        <f>'Marktpreise EEX NCG 2017'!G874</f>
        <v>16.537258883248715</v>
      </c>
      <c r="H874">
        <f>'Marktpreise EEX NCG 2017'!H874</f>
        <v>12.98</v>
      </c>
      <c r="I874">
        <f>'Marktpreise EEX NCG 2017'!L874+0.19</f>
        <v>14.118079999999999</v>
      </c>
    </row>
    <row r="875" spans="1:9" x14ac:dyDescent="0.2">
      <c r="A875" s="2">
        <f>'Marktpreise EEX NCG 2017'!A875</f>
        <v>42513</v>
      </c>
      <c r="B875" s="4">
        <f>'BHC Gesamt 2017'!N519</f>
        <v>18.948489971346703</v>
      </c>
      <c r="C875" s="4">
        <f>'BHC Gesamt 2017'!M519</f>
        <v>16.689999999999991</v>
      </c>
      <c r="D875" s="4">
        <f>'Portfolioübersicht BHC'!$G$12</f>
        <v>23.61</v>
      </c>
      <c r="E875" s="4">
        <f>'BHC Gesamt 2017'!G519</f>
        <v>15.17</v>
      </c>
      <c r="F875" s="4">
        <f>'BHC Gesamt 2017'!F519</f>
        <v>14.98</v>
      </c>
      <c r="G875">
        <f>'Marktpreise EEX NCG 2017'!G875</f>
        <v>16.509746192893385</v>
      </c>
      <c r="H875">
        <f>'Marktpreise EEX NCG 2017'!H875</f>
        <v>13.074999999999999</v>
      </c>
      <c r="I875">
        <f>'Marktpreise EEX NCG 2017'!L875+0.19</f>
        <v>14.096635000000004</v>
      </c>
    </row>
    <row r="876" spans="1:9" x14ac:dyDescent="0.2">
      <c r="A876" s="2">
        <f>'Marktpreise EEX NCG 2017'!A876</f>
        <v>42514</v>
      </c>
      <c r="B876" s="4">
        <f>'BHC Gesamt 2017'!N520</f>
        <v>18.937779999999997</v>
      </c>
      <c r="C876" s="4">
        <f>'BHC Gesamt 2017'!M520</f>
        <v>16.652373737373729</v>
      </c>
      <c r="D876" s="4">
        <f>'Portfolioübersicht BHC'!$G$12</f>
        <v>23.61</v>
      </c>
      <c r="E876" s="4">
        <f>'BHC Gesamt 2017'!G520</f>
        <v>15.2</v>
      </c>
      <c r="F876" s="4">
        <f>'BHC Gesamt 2017'!F520</f>
        <v>15.01</v>
      </c>
      <c r="G876">
        <f>'Marktpreise EEX NCG 2017'!G876</f>
        <v>16.482741116751253</v>
      </c>
      <c r="H876">
        <f>'Marktpreise EEX NCG 2017'!H876</f>
        <v>13.068</v>
      </c>
      <c r="I876">
        <f>'Marktpreise EEX NCG 2017'!L876+0.19</f>
        <v>14.076900000000004</v>
      </c>
    </row>
    <row r="877" spans="1:9" x14ac:dyDescent="0.2">
      <c r="A877" s="2">
        <f>'Marktpreise EEX NCG 2017'!A877</f>
        <v>42515</v>
      </c>
      <c r="B877" s="4">
        <f>'BHC Gesamt 2017'!N521</f>
        <v>18.927900284900282</v>
      </c>
      <c r="C877" s="4">
        <f>'BHC Gesamt 2017'!M521</f>
        <v>16.646432160804011</v>
      </c>
      <c r="D877" s="4">
        <f>'Portfolioübersicht BHC'!$G$12</f>
        <v>23.61</v>
      </c>
      <c r="E877" s="4">
        <f>'BHC Gesamt 2017'!G521</f>
        <v>15.469999999999999</v>
      </c>
      <c r="F877" s="4">
        <f>'BHC Gesamt 2017'!F521</f>
        <v>15.28</v>
      </c>
      <c r="G877">
        <f>'Marktpreise EEX NCG 2017'!G877</f>
        <v>16.456497461928915</v>
      </c>
      <c r="H877">
        <f>'Marktpreise EEX NCG 2017'!H877</f>
        <v>13.132999999999999</v>
      </c>
      <c r="I877">
        <f>'Marktpreise EEX NCG 2017'!L877+0.19</f>
        <v>14.057365000000008</v>
      </c>
    </row>
    <row r="878" spans="1:9" x14ac:dyDescent="0.2">
      <c r="A878" s="2">
        <f>'Marktpreise EEX NCG 2017'!A878</f>
        <v>42516</v>
      </c>
      <c r="B878" s="4">
        <f>'BHC Gesamt 2017'!N522</f>
        <v>18.918502840909088</v>
      </c>
      <c r="C878" s="4">
        <f>'BHC Gesamt 2017'!M522</f>
        <v>16.64129999999999</v>
      </c>
      <c r="D878" s="4">
        <f>'Portfolioübersicht BHC'!$G$12</f>
        <v>23.61</v>
      </c>
      <c r="E878" s="4">
        <f>'BHC Gesamt 2017'!G522</f>
        <v>15.62</v>
      </c>
      <c r="F878" s="4">
        <f>'BHC Gesamt 2017'!F522</f>
        <v>15.43</v>
      </c>
      <c r="G878">
        <f>'Marktpreise EEX NCG 2017'!G878</f>
        <v>16.431269035532981</v>
      </c>
      <c r="H878">
        <f>'Marktpreise EEX NCG 2017'!H878</f>
        <v>13.407</v>
      </c>
      <c r="I878">
        <f>'Marktpreise EEX NCG 2017'!L878+0.19</f>
        <v>14.038625000000001</v>
      </c>
    </row>
    <row r="879" spans="1:9" x14ac:dyDescent="0.2">
      <c r="A879" s="2">
        <f>'Marktpreise EEX NCG 2017'!A879</f>
        <v>42517</v>
      </c>
      <c r="B879" s="4">
        <f>'BHC Gesamt 2017'!N523</f>
        <v>18.909781869688384</v>
      </c>
      <c r="C879" s="4">
        <f>'BHC Gesamt 2017'!M523</f>
        <v>16.637313432835811</v>
      </c>
      <c r="D879" s="4">
        <f>'Portfolioübersicht BHC'!$G$12</f>
        <v>23.61</v>
      </c>
      <c r="E879" s="4">
        <f>'BHC Gesamt 2017'!G523</f>
        <v>15.84</v>
      </c>
      <c r="F879" s="4">
        <f>'BHC Gesamt 2017'!F523</f>
        <v>15.65</v>
      </c>
      <c r="G879">
        <f>'Marktpreise EEX NCG 2017'!G879</f>
        <v>16.427323232323218</v>
      </c>
      <c r="H879">
        <f>'Marktpreise EEX NCG 2017'!H879</f>
        <v>13.683999999999999</v>
      </c>
      <c r="I879">
        <f>'Marktpreise EEX NCG 2017'!L879+0.19</f>
        <v>14.022840000000006</v>
      </c>
    </row>
    <row r="880" spans="1:9" x14ac:dyDescent="0.2">
      <c r="A880" s="2">
        <f>'Marktpreise EEX NCG 2017'!A880</f>
        <v>42518</v>
      </c>
      <c r="B880" s="4">
        <f>'BHC Gesamt 2017'!N524</f>
        <v>18.909781869688384</v>
      </c>
      <c r="C880" s="4">
        <f>'BHC Gesamt 2017'!M524</f>
        <v>16.637313432835811</v>
      </c>
      <c r="D880" s="4">
        <f>'Portfolioübersicht BHC'!$G$12</f>
        <v>23.61</v>
      </c>
      <c r="E880" s="4">
        <f>'BHC Gesamt 2017'!G524</f>
        <v>15.84</v>
      </c>
      <c r="F880" s="4">
        <f>'BHC Gesamt 2017'!F524</f>
        <v>0</v>
      </c>
      <c r="G880">
        <f>'Marktpreise EEX NCG 2017'!G880</f>
        <v>16.427323232323218</v>
      </c>
      <c r="H880">
        <f>'Marktpreise EEX NCG 2017'!H880</f>
        <v>13.725</v>
      </c>
      <c r="I880">
        <f>'Marktpreise EEX NCG 2017'!L880+0.19</f>
        <v>14.004639999999998</v>
      </c>
    </row>
    <row r="881" spans="1:9" x14ac:dyDescent="0.2">
      <c r="A881" s="2">
        <f>'Marktpreise EEX NCG 2017'!A881</f>
        <v>42519</v>
      </c>
      <c r="B881" s="4">
        <f>'BHC Gesamt 2017'!N525</f>
        <v>18.909781869688384</v>
      </c>
      <c r="C881" s="4">
        <f>'BHC Gesamt 2017'!M525</f>
        <v>16.637313432835811</v>
      </c>
      <c r="D881" s="4">
        <f>'Portfolioübersicht BHC'!$G$12</f>
        <v>23.61</v>
      </c>
      <c r="E881" s="4">
        <f>'BHC Gesamt 2017'!G525</f>
        <v>15.84</v>
      </c>
      <c r="F881" s="4">
        <f>'BHC Gesamt 2017'!F525</f>
        <v>0</v>
      </c>
      <c r="G881">
        <f>'Marktpreise EEX NCG 2017'!G881</f>
        <v>16.407461928933994</v>
      </c>
      <c r="H881">
        <f>'Marktpreise EEX NCG 2017'!H881</f>
        <v>13.839</v>
      </c>
      <c r="I881">
        <f>'Marktpreise EEX NCG 2017'!L881+0.19</f>
        <v>13.990259999999997</v>
      </c>
    </row>
    <row r="882" spans="1:9" x14ac:dyDescent="0.2">
      <c r="A882" s="2">
        <f>'Marktpreise EEX NCG 2017'!A882</f>
        <v>42520</v>
      </c>
      <c r="B882" s="4">
        <f>'BHC Gesamt 2017'!N526</f>
        <v>18.909781869688384</v>
      </c>
      <c r="C882" s="4">
        <f>'BHC Gesamt 2017'!M526</f>
        <v>16.637313432835811</v>
      </c>
      <c r="D882" s="4">
        <f>'Portfolioübersicht BHC'!$G$12</f>
        <v>23.61</v>
      </c>
      <c r="E882" s="4">
        <f>'BHC Gesamt 2017'!G526</f>
        <v>15.84</v>
      </c>
      <c r="F882" s="4">
        <f>'BHC Gesamt 2017'!F526</f>
        <v>0</v>
      </c>
      <c r="G882">
        <f>'Marktpreise EEX NCG 2017'!G882</f>
        <v>16.386785714285704</v>
      </c>
      <c r="H882">
        <f>'Marktpreise EEX NCG 2017'!H882</f>
        <v>13.826000000000001</v>
      </c>
      <c r="I882">
        <f>'Marktpreise EEX NCG 2017'!L882+0.19</f>
        <v>13.977255000000005</v>
      </c>
    </row>
    <row r="883" spans="1:9" x14ac:dyDescent="0.2">
      <c r="A883" s="2">
        <f>'Marktpreise EEX NCG 2017'!A883</f>
        <v>42521</v>
      </c>
      <c r="B883" s="4">
        <f>'BHC Gesamt 2017'!N527</f>
        <v>18.901985875706213</v>
      </c>
      <c r="C883" s="4">
        <f>'BHC Gesamt 2017'!M527</f>
        <v>16.632512315270926</v>
      </c>
      <c r="D883" s="4">
        <f>'Portfolioübersicht BHC'!$G$12</f>
        <v>23.61</v>
      </c>
      <c r="E883" s="4">
        <f>'BHC Gesamt 2017'!G527</f>
        <v>16.150000000000002</v>
      </c>
      <c r="F883" s="4">
        <f>'BHC Gesamt 2017'!F527</f>
        <v>15.96</v>
      </c>
      <c r="G883">
        <f>'Marktpreise EEX NCG 2017'!G883</f>
        <v>16.364540816326517</v>
      </c>
      <c r="H883">
        <f>'Marktpreise EEX NCG 2017'!H883</f>
        <v>14.243</v>
      </c>
      <c r="I883">
        <f>'Marktpreise EEX NCG 2017'!L883+0.19</f>
        <v>13.965805</v>
      </c>
    </row>
    <row r="884" spans="1:9" x14ac:dyDescent="0.2">
      <c r="A884" s="2">
        <f>'Marktpreise EEX NCG 2017'!A884</f>
        <v>42522</v>
      </c>
      <c r="B884" s="4">
        <f>'BHC Gesamt 2017'!N528</f>
        <v>18.893726760563379</v>
      </c>
      <c r="C884" s="4">
        <f>'BHC Gesamt 2017'!M528</f>
        <v>16.632512315270926</v>
      </c>
      <c r="D884" s="4">
        <f>'Portfolioübersicht BHC'!$G$12</f>
        <v>23.61</v>
      </c>
      <c r="E884" s="4">
        <f>'BHC Gesamt 2017'!G528</f>
        <v>15.969999999999999</v>
      </c>
      <c r="F884" s="4">
        <f>'BHC Gesamt 2017'!F528</f>
        <v>15.78</v>
      </c>
      <c r="G884">
        <f>'Marktpreise EEX NCG 2017'!G884</f>
        <v>16.342551020408152</v>
      </c>
      <c r="H884">
        <f>'Marktpreise EEX NCG 2017'!H884</f>
        <v>14.21</v>
      </c>
      <c r="I884">
        <f>'Marktpreise EEX NCG 2017'!L884+0.19</f>
        <v>13.954429999999993</v>
      </c>
    </row>
    <row r="885" spans="1:9" x14ac:dyDescent="0.2">
      <c r="A885" s="2">
        <f>'Marktpreise EEX NCG 2017'!A885</f>
        <v>42523</v>
      </c>
      <c r="B885" s="4">
        <f>'BHC Gesamt 2017'!N529</f>
        <v>18.88610393258427</v>
      </c>
      <c r="C885" s="4">
        <f>'BHC Gesamt 2017'!M529</f>
        <v>16.628097560975601</v>
      </c>
      <c r="D885" s="4">
        <f>'Portfolioübersicht BHC'!$G$12</f>
        <v>23.61</v>
      </c>
      <c r="E885" s="4">
        <f>'BHC Gesamt 2017'!G529</f>
        <v>16.18</v>
      </c>
      <c r="F885" s="4">
        <f>'BHC Gesamt 2017'!F529</f>
        <v>15.99</v>
      </c>
      <c r="G885">
        <f>'Marktpreise EEX NCG 2017'!G885</f>
        <v>16.322091836734682</v>
      </c>
      <c r="H885">
        <f>'Marktpreise EEX NCG 2017'!H885</f>
        <v>14.541</v>
      </c>
      <c r="I885">
        <f>'Marktpreise EEX NCG 2017'!L885+0.19</f>
        <v>13.944444999999996</v>
      </c>
    </row>
    <row r="886" spans="1:9" x14ac:dyDescent="0.2">
      <c r="A886" s="2">
        <f>'Marktpreise EEX NCG 2017'!A886</f>
        <v>42524</v>
      </c>
      <c r="B886" s="4">
        <f>'BHC Gesamt 2017'!N530</f>
        <v>18.878747899159663</v>
      </c>
      <c r="C886" s="4">
        <f>'BHC Gesamt 2017'!M530</f>
        <v>16.626310679611642</v>
      </c>
      <c r="D886" s="4">
        <f>'Portfolioübersicht BHC'!$G$12</f>
        <v>23.61</v>
      </c>
      <c r="E886" s="4">
        <f>'BHC Gesamt 2017'!G530</f>
        <v>16.260000000000002</v>
      </c>
      <c r="F886" s="4">
        <f>'BHC Gesamt 2017'!F530</f>
        <v>16.07</v>
      </c>
      <c r="G886">
        <f>'Marktpreise EEX NCG 2017'!G886</f>
        <v>16.320812182741101</v>
      </c>
      <c r="H886">
        <f>'Marktpreise EEX NCG 2017'!H886</f>
        <v>14.926</v>
      </c>
      <c r="I886">
        <f>'Marktpreise EEX NCG 2017'!L886+0.19</f>
        <v>13.934594999999989</v>
      </c>
    </row>
    <row r="887" spans="1:9" x14ac:dyDescent="0.2">
      <c r="A887" s="2">
        <f>'Marktpreise EEX NCG 2017'!A887</f>
        <v>42525</v>
      </c>
      <c r="B887" s="4">
        <f>'BHC Gesamt 2017'!N531</f>
        <v>18.878747899159663</v>
      </c>
      <c r="C887" s="4">
        <f>'BHC Gesamt 2017'!M531</f>
        <v>16.626310679611642</v>
      </c>
      <c r="D887" s="4">
        <f>'Portfolioübersicht BHC'!$G$12</f>
        <v>23.61</v>
      </c>
      <c r="E887" s="4">
        <f>'BHC Gesamt 2017'!G531</f>
        <v>16.260000000000002</v>
      </c>
      <c r="F887" s="4">
        <f>'BHC Gesamt 2017'!F531</f>
        <v>0</v>
      </c>
      <c r="G887">
        <f>'Marktpreise EEX NCG 2017'!G887</f>
        <v>16.320812182741101</v>
      </c>
      <c r="H887">
        <f>'Marktpreise EEX NCG 2017'!H887</f>
        <v>14.29</v>
      </c>
      <c r="I887">
        <f>'Marktpreise EEX NCG 2017'!L887+0.19</f>
        <v>13.920744999999997</v>
      </c>
    </row>
    <row r="888" spans="1:9" x14ac:dyDescent="0.2">
      <c r="A888" s="2">
        <f>'Marktpreise EEX NCG 2017'!A888</f>
        <v>42526</v>
      </c>
      <c r="B888" s="4">
        <f>'BHC Gesamt 2017'!N532</f>
        <v>18.878747899159663</v>
      </c>
      <c r="C888" s="4">
        <f>'BHC Gesamt 2017'!M532</f>
        <v>16.626310679611642</v>
      </c>
      <c r="D888" s="4">
        <f>'Portfolioübersicht BHC'!$G$12</f>
        <v>23.61</v>
      </c>
      <c r="E888" s="4">
        <f>'BHC Gesamt 2017'!G532</f>
        <v>16.260000000000002</v>
      </c>
      <c r="F888" s="4">
        <f>'BHC Gesamt 2017'!F532</f>
        <v>0</v>
      </c>
      <c r="G888">
        <f>'Marktpreise EEX NCG 2017'!G888</f>
        <v>16.30438775510202</v>
      </c>
      <c r="H888">
        <f>'Marktpreise EEX NCG 2017'!H888</f>
        <v>14.478999999999999</v>
      </c>
      <c r="I888">
        <f>'Marktpreise EEX NCG 2017'!L888+0.19</f>
        <v>13.90731499999999</v>
      </c>
    </row>
    <row r="889" spans="1:9" x14ac:dyDescent="0.2">
      <c r="A889" s="2">
        <f>'Marktpreise EEX NCG 2017'!A889</f>
        <v>42527</v>
      </c>
      <c r="B889" s="4">
        <f>'BHC Gesamt 2017'!N533</f>
        <v>18.872801675977652</v>
      </c>
      <c r="C889" s="4">
        <f>'BHC Gesamt 2017'!M533</f>
        <v>16.626908212560377</v>
      </c>
      <c r="D889" s="4">
        <f>'Portfolioübersicht BHC'!$G$12</f>
        <v>23.61</v>
      </c>
      <c r="E889" s="4">
        <f>'BHC Gesamt 2017'!G533</f>
        <v>16.75</v>
      </c>
      <c r="F889" s="4">
        <f>'BHC Gesamt 2017'!F533</f>
        <v>16.559999999999999</v>
      </c>
      <c r="G889">
        <f>'Marktpreise EEX NCG 2017'!G889</f>
        <v>16.288367346938749</v>
      </c>
      <c r="H889">
        <f>'Marktpreise EEX NCG 2017'!H889</f>
        <v>14.664999999999999</v>
      </c>
      <c r="I889">
        <f>'Marktpreise EEX NCG 2017'!L889+0.19</f>
        <v>13.893459999999996</v>
      </c>
    </row>
    <row r="890" spans="1:9" x14ac:dyDescent="0.2">
      <c r="A890" s="2">
        <f>'Marktpreise EEX NCG 2017'!A890</f>
        <v>42528</v>
      </c>
      <c r="B890" s="4">
        <f>'BHC Gesamt 2017'!N534</f>
        <v>18.86766852367688</v>
      </c>
      <c r="C890" s="4">
        <f>'BHC Gesamt 2017'!M534</f>
        <v>16.626908212560377</v>
      </c>
      <c r="D890" s="4">
        <f>'Portfolioübersicht BHC'!$G$12</f>
        <v>23.61</v>
      </c>
      <c r="E890" s="4">
        <f>'BHC Gesamt 2017'!G534</f>
        <v>17.03</v>
      </c>
      <c r="F890" s="4">
        <f>'BHC Gesamt 2017'!F534</f>
        <v>16.84</v>
      </c>
      <c r="G890">
        <f>'Marktpreise EEX NCG 2017'!G890</f>
        <v>16.274285714285689</v>
      </c>
      <c r="H890">
        <f>'Marktpreise EEX NCG 2017'!H890</f>
        <v>14.756</v>
      </c>
      <c r="I890">
        <f>'Marktpreise EEX NCG 2017'!L890+0.19</f>
        <v>13.879364999999998</v>
      </c>
    </row>
    <row r="891" spans="1:9" x14ac:dyDescent="0.2">
      <c r="A891" s="2">
        <f>'Marktpreise EEX NCG 2017'!A891</f>
        <v>42529</v>
      </c>
      <c r="B891" s="4">
        <f>'BHC Gesamt 2017'!N535</f>
        <v>18.862369444444443</v>
      </c>
      <c r="C891" s="4">
        <f>'BHC Gesamt 2017'!M535</f>
        <v>16.626908212560377</v>
      </c>
      <c r="D891" s="4">
        <f>'Portfolioübersicht BHC'!$G$12</f>
        <v>23.61</v>
      </c>
      <c r="E891" s="4">
        <f>'BHC Gesamt 2017'!G535</f>
        <v>16.96</v>
      </c>
      <c r="F891" s="4">
        <f>'BHC Gesamt 2017'!F535</f>
        <v>16.77</v>
      </c>
      <c r="G891">
        <f>'Marktpreise EEX NCG 2017'!G891</f>
        <v>16.259846938775485</v>
      </c>
      <c r="H891">
        <f>'Marktpreise EEX NCG 2017'!H891</f>
        <v>14.595000000000001</v>
      </c>
      <c r="I891">
        <f>'Marktpreise EEX NCG 2017'!L891+0.19</f>
        <v>13.863910000000004</v>
      </c>
    </row>
    <row r="892" spans="1:9" x14ac:dyDescent="0.2">
      <c r="A892" s="2">
        <f>'Marktpreise EEX NCG 2017'!A892</f>
        <v>42530</v>
      </c>
      <c r="B892" s="4">
        <f>'BHC Gesamt 2017'!N536</f>
        <v>18.856351800554012</v>
      </c>
      <c r="C892" s="4">
        <f>'BHC Gesamt 2017'!M536</f>
        <v>16.626908212560377</v>
      </c>
      <c r="D892" s="4">
        <f>'Portfolioübersicht BHC'!$G$12</f>
        <v>23.61</v>
      </c>
      <c r="E892" s="4">
        <f>'BHC Gesamt 2017'!G536</f>
        <v>16.690000000000001</v>
      </c>
      <c r="F892" s="4">
        <f>'BHC Gesamt 2017'!F536</f>
        <v>16.5</v>
      </c>
      <c r="G892">
        <f>'Marktpreise EEX NCG 2017'!G892</f>
        <v>16.242857142857115</v>
      </c>
      <c r="H892">
        <f>'Marktpreise EEX NCG 2017'!H892</f>
        <v>14.275</v>
      </c>
      <c r="I892">
        <f>'Marktpreise EEX NCG 2017'!L892+0.19</f>
        <v>13.845460000000012</v>
      </c>
    </row>
    <row r="893" spans="1:9" x14ac:dyDescent="0.2">
      <c r="A893" s="2">
        <f>'Marktpreise EEX NCG 2017'!A893</f>
        <v>42531</v>
      </c>
      <c r="B893" s="4">
        <f>'BHC Gesamt 2017'!N537</f>
        <v>18.84959392265193</v>
      </c>
      <c r="C893" s="4">
        <f>'BHC Gesamt 2017'!M537</f>
        <v>16.626908212560377</v>
      </c>
      <c r="D893" s="4">
        <f>'Portfolioübersicht BHC'!$G$12</f>
        <v>23.61</v>
      </c>
      <c r="E893" s="4">
        <f>'BHC Gesamt 2017'!G537</f>
        <v>16.41</v>
      </c>
      <c r="F893" s="4">
        <f>'BHC Gesamt 2017'!F537</f>
        <v>16.22</v>
      </c>
      <c r="G893">
        <f>'Marktpreise EEX NCG 2017'!G893</f>
        <v>16.24274111675124</v>
      </c>
      <c r="H893">
        <f>'Marktpreise EEX NCG 2017'!H893</f>
        <v>13.984999999999999</v>
      </c>
      <c r="I893">
        <f>'Marktpreise EEX NCG 2017'!L893+0.19</f>
        <v>13.827125000000015</v>
      </c>
    </row>
    <row r="894" spans="1:9" x14ac:dyDescent="0.2">
      <c r="A894" s="2">
        <f>'Marktpreise EEX NCG 2017'!A894</f>
        <v>42532</v>
      </c>
      <c r="B894" s="4">
        <f>'BHC Gesamt 2017'!N538</f>
        <v>18.84959392265193</v>
      </c>
      <c r="C894" s="4">
        <f>'BHC Gesamt 2017'!M538</f>
        <v>16.626908212560377</v>
      </c>
      <c r="D894" s="4">
        <f>'Portfolioübersicht BHC'!$G$12</f>
        <v>23.61</v>
      </c>
      <c r="E894" s="4">
        <f>'BHC Gesamt 2017'!G538</f>
        <v>16.41</v>
      </c>
      <c r="F894" s="4">
        <f>'BHC Gesamt 2017'!F538</f>
        <v>0</v>
      </c>
      <c r="G894">
        <f>'Marktpreise EEX NCG 2017'!G894</f>
        <v>16.24274111675124</v>
      </c>
      <c r="H894">
        <f>'Marktpreise EEX NCG 2017'!H894</f>
        <v>13.936999999999999</v>
      </c>
      <c r="I894">
        <f>'Marktpreise EEX NCG 2017'!L894+0.19</f>
        <v>13.80680000000002</v>
      </c>
    </row>
    <row r="895" spans="1:9" x14ac:dyDescent="0.2">
      <c r="A895" s="2">
        <f>'Marktpreise EEX NCG 2017'!A895</f>
        <v>42533</v>
      </c>
      <c r="B895" s="4">
        <f>'BHC Gesamt 2017'!N539</f>
        <v>18.84959392265193</v>
      </c>
      <c r="C895" s="4">
        <f>'BHC Gesamt 2017'!M539</f>
        <v>16.626908212560377</v>
      </c>
      <c r="D895" s="4">
        <f>'Portfolioübersicht BHC'!$G$12</f>
        <v>23.61</v>
      </c>
      <c r="E895" s="4">
        <f>'BHC Gesamt 2017'!G539</f>
        <v>16.41</v>
      </c>
      <c r="F895" s="4">
        <f>'BHC Gesamt 2017'!F539</f>
        <v>0</v>
      </c>
      <c r="G895">
        <f>'Marktpreise EEX NCG 2017'!G895</f>
        <v>16.24274111675124</v>
      </c>
      <c r="H895">
        <f>'Marktpreise EEX NCG 2017'!H895</f>
        <v>13.938000000000001</v>
      </c>
      <c r="I895">
        <f>'Marktpreise EEX NCG 2017'!L895+0.19</f>
        <v>13.786320000000014</v>
      </c>
    </row>
    <row r="896" spans="1:9" x14ac:dyDescent="0.2">
      <c r="A896" s="2">
        <f>'Marktpreise EEX NCG 2017'!A896</f>
        <v>42534</v>
      </c>
      <c r="B896" s="4">
        <f>'BHC Gesamt 2017'!N540</f>
        <v>18.842515151515148</v>
      </c>
      <c r="C896" s="4">
        <f>'BHC Gesamt 2017'!M540</f>
        <v>16.626908212560377</v>
      </c>
      <c r="D896" s="4">
        <f>'Portfolioübersicht BHC'!$G$12</f>
        <v>23.61</v>
      </c>
      <c r="E896" s="4">
        <f>'BHC Gesamt 2017'!G540</f>
        <v>16.28</v>
      </c>
      <c r="F896" s="4">
        <f>'BHC Gesamt 2017'!F540</f>
        <v>16.09</v>
      </c>
      <c r="G896">
        <f>'Marktpreise EEX NCG 2017'!G896</f>
        <v>16.222994923857843</v>
      </c>
      <c r="H896">
        <f>'Marktpreise EEX NCG 2017'!H896</f>
        <v>13.722</v>
      </c>
      <c r="I896">
        <f>'Marktpreise EEX NCG 2017'!L896+0.19</f>
        <v>13.764495000000023</v>
      </c>
    </row>
    <row r="897" spans="1:9" x14ac:dyDescent="0.2">
      <c r="A897" s="2">
        <f>'Marktpreise EEX NCG 2017'!A897</f>
        <v>42535</v>
      </c>
      <c r="B897" s="4">
        <f>'BHC Gesamt 2017'!N541</f>
        <v>18.836107142857141</v>
      </c>
      <c r="C897" s="4">
        <f>'BHC Gesamt 2017'!M541</f>
        <v>16.626908212560377</v>
      </c>
      <c r="D897" s="4">
        <f>'Portfolioübersicht BHC'!$G$12</f>
        <v>23.61</v>
      </c>
      <c r="E897" s="4">
        <f>'BHC Gesamt 2017'!G541</f>
        <v>16.510000000000002</v>
      </c>
      <c r="F897" s="4">
        <f>'BHC Gesamt 2017'!F541</f>
        <v>16.32</v>
      </c>
      <c r="G897">
        <f>'Marktpreise EEX NCG 2017'!G897</f>
        <v>16.204162436548192</v>
      </c>
      <c r="H897">
        <f>'Marktpreise EEX NCG 2017'!H897</f>
        <v>13.75</v>
      </c>
      <c r="I897">
        <f>'Marktpreise EEX NCG 2017'!L897+0.19</f>
        <v>13.743520000000025</v>
      </c>
    </row>
    <row r="898" spans="1:9" x14ac:dyDescent="0.2">
      <c r="A898" s="2">
        <f>'Marktpreise EEX NCG 2017'!A898</f>
        <v>42536</v>
      </c>
      <c r="B898" s="4">
        <f>'BHC Gesamt 2017'!N542</f>
        <v>18.830117808219175</v>
      </c>
      <c r="C898" s="4">
        <f>'BHC Gesamt 2017'!M542</f>
        <v>16.626908212560377</v>
      </c>
      <c r="D898" s="4">
        <f>'Portfolioübersicht BHC'!$G$12</f>
        <v>23.61</v>
      </c>
      <c r="E898" s="4">
        <f>'BHC Gesamt 2017'!G542</f>
        <v>16.650000000000002</v>
      </c>
      <c r="F898" s="4">
        <f>'BHC Gesamt 2017'!F542</f>
        <v>16.46</v>
      </c>
      <c r="G898">
        <f>'Marktpreise EEX NCG 2017'!G898</f>
        <v>16.184974619289306</v>
      </c>
      <c r="H898">
        <f>'Marktpreise EEX NCG 2017'!H898</f>
        <v>14.106</v>
      </c>
      <c r="I898">
        <f>'Marktpreise EEX NCG 2017'!L898+0.19</f>
        <v>13.72447500000002</v>
      </c>
    </row>
    <row r="899" spans="1:9" x14ac:dyDescent="0.2">
      <c r="A899" s="2">
        <f>'Marktpreise EEX NCG 2017'!A899</f>
        <v>42537</v>
      </c>
      <c r="B899" s="4">
        <f>'BHC Gesamt 2017'!N543</f>
        <v>18.824106557377046</v>
      </c>
      <c r="C899" s="4">
        <f>'BHC Gesamt 2017'!M543</f>
        <v>16.626908212560377</v>
      </c>
      <c r="D899" s="4">
        <f>'Portfolioübersicht BHC'!$G$12</f>
        <v>23.61</v>
      </c>
      <c r="E899" s="4">
        <f>'BHC Gesamt 2017'!G543</f>
        <v>16.630000000000003</v>
      </c>
      <c r="F899" s="4">
        <f>'BHC Gesamt 2017'!F543</f>
        <v>16.440000000000001</v>
      </c>
      <c r="G899">
        <f>'Marktpreise EEX NCG 2017'!G899</f>
        <v>16.166040609137024</v>
      </c>
      <c r="H899">
        <f>'Marktpreise EEX NCG 2017'!H899</f>
        <v>14.028</v>
      </c>
      <c r="I899">
        <f>'Marktpreise EEX NCG 2017'!L899+0.19</f>
        <v>13.705220000000008</v>
      </c>
    </row>
    <row r="900" spans="1:9" x14ac:dyDescent="0.2">
      <c r="A900" s="2">
        <f>'Marktpreise EEX NCG 2017'!A900</f>
        <v>42538</v>
      </c>
      <c r="B900" s="4">
        <f>'BHC Gesamt 2017'!N544</f>
        <v>18.818754768392367</v>
      </c>
      <c r="C900" s="4">
        <f>'BHC Gesamt 2017'!M544</f>
        <v>16.626908212560377</v>
      </c>
      <c r="D900" s="4">
        <f>'Portfolioübersicht BHC'!$G$12</f>
        <v>23.61</v>
      </c>
      <c r="E900" s="4">
        <f>'BHC Gesamt 2017'!G544</f>
        <v>16.860000000000003</v>
      </c>
      <c r="F900" s="4">
        <f>'BHC Gesamt 2017'!F544</f>
        <v>16.670000000000002</v>
      </c>
      <c r="G900">
        <f>'Marktpreise EEX NCG 2017'!G900</f>
        <v>16.168585858585828</v>
      </c>
      <c r="H900">
        <f>'Marktpreise EEX NCG 2017'!H900</f>
        <v>14.337</v>
      </c>
      <c r="I900">
        <f>'Marktpreise EEX NCG 2017'!L900+0.19</f>
        <v>13.687545000000009</v>
      </c>
    </row>
    <row r="901" spans="1:9" x14ac:dyDescent="0.2">
      <c r="A901" s="2">
        <f>'Marktpreise EEX NCG 2017'!A901</f>
        <v>42539</v>
      </c>
      <c r="B901" s="4">
        <f>'BHC Gesamt 2017'!N545</f>
        <v>18.818754768392367</v>
      </c>
      <c r="C901" s="4">
        <f>'BHC Gesamt 2017'!M545</f>
        <v>16.626908212560377</v>
      </c>
      <c r="D901" s="4">
        <f>'Portfolioübersicht BHC'!$G$12</f>
        <v>23.61</v>
      </c>
      <c r="E901" s="4">
        <f>'BHC Gesamt 2017'!G545</f>
        <v>16.860000000000003</v>
      </c>
      <c r="F901" s="4">
        <f>'BHC Gesamt 2017'!F545</f>
        <v>0</v>
      </c>
      <c r="G901">
        <f>'Marktpreise EEX NCG 2017'!G901</f>
        <v>16.168585858585828</v>
      </c>
      <c r="H901">
        <f>'Marktpreise EEX NCG 2017'!H901</f>
        <v>14.339</v>
      </c>
      <c r="I901">
        <f>'Marktpreise EEX NCG 2017'!L901+0.19</f>
        <v>13.669005000000006</v>
      </c>
    </row>
    <row r="902" spans="1:9" x14ac:dyDescent="0.2">
      <c r="A902" s="2">
        <f>'Marktpreise EEX NCG 2017'!A902</f>
        <v>42540</v>
      </c>
      <c r="B902" s="4">
        <f>'BHC Gesamt 2017'!N546</f>
        <v>18.818754768392367</v>
      </c>
      <c r="C902" s="4">
        <f>'BHC Gesamt 2017'!M546</f>
        <v>16.626908212560377</v>
      </c>
      <c r="D902" s="4">
        <f>'Portfolioübersicht BHC'!$G$12</f>
        <v>23.61</v>
      </c>
      <c r="E902" s="4">
        <f>'BHC Gesamt 2017'!G546</f>
        <v>16.860000000000003</v>
      </c>
      <c r="F902" s="4">
        <f>'BHC Gesamt 2017'!F546</f>
        <v>0</v>
      </c>
      <c r="G902">
        <f>'Marktpreise EEX NCG 2017'!G902</f>
        <v>16.149137055837532</v>
      </c>
      <c r="H902">
        <f>'Marktpreise EEX NCG 2017'!H902</f>
        <v>14.489000000000001</v>
      </c>
      <c r="I902">
        <f>'Marktpreise EEX NCG 2017'!L902+0.19</f>
        <v>13.651355000000011</v>
      </c>
    </row>
    <row r="903" spans="1:9" x14ac:dyDescent="0.2">
      <c r="A903" s="2">
        <f>'Marktpreise EEX NCG 2017'!A903</f>
        <v>42541</v>
      </c>
      <c r="B903" s="4">
        <f>'BHC Gesamt 2017'!N547</f>
        <v>18.815633152173909</v>
      </c>
      <c r="C903" s="4">
        <f>'BHC Gesamt 2017'!M547</f>
        <v>16.626908212560377</v>
      </c>
      <c r="D903" s="4">
        <f>'Portfolioübersicht BHC'!$G$12</f>
        <v>23.61</v>
      </c>
      <c r="E903" s="4">
        <f>'BHC Gesamt 2017'!G547</f>
        <v>17.670000000000002</v>
      </c>
      <c r="F903" s="4">
        <f>'BHC Gesamt 2017'!F547</f>
        <v>17.48</v>
      </c>
      <c r="G903">
        <f>'Marktpreise EEX NCG 2017'!G903</f>
        <v>16.136040609137023</v>
      </c>
      <c r="H903">
        <f>'Marktpreise EEX NCG 2017'!H903</f>
        <v>15.013999999999999</v>
      </c>
      <c r="I903">
        <f>'Marktpreise EEX NCG 2017'!L903+0.19</f>
        <v>13.63885000000001</v>
      </c>
    </row>
    <row r="904" spans="1:9" x14ac:dyDescent="0.2">
      <c r="A904" s="2">
        <f>'Marktpreise EEX NCG 2017'!A904</f>
        <v>42542</v>
      </c>
      <c r="B904" s="4">
        <f>'BHC Gesamt 2017'!N548</f>
        <v>18.811552845528453</v>
      </c>
      <c r="C904" s="4">
        <f>'BHC Gesamt 2017'!M548</f>
        <v>16.626908212560377</v>
      </c>
      <c r="D904" s="4">
        <f>'Portfolioübersicht BHC'!$G$12</f>
        <v>23.61</v>
      </c>
      <c r="E904" s="4">
        <f>'BHC Gesamt 2017'!G548</f>
        <v>17.310000000000002</v>
      </c>
      <c r="F904" s="4">
        <f>'BHC Gesamt 2017'!F548</f>
        <v>17.12</v>
      </c>
      <c r="G904">
        <f>'Marktpreise EEX NCG 2017'!G904</f>
        <v>16.120964467005049</v>
      </c>
      <c r="H904">
        <f>'Marktpreise EEX NCG 2017'!H904</f>
        <v>14.871</v>
      </c>
      <c r="I904">
        <f>'Marktpreise EEX NCG 2017'!L904+0.19</f>
        <v>13.626000000000003</v>
      </c>
    </row>
    <row r="905" spans="1:9" x14ac:dyDescent="0.2">
      <c r="A905" s="2">
        <f>'Marktpreise EEX NCG 2017'!A905</f>
        <v>42543</v>
      </c>
      <c r="B905" s="4">
        <f>'BHC Gesamt 2017'!N549</f>
        <v>18.809332432432427</v>
      </c>
      <c r="C905" s="4">
        <f>'BHC Gesamt 2017'!M549</f>
        <v>16.626908212560377</v>
      </c>
      <c r="D905" s="4">
        <f>'Portfolioübersicht BHC'!$G$12</f>
        <v>23.61</v>
      </c>
      <c r="E905" s="4">
        <f>'BHC Gesamt 2017'!G549</f>
        <v>17.990000000000002</v>
      </c>
      <c r="F905" s="4">
        <f>'BHC Gesamt 2017'!F549</f>
        <v>17.8</v>
      </c>
      <c r="G905">
        <f>'Marktpreise EEX NCG 2017'!G905</f>
        <v>16.10928934010149</v>
      </c>
      <c r="H905">
        <f>'Marktpreise EEX NCG 2017'!H905</f>
        <v>15.263999999999999</v>
      </c>
      <c r="I905">
        <f>'Marktpreise EEX NCG 2017'!L905+0.19</f>
        <v>13.615730000000003</v>
      </c>
    </row>
    <row r="906" spans="1:9" x14ac:dyDescent="0.2">
      <c r="A906" s="2">
        <f>'Marktpreise EEX NCG 2017'!A906</f>
        <v>42544</v>
      </c>
      <c r="B906" s="4">
        <f>'BHC Gesamt 2017'!N550</f>
        <v>18.806099730458218</v>
      </c>
      <c r="C906" s="4">
        <f>'BHC Gesamt 2017'!M550</f>
        <v>16.626908212560377</v>
      </c>
      <c r="D906" s="4">
        <f>'Portfolioübersicht BHC'!$G$12</f>
        <v>23.61</v>
      </c>
      <c r="E906" s="4">
        <f>'BHC Gesamt 2017'!G550</f>
        <v>17.610000000000003</v>
      </c>
      <c r="F906" s="4">
        <f>'BHC Gesamt 2017'!F550</f>
        <v>17.420000000000002</v>
      </c>
      <c r="G906">
        <f>'Marktpreise EEX NCG 2017'!G906</f>
        <v>16.096294416243623</v>
      </c>
      <c r="H906">
        <f>'Marktpreise EEX NCG 2017'!H906</f>
        <v>15.193</v>
      </c>
      <c r="I906">
        <f>'Marktpreise EEX NCG 2017'!L906+0.19</f>
        <v>13.604949999999999</v>
      </c>
    </row>
    <row r="907" spans="1:9" x14ac:dyDescent="0.2">
      <c r="A907" s="2">
        <f>'Marktpreise EEX NCG 2017'!A907</f>
        <v>42545</v>
      </c>
      <c r="B907" s="4">
        <f>'BHC Gesamt 2017'!N551</f>
        <v>18.802024193548384</v>
      </c>
      <c r="C907" s="4">
        <f>'BHC Gesamt 2017'!M551</f>
        <v>16.626908212560377</v>
      </c>
      <c r="D907" s="4">
        <f>'Portfolioübersicht BHC'!$G$12</f>
        <v>23.61</v>
      </c>
      <c r="E907" s="4">
        <f>'BHC Gesamt 2017'!G551</f>
        <v>17.290000000000003</v>
      </c>
      <c r="F907" s="4">
        <f>'BHC Gesamt 2017'!F551</f>
        <v>17.100000000000001</v>
      </c>
      <c r="G907">
        <f>'Marktpreise EEX NCG 2017'!G907</f>
        <v>16.101363636363608</v>
      </c>
      <c r="H907">
        <f>'Marktpreise EEX NCG 2017'!H907</f>
        <v>14.646000000000001</v>
      </c>
      <c r="I907">
        <f>'Marktpreise EEX NCG 2017'!L907+0.19</f>
        <v>13.593119999999999</v>
      </c>
    </row>
    <row r="908" spans="1:9" x14ac:dyDescent="0.2">
      <c r="A908" s="2">
        <f>'Marktpreise EEX NCG 2017'!A908</f>
        <v>42546</v>
      </c>
      <c r="B908" s="4">
        <f>'BHC Gesamt 2017'!N552</f>
        <v>18.802024193548384</v>
      </c>
      <c r="C908" s="4">
        <f>'BHC Gesamt 2017'!M552</f>
        <v>16.626908212560377</v>
      </c>
      <c r="D908" s="4">
        <f>'Portfolioübersicht BHC'!$G$12</f>
        <v>23.61</v>
      </c>
      <c r="E908" s="4">
        <f>'BHC Gesamt 2017'!G552</f>
        <v>17.290000000000003</v>
      </c>
      <c r="F908" s="4">
        <f>'BHC Gesamt 2017'!F552</f>
        <v>0</v>
      </c>
      <c r="G908">
        <f>'Marktpreise EEX NCG 2017'!G908</f>
        <v>16.101363636363608</v>
      </c>
      <c r="H908">
        <f>'Marktpreise EEX NCG 2017'!H908</f>
        <v>14.662000000000001</v>
      </c>
      <c r="I908">
        <f>'Marktpreise EEX NCG 2017'!L908+0.19</f>
        <v>13.581785</v>
      </c>
    </row>
    <row r="909" spans="1:9" x14ac:dyDescent="0.2">
      <c r="A909" s="2">
        <f>'Marktpreise EEX NCG 2017'!A909</f>
        <v>42547</v>
      </c>
      <c r="B909" s="4">
        <f>'BHC Gesamt 2017'!N553</f>
        <v>18.802024193548384</v>
      </c>
      <c r="C909" s="4">
        <f>'BHC Gesamt 2017'!M553</f>
        <v>16.626908212560377</v>
      </c>
      <c r="D909" s="4">
        <f>'Portfolioübersicht BHC'!$G$12</f>
        <v>23.61</v>
      </c>
      <c r="E909" s="4">
        <f>'BHC Gesamt 2017'!G553</f>
        <v>17.290000000000003</v>
      </c>
      <c r="F909" s="4">
        <f>'BHC Gesamt 2017'!F553</f>
        <v>0</v>
      </c>
      <c r="G909">
        <f>'Marktpreise EEX NCG 2017'!G909</f>
        <v>16.082284263959359</v>
      </c>
      <c r="H909">
        <f>'Marktpreise EEX NCG 2017'!H909</f>
        <v>14.786</v>
      </c>
      <c r="I909">
        <f>'Marktpreise EEX NCG 2017'!L909+0.19</f>
        <v>13.571384999999999</v>
      </c>
    </row>
    <row r="910" spans="1:9" x14ac:dyDescent="0.2">
      <c r="A910" s="2">
        <f>'Marktpreise EEX NCG 2017'!A910</f>
        <v>42548</v>
      </c>
      <c r="B910" s="4">
        <f>'BHC Gesamt 2017'!N554</f>
        <v>18.796469168900799</v>
      </c>
      <c r="C910" s="4">
        <f>'BHC Gesamt 2017'!M554</f>
        <v>16.626908212560377</v>
      </c>
      <c r="D910" s="4">
        <f>'Portfolioübersicht BHC'!$G$12</f>
        <v>23.61</v>
      </c>
      <c r="E910" s="4">
        <f>'BHC Gesamt 2017'!G554</f>
        <v>16.73</v>
      </c>
      <c r="F910" s="4">
        <f>'BHC Gesamt 2017'!F554</f>
        <v>16.54</v>
      </c>
      <c r="G910">
        <f>'Marktpreise EEX NCG 2017'!G910</f>
        <v>16.066243654822305</v>
      </c>
      <c r="H910">
        <f>'Marktpreise EEX NCG 2017'!H910</f>
        <v>14.413</v>
      </c>
      <c r="I910">
        <f>'Marktpreise EEX NCG 2017'!L910+0.19</f>
        <v>13.559200000000001</v>
      </c>
    </row>
    <row r="911" spans="1:9" x14ac:dyDescent="0.2">
      <c r="A911" s="2">
        <f>'Marktpreise EEX NCG 2017'!A911</f>
        <v>42549</v>
      </c>
      <c r="B911" s="4">
        <f>'BHC Gesamt 2017'!N555</f>
        <v>18.790970588235286</v>
      </c>
      <c r="C911" s="4">
        <f>'BHC Gesamt 2017'!M555</f>
        <v>16.626908212560377</v>
      </c>
      <c r="D911" s="4">
        <f>'Portfolioübersicht BHC'!$G$12</f>
        <v>23.61</v>
      </c>
      <c r="E911" s="4">
        <f>'BHC Gesamt 2017'!G555</f>
        <v>16.740000000000002</v>
      </c>
      <c r="F911" s="4">
        <f>'BHC Gesamt 2017'!F555</f>
        <v>16.55</v>
      </c>
      <c r="G911">
        <f>'Marktpreise EEX NCG 2017'!G911</f>
        <v>16.049390862944122</v>
      </c>
      <c r="H911">
        <f>'Marktpreise EEX NCG 2017'!H911</f>
        <v>14.269</v>
      </c>
      <c r="I911">
        <f>'Marktpreise EEX NCG 2017'!L911+0.19</f>
        <v>13.548079999999999</v>
      </c>
    </row>
    <row r="912" spans="1:9" x14ac:dyDescent="0.2">
      <c r="A912" s="2">
        <f>'Marktpreise EEX NCG 2017'!A912</f>
        <v>42550</v>
      </c>
      <c r="B912" s="4">
        <f>'BHC Gesamt 2017'!N556</f>
        <v>18.786541333333329</v>
      </c>
      <c r="C912" s="4">
        <f>'BHC Gesamt 2017'!M556</f>
        <v>16.626908212560377</v>
      </c>
      <c r="D912" s="4">
        <f>'Portfolioübersicht BHC'!$G$12</f>
        <v>23.61</v>
      </c>
      <c r="E912" s="4">
        <f>'BHC Gesamt 2017'!G556</f>
        <v>17.130000000000003</v>
      </c>
      <c r="F912" s="4">
        <f>'BHC Gesamt 2017'!F556</f>
        <v>16.940000000000001</v>
      </c>
      <c r="G912">
        <f>'Marktpreise EEX NCG 2017'!G912</f>
        <v>16.034720812182705</v>
      </c>
      <c r="H912">
        <f>'Marktpreise EEX NCG 2017'!H912</f>
        <v>14.393000000000001</v>
      </c>
      <c r="I912">
        <f>'Marktpreise EEX NCG 2017'!L912+0.19</f>
        <v>13.537740000000003</v>
      </c>
    </row>
    <row r="913" spans="1:9" x14ac:dyDescent="0.2">
      <c r="A913" s="2">
        <f>'Marktpreise EEX NCG 2017'!A913</f>
        <v>42551</v>
      </c>
      <c r="B913" s="4">
        <f>'BHC Gesamt 2017'!N557</f>
        <v>18.78131117021276</v>
      </c>
      <c r="C913" s="4">
        <f>'BHC Gesamt 2017'!M557</f>
        <v>16.626908212560377</v>
      </c>
      <c r="D913" s="4">
        <f>'Portfolioübersicht BHC'!$G$12</f>
        <v>23.61</v>
      </c>
      <c r="E913" s="4">
        <f>'BHC Gesamt 2017'!G557</f>
        <v>16.82</v>
      </c>
      <c r="F913" s="4">
        <f>'BHC Gesamt 2017'!F557</f>
        <v>16.63</v>
      </c>
      <c r="G913">
        <f>'Marktpreise EEX NCG 2017'!G913</f>
        <v>16.01964467005072</v>
      </c>
      <c r="H913">
        <f>'Marktpreise EEX NCG 2017'!H913</f>
        <v>14.145</v>
      </c>
      <c r="I913">
        <f>'Marktpreise EEX NCG 2017'!L913+0.19</f>
        <v>13.525590000000001</v>
      </c>
    </row>
    <row r="914" spans="1:9" x14ac:dyDescent="0.2">
      <c r="A914" s="2">
        <f>'Marktpreise EEX NCG 2017'!A914</f>
        <v>42552</v>
      </c>
      <c r="B914" s="4">
        <f>'BHC Gesamt 2017'!N558</f>
        <v>18.776745358090182</v>
      </c>
      <c r="C914" s="4">
        <f>'BHC Gesamt 2017'!M558</f>
        <v>16.626908212560377</v>
      </c>
      <c r="D914" s="4">
        <f>'Portfolioübersicht BHC'!$G$12</f>
        <v>23.61</v>
      </c>
      <c r="E914" s="4">
        <f>'BHC Gesamt 2017'!G558</f>
        <v>17.060000000000002</v>
      </c>
      <c r="F914" s="4">
        <f>'BHC Gesamt 2017'!F558</f>
        <v>16.87</v>
      </c>
      <c r="G914">
        <f>'Marktpreise EEX NCG 2017'!G914</f>
        <v>16.023939393939354</v>
      </c>
      <c r="H914">
        <f>'Marktpreise EEX NCG 2017'!H914</f>
        <v>13.984</v>
      </c>
      <c r="I914">
        <f>'Marktpreise EEX NCG 2017'!L914+0.19</f>
        <v>13.514585000000006</v>
      </c>
    </row>
    <row r="915" spans="1:9" x14ac:dyDescent="0.2">
      <c r="A915" s="2">
        <f>'Marktpreise EEX NCG 2017'!A915</f>
        <v>42553</v>
      </c>
      <c r="B915" s="4">
        <f>'BHC Gesamt 2017'!N559</f>
        <v>18.776745358090182</v>
      </c>
      <c r="C915" s="4">
        <f>'BHC Gesamt 2017'!M559</f>
        <v>16.626908212560377</v>
      </c>
      <c r="D915" s="4">
        <f>'Portfolioübersicht BHC'!$G$12</f>
        <v>23.61</v>
      </c>
      <c r="E915" s="4">
        <f>'BHC Gesamt 2017'!G559</f>
        <v>17.060000000000002</v>
      </c>
      <c r="F915" s="4">
        <f>'BHC Gesamt 2017'!F559</f>
        <v>0</v>
      </c>
      <c r="G915">
        <f>'Marktpreise EEX NCG 2017'!G915</f>
        <v>16.023939393939354</v>
      </c>
      <c r="H915">
        <f>'Marktpreise EEX NCG 2017'!H915</f>
        <v>14.047000000000001</v>
      </c>
      <c r="I915">
        <f>'Marktpreise EEX NCG 2017'!L915+0.19</f>
        <v>13.503904999999994</v>
      </c>
    </row>
    <row r="916" spans="1:9" x14ac:dyDescent="0.2">
      <c r="A916" s="2">
        <f>'Marktpreise EEX NCG 2017'!A916</f>
        <v>42554</v>
      </c>
      <c r="B916" s="4">
        <f>'BHC Gesamt 2017'!N560</f>
        <v>18.776745358090182</v>
      </c>
      <c r="C916" s="4">
        <f>'BHC Gesamt 2017'!M560</f>
        <v>16.626908212560377</v>
      </c>
      <c r="D916" s="4">
        <f>'Portfolioübersicht BHC'!$G$12</f>
        <v>23.61</v>
      </c>
      <c r="E916" s="4">
        <f>'BHC Gesamt 2017'!G560</f>
        <v>17.060000000000002</v>
      </c>
      <c r="F916" s="4">
        <f>'BHC Gesamt 2017'!F560</f>
        <v>0</v>
      </c>
      <c r="G916">
        <f>'Marktpreise EEX NCG 2017'!G916</f>
        <v>16.006091370558334</v>
      </c>
      <c r="H916">
        <f>'Marktpreise EEX NCG 2017'!H916</f>
        <v>14.271000000000001</v>
      </c>
      <c r="I916">
        <f>'Marktpreise EEX NCG 2017'!L916+0.19</f>
        <v>13.496269999999994</v>
      </c>
    </row>
    <row r="917" spans="1:9" x14ac:dyDescent="0.2">
      <c r="A917" s="2">
        <f>'Marktpreise EEX NCG 2017'!A917</f>
        <v>42555</v>
      </c>
      <c r="B917" s="4">
        <f>'BHC Gesamt 2017'!N561</f>
        <v>18.773129629629622</v>
      </c>
      <c r="C917" s="4">
        <f>'BHC Gesamt 2017'!M561</f>
        <v>16.626908212560377</v>
      </c>
      <c r="D917" s="4">
        <f>'Portfolioübersicht BHC'!$G$12</f>
        <v>23.61</v>
      </c>
      <c r="E917" s="4">
        <f>'BHC Gesamt 2017'!G561</f>
        <v>17.41</v>
      </c>
      <c r="F917" s="4">
        <f>'BHC Gesamt 2017'!F561</f>
        <v>17.22</v>
      </c>
      <c r="G917">
        <f>'Marktpreise EEX NCG 2017'!G917</f>
        <v>15.994060913705537</v>
      </c>
      <c r="H917">
        <f>'Marktpreise EEX NCG 2017'!H917</f>
        <v>14.459</v>
      </c>
      <c r="I917">
        <f>'Marktpreise EEX NCG 2017'!L917+0.19</f>
        <v>13.492919999999986</v>
      </c>
    </row>
    <row r="918" spans="1:9" x14ac:dyDescent="0.2">
      <c r="A918" s="2">
        <f>'Marktpreise EEX NCG 2017'!A918</f>
        <v>42556</v>
      </c>
      <c r="B918" s="4">
        <f>'BHC Gesamt 2017'!N562</f>
        <v>18.768556728232184</v>
      </c>
      <c r="C918" s="4">
        <f>'BHC Gesamt 2017'!M562</f>
        <v>16.626908212560377</v>
      </c>
      <c r="D918" s="4">
        <f>'Portfolioübersicht BHC'!$G$12</f>
        <v>23.61</v>
      </c>
      <c r="E918" s="4">
        <f>'BHC Gesamt 2017'!G562</f>
        <v>17.040000000000003</v>
      </c>
      <c r="F918" s="4">
        <f>'BHC Gesamt 2017'!F562</f>
        <v>16.850000000000001</v>
      </c>
      <c r="G918">
        <f>'Marktpreise EEX NCG 2017'!G918</f>
        <v>15.980304568527878</v>
      </c>
      <c r="H918">
        <f>'Marktpreise EEX NCG 2017'!H918</f>
        <v>14.319000000000001</v>
      </c>
      <c r="I918">
        <f>'Marktpreise EEX NCG 2017'!L918+0.19</f>
        <v>13.489674999999979</v>
      </c>
    </row>
    <row r="919" spans="1:9" x14ac:dyDescent="0.2">
      <c r="A919" s="2">
        <f>'Marktpreise EEX NCG 2017'!A919</f>
        <v>42557</v>
      </c>
      <c r="B919" s="4">
        <f>'BHC Gesamt 2017'!N563</f>
        <v>18.763955263157889</v>
      </c>
      <c r="C919" s="4">
        <f>'BHC Gesamt 2017'!M563</f>
        <v>16.626908212560377</v>
      </c>
      <c r="D919" s="4">
        <f>'Portfolioübersicht BHC'!$G$12</f>
        <v>23.61</v>
      </c>
      <c r="E919" s="4">
        <f>'BHC Gesamt 2017'!G563</f>
        <v>17.02</v>
      </c>
      <c r="F919" s="4">
        <f>'BHC Gesamt 2017'!F563</f>
        <v>16.829999999999998</v>
      </c>
      <c r="G919">
        <f>'Marktpreise EEX NCG 2017'!G919</f>
        <v>15.967360406091332</v>
      </c>
      <c r="H919">
        <f>'Marktpreise EEX NCG 2017'!H919</f>
        <v>14.183</v>
      </c>
      <c r="I919">
        <f>'Marktpreise EEX NCG 2017'!L919+0.19</f>
        <v>13.485869999999986</v>
      </c>
    </row>
    <row r="920" spans="1:9" x14ac:dyDescent="0.2">
      <c r="A920" s="2">
        <f>'Marktpreise EEX NCG 2017'!A920</f>
        <v>42558</v>
      </c>
      <c r="B920" s="4">
        <f>'BHC Gesamt 2017'!N564</f>
        <v>18.759902887139102</v>
      </c>
      <c r="C920" s="4">
        <f>'BHC Gesamt 2017'!M564</f>
        <v>16.626908212560377</v>
      </c>
      <c r="D920" s="4">
        <f>'Portfolioübersicht BHC'!$G$12</f>
        <v>23.61</v>
      </c>
      <c r="E920" s="4">
        <f>'BHC Gesamt 2017'!G564</f>
        <v>17.220000000000002</v>
      </c>
      <c r="F920" s="4">
        <f>'BHC Gesamt 2017'!F564</f>
        <v>17.03</v>
      </c>
      <c r="G920">
        <f>'Marktpreise EEX NCG 2017'!G920</f>
        <v>15.954923857867987</v>
      </c>
      <c r="H920">
        <f>'Marktpreise EEX NCG 2017'!H920</f>
        <v>14.378</v>
      </c>
      <c r="I920">
        <f>'Marktpreise EEX NCG 2017'!L920+0.19</f>
        <v>13.482634999999991</v>
      </c>
    </row>
    <row r="921" spans="1:9" x14ac:dyDescent="0.2">
      <c r="A921" s="2">
        <f>'Marktpreise EEX NCG 2017'!A921</f>
        <v>42559</v>
      </c>
      <c r="B921" s="4">
        <f>'BHC Gesamt 2017'!N565</f>
        <v>18.755164921465965</v>
      </c>
      <c r="C921" s="4">
        <f>'BHC Gesamt 2017'!M565</f>
        <v>16.626908212560377</v>
      </c>
      <c r="D921" s="4">
        <f>'Portfolioübersicht BHC'!$G$12</f>
        <v>23.61</v>
      </c>
      <c r="E921" s="4">
        <f>'BHC Gesamt 2017'!G565</f>
        <v>16.950000000000003</v>
      </c>
      <c r="F921" s="4">
        <f>'BHC Gesamt 2017'!F565</f>
        <v>16.760000000000002</v>
      </c>
      <c r="G921">
        <f>'Marktpreise EEX NCG 2017'!G921</f>
        <v>15.958989898989868</v>
      </c>
      <c r="H921">
        <f>'Marktpreise EEX NCG 2017'!H921</f>
        <v>14.004</v>
      </c>
      <c r="I921">
        <f>'Marktpreise EEX NCG 2017'!L921+0.19</f>
        <v>13.479229999999998</v>
      </c>
    </row>
    <row r="922" spans="1:9" x14ac:dyDescent="0.2">
      <c r="A922" s="2">
        <f>'Marktpreise EEX NCG 2017'!A922</f>
        <v>42560</v>
      </c>
      <c r="B922" s="4">
        <f>'BHC Gesamt 2017'!N566</f>
        <v>18.755164921465965</v>
      </c>
      <c r="C922" s="4">
        <f>'BHC Gesamt 2017'!M566</f>
        <v>16.626908212560377</v>
      </c>
      <c r="D922" s="4">
        <f>'Portfolioübersicht BHC'!$G$12</f>
        <v>23.61</v>
      </c>
      <c r="E922" s="4">
        <f>'BHC Gesamt 2017'!G566</f>
        <v>16.950000000000003</v>
      </c>
      <c r="F922" s="4">
        <f>'BHC Gesamt 2017'!F566</f>
        <v>0</v>
      </c>
      <c r="G922">
        <f>'Marktpreise EEX NCG 2017'!G922</f>
        <v>15.958989898989868</v>
      </c>
      <c r="H922">
        <f>'Marktpreise EEX NCG 2017'!H922</f>
        <v>13.94</v>
      </c>
      <c r="I922">
        <f>'Marktpreise EEX NCG 2017'!L922+0.19</f>
        <v>13.476709999999994</v>
      </c>
    </row>
    <row r="923" spans="1:9" x14ac:dyDescent="0.2">
      <c r="A923" s="2">
        <f>'Marktpreise EEX NCG 2017'!A923</f>
        <v>42561</v>
      </c>
      <c r="B923" s="4">
        <f>'BHC Gesamt 2017'!N567</f>
        <v>18.755164921465965</v>
      </c>
      <c r="C923" s="4">
        <f>'BHC Gesamt 2017'!M567</f>
        <v>16.626908212560377</v>
      </c>
      <c r="D923" s="4">
        <f>'Portfolioübersicht BHC'!$G$12</f>
        <v>23.61</v>
      </c>
      <c r="E923" s="4">
        <f>'BHC Gesamt 2017'!G567</f>
        <v>16.950000000000003</v>
      </c>
      <c r="F923" s="4">
        <f>'BHC Gesamt 2017'!F567</f>
        <v>0</v>
      </c>
      <c r="G923">
        <f>'Marktpreise EEX NCG 2017'!G923</f>
        <v>15.94182741116748</v>
      </c>
      <c r="H923">
        <f>'Marktpreise EEX NCG 2017'!H923</f>
        <v>14.170999999999999</v>
      </c>
      <c r="I923">
        <f>'Marktpreise EEX NCG 2017'!L923+0.19</f>
        <v>13.477844999999988</v>
      </c>
    </row>
    <row r="924" spans="1:9" x14ac:dyDescent="0.2">
      <c r="A924" s="2">
        <f>'Marktpreise EEX NCG 2017'!A924</f>
        <v>42562</v>
      </c>
      <c r="B924" s="4">
        <f>'BHC Gesamt 2017'!N568</f>
        <v>18.75037336814621</v>
      </c>
      <c r="C924" s="4">
        <f>'BHC Gesamt 2017'!M568</f>
        <v>16.626908212560377</v>
      </c>
      <c r="D924" s="4">
        <f>'Portfolioübersicht BHC'!$G$12</f>
        <v>23.61</v>
      </c>
      <c r="E924" s="4">
        <f>'BHC Gesamt 2017'!G568</f>
        <v>16.920000000000002</v>
      </c>
      <c r="F924" s="4">
        <f>'BHC Gesamt 2017'!F568</f>
        <v>16.73</v>
      </c>
      <c r="G924">
        <f>'Marktpreise EEX NCG 2017'!G924</f>
        <v>15.92903553299489</v>
      </c>
      <c r="H924">
        <f>'Marktpreise EEX NCG 2017'!H924</f>
        <v>14.095000000000001</v>
      </c>
      <c r="I924">
        <f>'Marktpreise EEX NCG 2017'!L924+0.19</f>
        <v>13.479789999999992</v>
      </c>
    </row>
    <row r="925" spans="1:9" x14ac:dyDescent="0.2">
      <c r="A925" s="2">
        <f>'Marktpreise EEX NCG 2017'!A925</f>
        <v>42563</v>
      </c>
      <c r="B925" s="4">
        <f>'BHC Gesamt 2017'!N569</f>
        <v>18.746101562499994</v>
      </c>
      <c r="C925" s="4">
        <f>'BHC Gesamt 2017'!M569</f>
        <v>16.626908212560377</v>
      </c>
      <c r="D925" s="4">
        <f>'Portfolioübersicht BHC'!$G$12</f>
        <v>23.61</v>
      </c>
      <c r="E925" s="4">
        <f>'BHC Gesamt 2017'!G569</f>
        <v>17.110000000000003</v>
      </c>
      <c r="F925" s="4">
        <f>'BHC Gesamt 2017'!F569</f>
        <v>16.920000000000002</v>
      </c>
      <c r="G925">
        <f>'Marktpreise EEX NCG 2017'!G925</f>
        <v>15.917411167512661</v>
      </c>
      <c r="H925">
        <f>'Marktpreise EEX NCG 2017'!H925</f>
        <v>14.342000000000001</v>
      </c>
      <c r="I925">
        <f>'Marktpreise EEX NCG 2017'!L925+0.19</f>
        <v>13.482739999999994</v>
      </c>
    </row>
    <row r="926" spans="1:9" x14ac:dyDescent="0.2">
      <c r="A926" s="2">
        <f>'Marktpreise EEX NCG 2017'!A926</f>
        <v>42564</v>
      </c>
      <c r="B926" s="4">
        <f>'BHC Gesamt 2017'!N570</f>
        <v>18.74138441558441</v>
      </c>
      <c r="C926" s="4">
        <f>'BHC Gesamt 2017'!M570</f>
        <v>16.626908212560377</v>
      </c>
      <c r="D926" s="4">
        <f>'Portfolioübersicht BHC'!$G$12</f>
        <v>23.61</v>
      </c>
      <c r="E926" s="4">
        <f>'BHC Gesamt 2017'!G570</f>
        <v>16.93</v>
      </c>
      <c r="F926" s="4">
        <f>'BHC Gesamt 2017'!F570</f>
        <v>16.739999999999998</v>
      </c>
      <c r="G926">
        <f>'Marktpreise EEX NCG 2017'!G926</f>
        <v>15.905126903553269</v>
      </c>
      <c r="H926">
        <f>'Marktpreise EEX NCG 2017'!H926</f>
        <v>14.427</v>
      </c>
      <c r="I926">
        <f>'Marktpreise EEX NCG 2017'!L926+0.19</f>
        <v>13.485749999999989</v>
      </c>
    </row>
    <row r="927" spans="1:9" x14ac:dyDescent="0.2">
      <c r="A927" s="2">
        <f>'Marktpreise EEX NCG 2017'!A927</f>
        <v>42565</v>
      </c>
      <c r="B927" s="4">
        <f>'BHC Gesamt 2017'!N571</f>
        <v>18.737002590673569</v>
      </c>
      <c r="C927" s="4">
        <f>'BHC Gesamt 2017'!M571</f>
        <v>16.626908212560377</v>
      </c>
      <c r="D927" s="4">
        <f>'Portfolioübersicht BHC'!$G$12</f>
        <v>23.61</v>
      </c>
      <c r="E927" s="4">
        <f>'BHC Gesamt 2017'!G571</f>
        <v>17.05</v>
      </c>
      <c r="F927" s="4">
        <f>'BHC Gesamt 2017'!F571</f>
        <v>16.86</v>
      </c>
      <c r="G927">
        <f>'Marktpreise EEX NCG 2017'!G927</f>
        <v>15.894365482233477</v>
      </c>
      <c r="H927">
        <f>'Marktpreise EEX NCG 2017'!H927</f>
        <v>14.452999999999999</v>
      </c>
      <c r="I927">
        <f>'Marktpreise EEX NCG 2017'!L927+0.19</f>
        <v>13.487569999999996</v>
      </c>
    </row>
    <row r="928" spans="1:9" x14ac:dyDescent="0.2">
      <c r="A928" s="2">
        <f>'Marktpreise EEX NCG 2017'!A928</f>
        <v>42566</v>
      </c>
      <c r="B928" s="4">
        <f>'BHC Gesamt 2017'!N572</f>
        <v>18.734245478036172</v>
      </c>
      <c r="C928" s="4">
        <f>'BHC Gesamt 2017'!M572</f>
        <v>16.626908212560377</v>
      </c>
      <c r="D928" s="4">
        <f>'Portfolioübersicht BHC'!$G$12</f>
        <v>23.61</v>
      </c>
      <c r="E928" s="4">
        <f>'BHC Gesamt 2017'!G572</f>
        <v>17.670000000000002</v>
      </c>
      <c r="F928" s="4">
        <f>'BHC Gesamt 2017'!F572</f>
        <v>17.48</v>
      </c>
      <c r="G928">
        <f>'Marktpreise EEX NCG 2017'!G928</f>
        <v>15.90237373737371</v>
      </c>
      <c r="H928">
        <f>'Marktpreise EEX NCG 2017'!H928</f>
        <v>14.089</v>
      </c>
      <c r="I928">
        <f>'Marktpreise EEX NCG 2017'!L928+0.19</f>
        <v>13.486324999999997</v>
      </c>
    </row>
    <row r="929" spans="1:9" x14ac:dyDescent="0.2">
      <c r="A929" s="2">
        <f>'Marktpreise EEX NCG 2017'!A929</f>
        <v>42567</v>
      </c>
      <c r="B929" s="4">
        <f>'BHC Gesamt 2017'!N573</f>
        <v>18.734245478036172</v>
      </c>
      <c r="C929" s="4">
        <f>'BHC Gesamt 2017'!M573</f>
        <v>16.626908212560377</v>
      </c>
      <c r="D929" s="4">
        <f>'Portfolioübersicht BHC'!$G$12</f>
        <v>23.61</v>
      </c>
      <c r="E929" s="4">
        <f>'BHC Gesamt 2017'!G573</f>
        <v>17.670000000000002</v>
      </c>
      <c r="F929" s="4">
        <f>'BHC Gesamt 2017'!F573</f>
        <v>0</v>
      </c>
      <c r="G929">
        <f>'Marktpreise EEX NCG 2017'!G929</f>
        <v>15.90237373737371</v>
      </c>
      <c r="H929">
        <f>'Marktpreise EEX NCG 2017'!H929</f>
        <v>14.016999999999999</v>
      </c>
      <c r="I929">
        <f>'Marktpreise EEX NCG 2017'!L929+0.19</f>
        <v>13.479664999999995</v>
      </c>
    </row>
    <row r="930" spans="1:9" x14ac:dyDescent="0.2">
      <c r="A930" s="2">
        <f>'Marktpreise EEX NCG 2017'!A930</f>
        <v>42568</v>
      </c>
      <c r="B930" s="4">
        <f>'BHC Gesamt 2017'!N574</f>
        <v>18.734245478036172</v>
      </c>
      <c r="C930" s="4">
        <f>'BHC Gesamt 2017'!M574</f>
        <v>16.626908212560377</v>
      </c>
      <c r="D930" s="4">
        <f>'Portfolioübersicht BHC'!$G$12</f>
        <v>23.61</v>
      </c>
      <c r="E930" s="4">
        <f>'BHC Gesamt 2017'!G574</f>
        <v>17.670000000000002</v>
      </c>
      <c r="F930" s="4">
        <f>'BHC Gesamt 2017'!F574</f>
        <v>0</v>
      </c>
      <c r="G930">
        <f>'Marktpreise EEX NCG 2017'!G930</f>
        <v>15.885989847715713</v>
      </c>
      <c r="H930">
        <f>'Marktpreise EEX NCG 2017'!H930</f>
        <v>13.840999999999999</v>
      </c>
      <c r="I930">
        <f>'Marktpreise EEX NCG 2017'!L930+0.19</f>
        <v>13.472984999999998</v>
      </c>
    </row>
    <row r="931" spans="1:9" x14ac:dyDescent="0.2">
      <c r="A931" s="2">
        <f>'Marktpreise EEX NCG 2017'!A931</f>
        <v>42569</v>
      </c>
      <c r="B931" s="4">
        <f>'BHC Gesamt 2017'!N575</f>
        <v>18.73054896907216</v>
      </c>
      <c r="C931" s="4">
        <f>'BHC Gesamt 2017'!M575</f>
        <v>16.626908212560377</v>
      </c>
      <c r="D931" s="4">
        <f>'Portfolioübersicht BHC'!$G$12</f>
        <v>23.61</v>
      </c>
      <c r="E931" s="4">
        <f>'BHC Gesamt 2017'!G575</f>
        <v>17.3</v>
      </c>
      <c r="F931" s="4">
        <f>'BHC Gesamt 2017'!F575</f>
        <v>17.11</v>
      </c>
      <c r="G931">
        <f>'Marktpreise EEX NCG 2017'!G931</f>
        <v>15.873908629441605</v>
      </c>
      <c r="H931">
        <f>'Marktpreise EEX NCG 2017'!H931</f>
        <v>14.333</v>
      </c>
      <c r="I931">
        <f>'Marktpreise EEX NCG 2017'!L931+0.19</f>
        <v>13.470779999999994</v>
      </c>
    </row>
    <row r="932" spans="1:9" x14ac:dyDescent="0.2">
      <c r="A932" s="2">
        <f>'Marktpreise EEX NCG 2017'!A932</f>
        <v>42570</v>
      </c>
      <c r="B932" s="4">
        <f>'BHC Gesamt 2017'!N576</f>
        <v>18.726897172236502</v>
      </c>
      <c r="C932" s="4">
        <f>'BHC Gesamt 2017'!M576</f>
        <v>16.626908212560377</v>
      </c>
      <c r="D932" s="4">
        <f>'Portfolioübersicht BHC'!$G$12</f>
        <v>23.61</v>
      </c>
      <c r="E932" s="4">
        <f>'BHC Gesamt 2017'!G576</f>
        <v>17.310000000000002</v>
      </c>
      <c r="F932" s="4">
        <f>'BHC Gesamt 2017'!F576</f>
        <v>17.12</v>
      </c>
      <c r="G932">
        <f>'Marktpreise EEX NCG 2017'!G932</f>
        <v>15.862385786802019</v>
      </c>
      <c r="H932">
        <f>'Marktpreise EEX NCG 2017'!H932</f>
        <v>14.397</v>
      </c>
      <c r="I932">
        <f>'Marktpreise EEX NCG 2017'!L932+0.19</f>
        <v>13.467595000000001</v>
      </c>
    </row>
    <row r="933" spans="1:9" x14ac:dyDescent="0.2">
      <c r="A933" s="2">
        <f>'Marktpreise EEX NCG 2017'!A933</f>
        <v>42571</v>
      </c>
      <c r="B933" s="4">
        <f>'BHC Gesamt 2017'!N577</f>
        <v>18.723469230769229</v>
      </c>
      <c r="C933" s="4">
        <f>'BHC Gesamt 2017'!M577</f>
        <v>16.626908212560377</v>
      </c>
      <c r="D933" s="4">
        <f>'Portfolioübersicht BHC'!$G$12</f>
        <v>23.61</v>
      </c>
      <c r="E933" s="4">
        <f>'BHC Gesamt 2017'!G577</f>
        <v>17.39</v>
      </c>
      <c r="F933" s="4">
        <f>'BHC Gesamt 2017'!F577</f>
        <v>17.2</v>
      </c>
      <c r="G933">
        <f>'Marktpreise EEX NCG 2017'!G933</f>
        <v>15.850609137055827</v>
      </c>
      <c r="H933">
        <f>'Marktpreise EEX NCG 2017'!H933</f>
        <v>14.593999999999999</v>
      </c>
      <c r="I933">
        <f>'Marktpreise EEX NCG 2017'!L933+0.19</f>
        <v>13.465710000000009</v>
      </c>
    </row>
    <row r="934" spans="1:9" x14ac:dyDescent="0.2">
      <c r="A934" s="2">
        <f>'Marktpreise EEX NCG 2017'!A934</f>
        <v>42572</v>
      </c>
      <c r="B934" s="4">
        <f>'BHC Gesamt 2017'!N578</f>
        <v>18.720493606138106</v>
      </c>
      <c r="C934" s="4">
        <f>'BHC Gesamt 2017'!M578</f>
        <v>16.626908212560377</v>
      </c>
      <c r="D934" s="4">
        <f>'Portfolioübersicht BHC'!$G$12</f>
        <v>23.61</v>
      </c>
      <c r="E934" s="4">
        <f>'BHC Gesamt 2017'!G578</f>
        <v>17.560000000000002</v>
      </c>
      <c r="F934" s="4">
        <f>'BHC Gesamt 2017'!F578</f>
        <v>17.37</v>
      </c>
      <c r="G934">
        <f>'Marktpreise EEX NCG 2017'!G934</f>
        <v>15.840203045685271</v>
      </c>
      <c r="H934">
        <f>'Marktpreise EEX NCG 2017'!H934</f>
        <v>14.965</v>
      </c>
      <c r="I934">
        <f>'Marktpreise EEX NCG 2017'!L934+0.19</f>
        <v>13.464655000000011</v>
      </c>
    </row>
    <row r="935" spans="1:9" x14ac:dyDescent="0.2">
      <c r="A935" s="2">
        <f>'Marktpreise EEX NCG 2017'!A935</f>
        <v>42573</v>
      </c>
      <c r="B935" s="4">
        <f>'BHC Gesamt 2017'!N579</f>
        <v>18.717252551020408</v>
      </c>
      <c r="C935" s="4">
        <f>'BHC Gesamt 2017'!M579</f>
        <v>16.626908212560377</v>
      </c>
      <c r="D935" s="4">
        <f>'Portfolioübersicht BHC'!$G$12</f>
        <v>23.61</v>
      </c>
      <c r="E935" s="4">
        <f>'BHC Gesamt 2017'!G579</f>
        <v>17.450000000000003</v>
      </c>
      <c r="F935" s="4">
        <f>'BHC Gesamt 2017'!F579</f>
        <v>17.260000000000002</v>
      </c>
      <c r="G935">
        <f>'Marktpreise EEX NCG 2017'!G935</f>
        <v>15.847373737373731</v>
      </c>
      <c r="H935">
        <f>'Marktpreise EEX NCG 2017'!H935</f>
        <v>14.592000000000001</v>
      </c>
      <c r="I935">
        <f>'Marktpreise EEX NCG 2017'!L935+0.19</f>
        <v>13.462590000000018</v>
      </c>
    </row>
    <row r="936" spans="1:9" x14ac:dyDescent="0.2">
      <c r="A936" s="2">
        <f>'Marktpreise EEX NCG 2017'!A936</f>
        <v>42574</v>
      </c>
      <c r="B936" s="4">
        <f>'BHC Gesamt 2017'!N580</f>
        <v>18.717252551020408</v>
      </c>
      <c r="C936" s="4">
        <f>'BHC Gesamt 2017'!M580</f>
        <v>16.626908212560377</v>
      </c>
      <c r="D936" s="4">
        <f>'Portfolioübersicht BHC'!$G$12</f>
        <v>23.61</v>
      </c>
      <c r="E936" s="4">
        <f>'BHC Gesamt 2017'!G580</f>
        <v>17.450000000000003</v>
      </c>
      <c r="F936" s="4">
        <f>'BHC Gesamt 2017'!F580</f>
        <v>0</v>
      </c>
      <c r="G936">
        <f>'Marktpreise EEX NCG 2017'!G936</f>
        <v>15.847373737373731</v>
      </c>
      <c r="H936">
        <f>'Marktpreise EEX NCG 2017'!H936</f>
        <v>14.563000000000001</v>
      </c>
      <c r="I936">
        <f>'Marktpreise EEX NCG 2017'!L936+0.19</f>
        <v>13.459240000000008</v>
      </c>
    </row>
    <row r="937" spans="1:9" x14ac:dyDescent="0.2">
      <c r="A937" s="2">
        <f>'Marktpreise EEX NCG 2017'!A937</f>
        <v>42575</v>
      </c>
      <c r="B937" s="4">
        <f>'BHC Gesamt 2017'!N581</f>
        <v>18.717252551020408</v>
      </c>
      <c r="C937" s="4">
        <f>'BHC Gesamt 2017'!M581</f>
        <v>16.626908212560377</v>
      </c>
      <c r="D937" s="4">
        <f>'Portfolioübersicht BHC'!$G$12</f>
        <v>23.61</v>
      </c>
      <c r="E937" s="4">
        <f>'BHC Gesamt 2017'!G581</f>
        <v>17.450000000000003</v>
      </c>
      <c r="F937" s="4">
        <f>'BHC Gesamt 2017'!F581</f>
        <v>0</v>
      </c>
      <c r="G937">
        <f>'Marktpreise EEX NCG 2017'!G937</f>
        <v>15.829746192893397</v>
      </c>
      <c r="H937">
        <f>'Marktpreise EEX NCG 2017'!H937</f>
        <v>14.888</v>
      </c>
      <c r="I937">
        <f>'Marktpreise EEX NCG 2017'!L937+0.19</f>
        <v>13.456330000000007</v>
      </c>
    </row>
    <row r="938" spans="1:9" x14ac:dyDescent="0.2">
      <c r="A938" s="2">
        <f>'Marktpreise EEX NCG 2017'!A938</f>
        <v>42576</v>
      </c>
      <c r="B938" s="4">
        <f>'BHC Gesamt 2017'!N582</f>
        <v>18.713442748091602</v>
      </c>
      <c r="C938" s="4">
        <f>'BHC Gesamt 2017'!M582</f>
        <v>16.626908212560377</v>
      </c>
      <c r="D938" s="4">
        <f>'Portfolioübersicht BHC'!$G$12</f>
        <v>23.61</v>
      </c>
      <c r="E938" s="4">
        <f>'BHC Gesamt 2017'!G582</f>
        <v>17.220000000000002</v>
      </c>
      <c r="F938" s="4">
        <f>'BHC Gesamt 2017'!F582</f>
        <v>17.03</v>
      </c>
      <c r="G938">
        <f>'Marktpreise EEX NCG 2017'!G938</f>
        <v>15.819390862944163</v>
      </c>
      <c r="H938">
        <f>'Marktpreise EEX NCG 2017'!H938</f>
        <v>15.052</v>
      </c>
      <c r="I938">
        <f>'Marktpreise EEX NCG 2017'!L938+0.19</f>
        <v>13.453840000000008</v>
      </c>
    </row>
    <row r="939" spans="1:9" x14ac:dyDescent="0.2">
      <c r="A939" s="2">
        <f>'Marktpreise EEX NCG 2017'!A939</f>
        <v>42577</v>
      </c>
      <c r="B939" s="4">
        <f>'BHC Gesamt 2017'!N583</f>
        <v>18.709398477157361</v>
      </c>
      <c r="C939" s="4">
        <f>'BHC Gesamt 2017'!M583</f>
        <v>16.626908212560377</v>
      </c>
      <c r="D939" s="4">
        <f>'Portfolioübersicht BHC'!$G$12</f>
        <v>23.61</v>
      </c>
      <c r="E939" s="4">
        <f>'BHC Gesamt 2017'!G583</f>
        <v>17.12</v>
      </c>
      <c r="F939" s="4">
        <f>'BHC Gesamt 2017'!F583</f>
        <v>16.93</v>
      </c>
      <c r="G939">
        <f>'Marktpreise EEX NCG 2017'!G939</f>
        <v>15.809390862944166</v>
      </c>
      <c r="H939">
        <f>'Marktpreise EEX NCG 2017'!H939</f>
        <v>14.772</v>
      </c>
      <c r="I939">
        <f>'Marktpreise EEX NCG 2017'!L939+0.19</f>
        <v>13.452715000000016</v>
      </c>
    </row>
    <row r="940" spans="1:9" x14ac:dyDescent="0.2">
      <c r="A940" s="2">
        <f>'Marktpreise EEX NCG 2017'!A940</f>
        <v>42578</v>
      </c>
      <c r="B940" s="4">
        <f>'BHC Gesamt 2017'!N584</f>
        <v>18.70524810126582</v>
      </c>
      <c r="C940" s="4">
        <f>'BHC Gesamt 2017'!M584</f>
        <v>16.626908212560377</v>
      </c>
      <c r="D940" s="4">
        <f>'Portfolioübersicht BHC'!$G$12</f>
        <v>23.61</v>
      </c>
      <c r="E940" s="4">
        <f>'BHC Gesamt 2017'!G584</f>
        <v>17.07</v>
      </c>
      <c r="F940" s="4">
        <f>'BHC Gesamt 2017'!F584</f>
        <v>16.88</v>
      </c>
      <c r="G940">
        <f>'Marktpreise EEX NCG 2017'!G940</f>
        <v>15.798883248730961</v>
      </c>
      <c r="H940">
        <f>'Marktpreise EEX NCG 2017'!H940</f>
        <v>14.622</v>
      </c>
      <c r="I940">
        <f>'Marktpreise EEX NCG 2017'!L940+0.19</f>
        <v>13.451275000000013</v>
      </c>
    </row>
    <row r="941" spans="1:9" x14ac:dyDescent="0.2">
      <c r="A941" s="2">
        <f>'Marktpreise EEX NCG 2017'!A941</f>
        <v>42579</v>
      </c>
      <c r="B941" s="4">
        <f>'BHC Gesamt 2017'!N585</f>
        <v>18.700512626262626</v>
      </c>
      <c r="C941" s="4">
        <f>'BHC Gesamt 2017'!M585</f>
        <v>16.626908212560377</v>
      </c>
      <c r="D941" s="4">
        <f>'Portfolioübersicht BHC'!$G$12</f>
        <v>23.61</v>
      </c>
      <c r="E941" s="4">
        <f>'BHC Gesamt 2017'!G585</f>
        <v>16.830000000000002</v>
      </c>
      <c r="F941" s="4">
        <f>'BHC Gesamt 2017'!F585</f>
        <v>16.64</v>
      </c>
      <c r="G941">
        <f>'Marktpreise EEX NCG 2017'!G941</f>
        <v>15.786903553299485</v>
      </c>
      <c r="H941">
        <f>'Marktpreise EEX NCG 2017'!H941</f>
        <v>14.43</v>
      </c>
      <c r="I941">
        <f>'Marktpreise EEX NCG 2017'!L941+0.19</f>
        <v>13.448335000000014</v>
      </c>
    </row>
    <row r="942" spans="1:9" x14ac:dyDescent="0.2">
      <c r="A942" s="2">
        <f>'Marktpreise EEX NCG 2017'!A942</f>
        <v>42580</v>
      </c>
      <c r="B942" s="4">
        <f>'BHC Gesamt 2017'!N586</f>
        <v>18.695574307304785</v>
      </c>
      <c r="C942" s="4">
        <f>'BHC Gesamt 2017'!M586</f>
        <v>16.626908212560377</v>
      </c>
      <c r="D942" s="4">
        <f>'Portfolioübersicht BHC'!$G$12</f>
        <v>23.61</v>
      </c>
      <c r="E942" s="4">
        <f>'BHC Gesamt 2017'!G586</f>
        <v>16.740000000000002</v>
      </c>
      <c r="F942" s="4">
        <f>'BHC Gesamt 2017'!F586</f>
        <v>16.55</v>
      </c>
      <c r="G942">
        <f>'Marktpreise EEX NCG 2017'!G942</f>
        <v>15.790757575757565</v>
      </c>
      <c r="H942">
        <f>'Marktpreise EEX NCG 2017'!H942</f>
        <v>13.765000000000001</v>
      </c>
      <c r="I942">
        <f>'Marktpreise EEX NCG 2017'!L942+0.19</f>
        <v>13.44183500000001</v>
      </c>
    </row>
    <row r="943" spans="1:9" x14ac:dyDescent="0.2">
      <c r="A943" s="2">
        <f>'Marktpreise EEX NCG 2017'!A943</f>
        <v>42581</v>
      </c>
      <c r="B943" s="4">
        <f>'BHC Gesamt 2017'!N587</f>
        <v>18.695574307304785</v>
      </c>
      <c r="C943" s="4">
        <f>'BHC Gesamt 2017'!M587</f>
        <v>16.626908212560377</v>
      </c>
      <c r="D943" s="4">
        <f>'Portfolioübersicht BHC'!$G$12</f>
        <v>23.61</v>
      </c>
      <c r="E943" s="4">
        <f>'BHC Gesamt 2017'!G587</f>
        <v>16.740000000000002</v>
      </c>
      <c r="F943" s="4">
        <f>'BHC Gesamt 2017'!F587</f>
        <v>0</v>
      </c>
      <c r="G943">
        <f>'Marktpreise EEX NCG 2017'!G943</f>
        <v>15.790757575757565</v>
      </c>
      <c r="H943">
        <f>'Marktpreise EEX NCG 2017'!H943</f>
        <v>13.768000000000001</v>
      </c>
      <c r="I943">
        <f>'Marktpreise EEX NCG 2017'!L943+0.19</f>
        <v>13.438480000000007</v>
      </c>
    </row>
    <row r="944" spans="1:9" x14ac:dyDescent="0.2">
      <c r="A944" s="2">
        <f>'Marktpreise EEX NCG 2017'!A944</f>
        <v>42582</v>
      </c>
      <c r="B944" s="4">
        <f>'BHC Gesamt 2017'!N588</f>
        <v>18.695574307304785</v>
      </c>
      <c r="C944" s="4">
        <f>'BHC Gesamt 2017'!M588</f>
        <v>16.626908212560377</v>
      </c>
      <c r="D944" s="4">
        <f>'Portfolioübersicht BHC'!$G$12</f>
        <v>23.61</v>
      </c>
      <c r="E944" s="4">
        <f>'BHC Gesamt 2017'!G588</f>
        <v>16.740000000000002</v>
      </c>
      <c r="F944" s="4">
        <f>'BHC Gesamt 2017'!F588</f>
        <v>0</v>
      </c>
      <c r="G944">
        <f>'Marktpreise EEX NCG 2017'!G944</f>
        <v>15.774213197969535</v>
      </c>
      <c r="H944">
        <f>'Marktpreise EEX NCG 2017'!H944</f>
        <v>13.82</v>
      </c>
      <c r="I944">
        <f>'Marktpreise EEX NCG 2017'!L944+0.19</f>
        <v>13.434440000000004</v>
      </c>
    </row>
    <row r="945" spans="1:9" x14ac:dyDescent="0.2">
      <c r="A945" s="2">
        <f>'Marktpreise EEX NCG 2017'!A945</f>
        <v>42583</v>
      </c>
      <c r="B945" s="4">
        <f>'BHC Gesamt 2017'!N589</f>
        <v>18.689907035175874</v>
      </c>
      <c r="C945" s="4">
        <f>'BHC Gesamt 2017'!M589</f>
        <v>16.626908212560377</v>
      </c>
      <c r="D945" s="4">
        <f>'Portfolioübersicht BHC'!$G$12</f>
        <v>23.61</v>
      </c>
      <c r="E945" s="4">
        <f>'BHC Gesamt 2017'!G589</f>
        <v>16.440000000000001</v>
      </c>
      <c r="F945" s="4">
        <f>'BHC Gesamt 2017'!F589</f>
        <v>16.25</v>
      </c>
      <c r="G945">
        <f>'Marktpreise EEX NCG 2017'!G945</f>
        <v>15.761269035532992</v>
      </c>
      <c r="H945">
        <f>'Marktpreise EEX NCG 2017'!H945</f>
        <v>13.897</v>
      </c>
      <c r="I945">
        <f>'Marktpreise EEX NCG 2017'!L945+0.19</f>
        <v>13.432785000000012</v>
      </c>
    </row>
    <row r="946" spans="1:9" x14ac:dyDescent="0.2">
      <c r="A946" s="2">
        <f>'Marktpreise EEX NCG 2017'!A946</f>
        <v>42584</v>
      </c>
      <c r="B946" s="4">
        <f>'BHC Gesamt 2017'!N590</f>
        <v>18.683867167919797</v>
      </c>
      <c r="C946" s="4">
        <f>'BHC Gesamt 2017'!M590</f>
        <v>16.626908212560377</v>
      </c>
      <c r="D946" s="4">
        <f>'Portfolioübersicht BHC'!$G$12</f>
        <v>23.61</v>
      </c>
      <c r="E946" s="4">
        <f>'BHC Gesamt 2017'!G590</f>
        <v>16.28</v>
      </c>
      <c r="F946" s="4">
        <f>'BHC Gesamt 2017'!F590</f>
        <v>16.09</v>
      </c>
      <c r="G946">
        <f>'Marktpreise EEX NCG 2017'!G946</f>
        <v>15.74796954314721</v>
      </c>
      <c r="H946">
        <f>'Marktpreise EEX NCG 2017'!H946</f>
        <v>13.663</v>
      </c>
      <c r="I946">
        <f>'Marktpreise EEX NCG 2017'!L946+0.19</f>
        <v>13.432305000000014</v>
      </c>
    </row>
    <row r="947" spans="1:9" x14ac:dyDescent="0.2">
      <c r="A947" s="2">
        <f>'Marktpreise EEX NCG 2017'!A947</f>
        <v>42585</v>
      </c>
      <c r="B947" s="4">
        <f>'BHC Gesamt 2017'!N591</f>
        <v>18.677657499999995</v>
      </c>
      <c r="C947" s="4">
        <f>'BHC Gesamt 2017'!M591</f>
        <v>16.626908212560377</v>
      </c>
      <c r="D947" s="4">
        <f>'Portfolioübersicht BHC'!$G$12</f>
        <v>23.61</v>
      </c>
      <c r="E947" s="4">
        <f>'BHC Gesamt 2017'!G591</f>
        <v>16.200000000000003</v>
      </c>
      <c r="F947" s="4">
        <f>'BHC Gesamt 2017'!F591</f>
        <v>16.010000000000002</v>
      </c>
      <c r="G947">
        <f>'Marktpreise EEX NCG 2017'!G947</f>
        <v>15.733553299492387</v>
      </c>
      <c r="H947">
        <f>'Marktpreise EEX NCG 2017'!H947</f>
        <v>13.553000000000001</v>
      </c>
      <c r="I947">
        <f>'Marktpreise EEX NCG 2017'!L947+0.19</f>
        <v>13.430950000000012</v>
      </c>
    </row>
    <row r="948" spans="1:9" x14ac:dyDescent="0.2">
      <c r="A948" s="2">
        <f>'Marktpreise EEX NCG 2017'!A948</f>
        <v>42586</v>
      </c>
      <c r="B948" s="4">
        <f>'BHC Gesamt 2017'!N592</f>
        <v>18.671379052369073</v>
      </c>
      <c r="C948" s="4">
        <f>'BHC Gesamt 2017'!M592</f>
        <v>16.626908212560377</v>
      </c>
      <c r="D948" s="4">
        <f>'Portfolioübersicht BHC'!$G$12</f>
        <v>23.61</v>
      </c>
      <c r="E948" s="4">
        <f>'BHC Gesamt 2017'!G592</f>
        <v>16.16</v>
      </c>
      <c r="F948" s="4">
        <f>'BHC Gesamt 2017'!F592</f>
        <v>15.97</v>
      </c>
      <c r="G948">
        <f>'Marktpreise EEX NCG 2017'!G948</f>
        <v>15.718680203045684</v>
      </c>
      <c r="H948">
        <f>'Marktpreise EEX NCG 2017'!H948</f>
        <v>13.461</v>
      </c>
      <c r="I948">
        <f>'Marktpreise EEX NCG 2017'!L948+0.19</f>
        <v>13.426915000000008</v>
      </c>
    </row>
    <row r="949" spans="1:9" x14ac:dyDescent="0.2">
      <c r="A949" s="2">
        <f>'Marktpreise EEX NCG 2017'!A949</f>
        <v>42587</v>
      </c>
      <c r="B949" s="4">
        <f>'BHC Gesamt 2017'!N593</f>
        <v>18.664609452736315</v>
      </c>
      <c r="C949" s="4">
        <f>'BHC Gesamt 2017'!M593</f>
        <v>16.626908212560377</v>
      </c>
      <c r="D949" s="4">
        <f>'Portfolioübersicht BHC'!$G$12</f>
        <v>23.61</v>
      </c>
      <c r="E949" s="4">
        <f>'BHC Gesamt 2017'!G593</f>
        <v>15.95</v>
      </c>
      <c r="F949" s="4">
        <f>'BHC Gesamt 2017'!F593</f>
        <v>15.76</v>
      </c>
      <c r="G949">
        <f>'Marktpreise EEX NCG 2017'!G949</f>
        <v>15.718888888888889</v>
      </c>
      <c r="H949">
        <f>'Marktpreise EEX NCG 2017'!H949</f>
        <v>12.92</v>
      </c>
      <c r="I949">
        <f>'Marktpreise EEX NCG 2017'!L949+0.19</f>
        <v>13.421314999999995</v>
      </c>
    </row>
    <row r="950" spans="1:9" x14ac:dyDescent="0.2">
      <c r="A950" s="2">
        <f>'Marktpreise EEX NCG 2017'!A950</f>
        <v>42588</v>
      </c>
      <c r="B950" s="4">
        <f>'BHC Gesamt 2017'!N594</f>
        <v>18.664609452736315</v>
      </c>
      <c r="C950" s="4">
        <f>'BHC Gesamt 2017'!M594</f>
        <v>16.626908212560377</v>
      </c>
      <c r="D950" s="4">
        <f>'Portfolioübersicht BHC'!$G$12</f>
        <v>23.61</v>
      </c>
      <c r="E950" s="4">
        <f>'BHC Gesamt 2017'!G594</f>
        <v>15.95</v>
      </c>
      <c r="F950" s="4">
        <f>'BHC Gesamt 2017'!F594</f>
        <v>0</v>
      </c>
      <c r="G950">
        <f>'Marktpreise EEX NCG 2017'!G950</f>
        <v>15.718888888888889</v>
      </c>
      <c r="H950">
        <f>'Marktpreise EEX NCG 2017'!H950</f>
        <v>12.901</v>
      </c>
      <c r="I950">
        <f>'Marktpreise EEX NCG 2017'!L950+0.19</f>
        <v>13.414740000000002</v>
      </c>
    </row>
    <row r="951" spans="1:9" x14ac:dyDescent="0.2">
      <c r="A951" s="2">
        <f>'Marktpreise EEX NCG 2017'!A951</f>
        <v>42589</v>
      </c>
      <c r="B951" s="4">
        <f>'BHC Gesamt 2017'!N595</f>
        <v>18.664609452736315</v>
      </c>
      <c r="C951" s="4">
        <f>'BHC Gesamt 2017'!M595</f>
        <v>16.626908212560377</v>
      </c>
      <c r="D951" s="4">
        <f>'Portfolioübersicht BHC'!$G$12</f>
        <v>23.61</v>
      </c>
      <c r="E951" s="4">
        <f>'BHC Gesamt 2017'!G595</f>
        <v>15.95</v>
      </c>
      <c r="F951" s="4">
        <f>'BHC Gesamt 2017'!F595</f>
        <v>0</v>
      </c>
      <c r="G951">
        <f>'Marktpreise EEX NCG 2017'!G951</f>
        <v>15.703807106598983</v>
      </c>
      <c r="H951">
        <f>'Marktpreise EEX NCG 2017'!H951</f>
        <v>12.775</v>
      </c>
      <c r="I951">
        <f>'Marktpreise EEX NCG 2017'!L951+0.19</f>
        <v>13.410610000000005</v>
      </c>
    </row>
    <row r="952" spans="1:9" x14ac:dyDescent="0.2">
      <c r="A952" s="2">
        <f>'Marktpreise EEX NCG 2017'!A952</f>
        <v>42590</v>
      </c>
      <c r="B952" s="4">
        <f>'BHC Gesamt 2017'!N596</f>
        <v>18.658022332506199</v>
      </c>
      <c r="C952" s="4">
        <f>'BHC Gesamt 2017'!M596</f>
        <v>16.626908212560377</v>
      </c>
      <c r="D952" s="4">
        <f>'Portfolioübersicht BHC'!$G$12</f>
        <v>23.61</v>
      </c>
      <c r="E952" s="4">
        <f>'BHC Gesamt 2017'!G596</f>
        <v>16.010000000000002</v>
      </c>
      <c r="F952" s="4">
        <f>'BHC Gesamt 2017'!F596</f>
        <v>15.82</v>
      </c>
      <c r="G952">
        <f>'Marktpreise EEX NCG 2017'!G952</f>
        <v>15.690355329949238</v>
      </c>
      <c r="H952">
        <f>'Marktpreise EEX NCG 2017'!H952</f>
        <v>12.936999999999999</v>
      </c>
      <c r="I952">
        <f>'Marktpreise EEX NCG 2017'!L952+0.19</f>
        <v>13.408720000000011</v>
      </c>
    </row>
    <row r="953" spans="1:9" x14ac:dyDescent="0.2">
      <c r="A953" s="2">
        <f>'Marktpreise EEX NCG 2017'!A953</f>
        <v>42591</v>
      </c>
      <c r="B953" s="4">
        <f>'BHC Gesamt 2017'!N597</f>
        <v>18.651542079207918</v>
      </c>
      <c r="C953" s="4">
        <f>'BHC Gesamt 2017'!M597</f>
        <v>16.626908212560377</v>
      </c>
      <c r="D953" s="4">
        <f>'Portfolioübersicht BHC'!$G$12</f>
        <v>23.61</v>
      </c>
      <c r="E953" s="4">
        <f>'BHC Gesamt 2017'!G597</f>
        <v>16.04</v>
      </c>
      <c r="F953" s="4">
        <f>'BHC Gesamt 2017'!F597</f>
        <v>15.85</v>
      </c>
      <c r="G953">
        <f>'Marktpreise EEX NCG 2017'!G953</f>
        <v>15.676446700507615</v>
      </c>
      <c r="H953">
        <f>'Marktpreise EEX NCG 2017'!H953</f>
        <v>12.731999999999999</v>
      </c>
      <c r="I953">
        <f>'Marktpreise EEX NCG 2017'!L953+0.19</f>
        <v>13.403350000000009</v>
      </c>
    </row>
    <row r="954" spans="1:9" x14ac:dyDescent="0.2">
      <c r="A954" s="2">
        <f>'Marktpreise EEX NCG 2017'!A954</f>
        <v>42592</v>
      </c>
      <c r="B954" s="4">
        <f>'BHC Gesamt 2017'!N598</f>
        <v>18.644970370370366</v>
      </c>
      <c r="C954" s="4">
        <f>'BHC Gesamt 2017'!M598</f>
        <v>16.626908212560377</v>
      </c>
      <c r="D954" s="4">
        <f>'Portfolioübersicht BHC'!$G$12</f>
        <v>23.61</v>
      </c>
      <c r="E954" s="4">
        <f>'BHC Gesamt 2017'!G598</f>
        <v>15.99</v>
      </c>
      <c r="F954" s="4">
        <f>'BHC Gesamt 2017'!F598</f>
        <v>15.8</v>
      </c>
      <c r="G954">
        <f>'Marktpreise EEX NCG 2017'!G954</f>
        <v>15.661725888324867</v>
      </c>
      <c r="H954">
        <f>'Marktpreise EEX NCG 2017'!H954</f>
        <v>12.754</v>
      </c>
      <c r="I954">
        <f>'Marktpreise EEX NCG 2017'!L954+0.19</f>
        <v>13.397645000000011</v>
      </c>
    </row>
    <row r="955" spans="1:9" x14ac:dyDescent="0.2">
      <c r="A955" s="2">
        <f>'Marktpreise EEX NCG 2017'!A955</f>
        <v>42593</v>
      </c>
      <c r="B955" s="4">
        <f>'BHC Gesamt 2017'!N599</f>
        <v>18.638381773399011</v>
      </c>
      <c r="C955" s="4">
        <f>'BHC Gesamt 2017'!M599</f>
        <v>16.626908212560377</v>
      </c>
      <c r="D955" s="4">
        <f>'Portfolioübersicht BHC'!$G$12</f>
        <v>23.61</v>
      </c>
      <c r="E955" s="4">
        <f>'BHC Gesamt 2017'!G599</f>
        <v>15.969999999999999</v>
      </c>
      <c r="F955" s="4">
        <f>'BHC Gesamt 2017'!F599</f>
        <v>15.78</v>
      </c>
      <c r="G955">
        <f>'Marktpreise EEX NCG 2017'!G955</f>
        <v>15.647918781725885</v>
      </c>
      <c r="H955">
        <f>'Marktpreise EEX NCG 2017'!H955</f>
        <v>12.324999999999999</v>
      </c>
      <c r="I955">
        <f>'Marktpreise EEX NCG 2017'!L955+0.19</f>
        <v>13.390785000000013</v>
      </c>
    </row>
    <row r="956" spans="1:9" x14ac:dyDescent="0.2">
      <c r="A956" s="2">
        <f>'Marktpreise EEX NCG 2017'!A956</f>
        <v>42594</v>
      </c>
      <c r="B956" s="4">
        <f>'BHC Gesamt 2017'!N600</f>
        <v>18.631702702702697</v>
      </c>
      <c r="C956" s="4">
        <f>'BHC Gesamt 2017'!M600</f>
        <v>16.626908212560377</v>
      </c>
      <c r="D956" s="4">
        <f>'Portfolioübersicht BHC'!$G$12</f>
        <v>23.61</v>
      </c>
      <c r="E956" s="4">
        <f>'BHC Gesamt 2017'!G600</f>
        <v>15.92</v>
      </c>
      <c r="F956" s="4">
        <f>'BHC Gesamt 2017'!F600</f>
        <v>15.73</v>
      </c>
      <c r="G956">
        <f>'Marktpreise EEX NCG 2017'!G956</f>
        <v>15.648333333333328</v>
      </c>
      <c r="H956">
        <f>'Marktpreise EEX NCG 2017'!H956</f>
        <v>11.715</v>
      </c>
      <c r="I956">
        <f>'Marktpreise EEX NCG 2017'!L956+0.19</f>
        <v>13.383215000000018</v>
      </c>
    </row>
    <row r="957" spans="1:9" x14ac:dyDescent="0.2">
      <c r="A957" s="2">
        <f>'Marktpreise EEX NCG 2017'!A957</f>
        <v>42595</v>
      </c>
      <c r="B957" s="4">
        <f>'BHC Gesamt 2017'!N601</f>
        <v>18.631702702702697</v>
      </c>
      <c r="C957" s="4">
        <f>'BHC Gesamt 2017'!M601</f>
        <v>16.626908212560377</v>
      </c>
      <c r="D957" s="4">
        <f>'Portfolioübersicht BHC'!$G$12</f>
        <v>23.61</v>
      </c>
      <c r="E957" s="4">
        <f>'BHC Gesamt 2017'!G601</f>
        <v>15.92</v>
      </c>
      <c r="F957" s="4">
        <f>'BHC Gesamt 2017'!F601</f>
        <v>0</v>
      </c>
      <c r="G957">
        <f>'Marktpreise EEX NCG 2017'!G957</f>
        <v>15.648333333333328</v>
      </c>
      <c r="H957">
        <f>'Marktpreise EEX NCG 2017'!H957</f>
        <v>11.707000000000001</v>
      </c>
      <c r="I957">
        <f>'Marktpreise EEX NCG 2017'!L957+0.19</f>
        <v>13.376530000000011</v>
      </c>
    </row>
    <row r="958" spans="1:9" x14ac:dyDescent="0.2">
      <c r="A958" s="2">
        <f>'Marktpreise EEX NCG 2017'!A958</f>
        <v>42596</v>
      </c>
      <c r="B958" s="4">
        <f>'BHC Gesamt 2017'!N602</f>
        <v>18.631702702702697</v>
      </c>
      <c r="C958" s="4">
        <f>'BHC Gesamt 2017'!M602</f>
        <v>16.626908212560377</v>
      </c>
      <c r="D958" s="4">
        <f>'Portfolioübersicht BHC'!$G$12</f>
        <v>23.61</v>
      </c>
      <c r="E958" s="4">
        <f>'BHC Gesamt 2017'!G602</f>
        <v>15.92</v>
      </c>
      <c r="F958" s="4">
        <f>'BHC Gesamt 2017'!F602</f>
        <v>0</v>
      </c>
      <c r="G958">
        <f>'Marktpreise EEX NCG 2017'!G958</f>
        <v>15.634771573604057</v>
      </c>
      <c r="H958">
        <f>'Marktpreise EEX NCG 2017'!H958</f>
        <v>11.888999999999999</v>
      </c>
      <c r="I958">
        <f>'Marktpreise EEX NCG 2017'!L958+0.19</f>
        <v>13.368110000000005</v>
      </c>
    </row>
    <row r="959" spans="1:9" x14ac:dyDescent="0.2">
      <c r="A959" s="2">
        <f>'Marktpreise EEX NCG 2017'!A959</f>
        <v>42597</v>
      </c>
      <c r="B959" s="4">
        <f>'BHC Gesamt 2017'!N603</f>
        <v>18.624909313725485</v>
      </c>
      <c r="C959" s="4">
        <f>'BHC Gesamt 2017'!M603</f>
        <v>16.626908212560377</v>
      </c>
      <c r="D959" s="4">
        <f>'Portfolioübersicht BHC'!$G$12</f>
        <v>23.61</v>
      </c>
      <c r="E959" s="4">
        <f>'BHC Gesamt 2017'!G603</f>
        <v>15.86</v>
      </c>
      <c r="F959" s="4">
        <f>'BHC Gesamt 2017'!F603</f>
        <v>15.67</v>
      </c>
      <c r="G959">
        <f>'Marktpreise EEX NCG 2017'!G959</f>
        <v>15.621725888324871</v>
      </c>
      <c r="H959">
        <f>'Marktpreise EEX NCG 2017'!H959</f>
        <v>11.263999999999999</v>
      </c>
      <c r="I959">
        <f>'Marktpreise EEX NCG 2017'!L959+0.19</f>
        <v>13.354515000000001</v>
      </c>
    </row>
    <row r="960" spans="1:9" x14ac:dyDescent="0.2">
      <c r="A960" s="2">
        <f>'Marktpreise EEX NCG 2017'!A960</f>
        <v>42598</v>
      </c>
      <c r="B960" s="4">
        <f>'BHC Gesamt 2017'!N604</f>
        <v>18.618711491442539</v>
      </c>
      <c r="C960" s="4">
        <f>'BHC Gesamt 2017'!M604</f>
        <v>16.626908212560377</v>
      </c>
      <c r="D960" s="4">
        <f>'Portfolioübersicht BHC'!$G$12</f>
        <v>23.61</v>
      </c>
      <c r="E960" s="4">
        <f>'BHC Gesamt 2017'!G604</f>
        <v>16.09</v>
      </c>
      <c r="F960" s="4">
        <f>'BHC Gesamt 2017'!F604</f>
        <v>15.9</v>
      </c>
      <c r="G960">
        <f>'Marktpreise EEX NCG 2017'!G960</f>
        <v>15.609796954314717</v>
      </c>
      <c r="H960">
        <f>'Marktpreise EEX NCG 2017'!H960</f>
        <v>11.59</v>
      </c>
      <c r="I960">
        <f>'Marktpreise EEX NCG 2017'!L960+0.19</f>
        <v>13.344575000000004</v>
      </c>
    </row>
    <row r="961" spans="1:9" x14ac:dyDescent="0.2">
      <c r="A961" s="2">
        <f>'Marktpreise EEX NCG 2017'!A961</f>
        <v>42599</v>
      </c>
      <c r="B961" s="4">
        <f>'BHC Gesamt 2017'!N605</f>
        <v>18.612860975609753</v>
      </c>
      <c r="C961" s="4">
        <f>'BHC Gesamt 2017'!M605</f>
        <v>16.626908212560377</v>
      </c>
      <c r="D961" s="4">
        <f>'Portfolioübersicht BHC'!$G$12</f>
        <v>23.61</v>
      </c>
      <c r="E961" s="4">
        <f>'BHC Gesamt 2017'!G605</f>
        <v>16.220000000000002</v>
      </c>
      <c r="F961" s="4">
        <f>'BHC Gesamt 2017'!F605</f>
        <v>16.03</v>
      </c>
      <c r="G961">
        <f>'Marktpreise EEX NCG 2017'!G961</f>
        <v>15.600355329949242</v>
      </c>
      <c r="H961">
        <f>'Marktpreise EEX NCG 2017'!H961</f>
        <v>11.664999999999999</v>
      </c>
      <c r="I961">
        <f>'Marktpreise EEX NCG 2017'!L961+0.19</f>
        <v>13.334875000000011</v>
      </c>
    </row>
    <row r="962" spans="1:9" x14ac:dyDescent="0.2">
      <c r="A962" s="2">
        <f>'Marktpreise EEX NCG 2017'!A962</f>
        <v>42600</v>
      </c>
      <c r="B962" s="4">
        <f>'BHC Gesamt 2017'!N606</f>
        <v>18.606844282238441</v>
      </c>
      <c r="C962" s="4">
        <f>'BHC Gesamt 2017'!M606</f>
        <v>16.626908212560377</v>
      </c>
      <c r="D962" s="4">
        <f>'Portfolioübersicht BHC'!$G$12</f>
        <v>23.61</v>
      </c>
      <c r="E962" s="4">
        <f>'BHC Gesamt 2017'!G606</f>
        <v>16.14</v>
      </c>
      <c r="F962" s="4">
        <f>'BHC Gesamt 2017'!F606</f>
        <v>15.95</v>
      </c>
      <c r="G962">
        <f>'Marktpreise EEX NCG 2017'!G962</f>
        <v>15.59162436548224</v>
      </c>
      <c r="H962">
        <f>'Marktpreise EEX NCG 2017'!H962</f>
        <v>11.521000000000001</v>
      </c>
      <c r="I962">
        <f>'Marktpreise EEX NCG 2017'!L962+0.19</f>
        <v>13.324485000000013</v>
      </c>
    </row>
    <row r="963" spans="1:9" x14ac:dyDescent="0.2">
      <c r="A963" s="2">
        <f>'Marktpreise EEX NCG 2017'!A963</f>
        <v>42601</v>
      </c>
      <c r="B963" s="4">
        <f>'BHC Gesamt 2017'!N607</f>
        <v>18.600347087378637</v>
      </c>
      <c r="C963" s="4">
        <f>'BHC Gesamt 2017'!M607</f>
        <v>16.626908212560377</v>
      </c>
      <c r="D963" s="4">
        <f>'Portfolioübersicht BHC'!$G$12</f>
        <v>23.61</v>
      </c>
      <c r="E963" s="4">
        <f>'BHC Gesamt 2017'!G607</f>
        <v>15.93</v>
      </c>
      <c r="F963" s="4">
        <f>'BHC Gesamt 2017'!F607</f>
        <v>15.74</v>
      </c>
      <c r="G963">
        <f>'Marktpreise EEX NCG 2017'!G963</f>
        <v>15.592373737373741</v>
      </c>
      <c r="H963">
        <f>'Marktpreise EEX NCG 2017'!H963</f>
        <v>10.739000000000001</v>
      </c>
      <c r="I963">
        <f>'Marktpreise EEX NCG 2017'!L963+0.19</f>
        <v>13.311585000000022</v>
      </c>
    </row>
    <row r="964" spans="1:9" x14ac:dyDescent="0.2">
      <c r="A964" s="2">
        <f>'Marktpreise EEX NCG 2017'!A964</f>
        <v>42602</v>
      </c>
      <c r="B964" s="4">
        <f>'BHC Gesamt 2017'!N608</f>
        <v>18.600347087378637</v>
      </c>
      <c r="C964" s="4">
        <f>'BHC Gesamt 2017'!M608</f>
        <v>16.626908212560377</v>
      </c>
      <c r="D964" s="4">
        <f>'Portfolioübersicht BHC'!$G$12</f>
        <v>23.61</v>
      </c>
      <c r="E964" s="4">
        <f>'BHC Gesamt 2017'!G608</f>
        <v>15.93</v>
      </c>
      <c r="F964" s="4">
        <f>'BHC Gesamt 2017'!F608</f>
        <v>0</v>
      </c>
      <c r="G964">
        <f>'Marktpreise EEX NCG 2017'!G964</f>
        <v>15.592373737373741</v>
      </c>
      <c r="H964">
        <f>'Marktpreise EEX NCG 2017'!H964</f>
        <v>10.775</v>
      </c>
      <c r="I964">
        <f>'Marktpreise EEX NCG 2017'!L964+0.19</f>
        <v>13.29975000000003</v>
      </c>
    </row>
    <row r="965" spans="1:9" x14ac:dyDescent="0.2">
      <c r="A965" s="2">
        <f>'Marktpreise EEX NCG 2017'!A965</f>
        <v>42603</v>
      </c>
      <c r="B965" s="4">
        <f>'BHC Gesamt 2017'!N609</f>
        <v>18.600347087378637</v>
      </c>
      <c r="C965" s="4">
        <f>'BHC Gesamt 2017'!M609</f>
        <v>16.626908212560377</v>
      </c>
      <c r="D965" s="4">
        <f>'Portfolioübersicht BHC'!$G$12</f>
        <v>23.61</v>
      </c>
      <c r="E965" s="4">
        <f>'BHC Gesamt 2017'!G609</f>
        <v>15.93</v>
      </c>
      <c r="F965" s="4">
        <f>'BHC Gesamt 2017'!F609</f>
        <v>0</v>
      </c>
      <c r="G965">
        <f>'Marktpreise EEX NCG 2017'!G965</f>
        <v>15.583807106598986</v>
      </c>
      <c r="H965">
        <f>'Marktpreise EEX NCG 2017'!H965</f>
        <v>10.862</v>
      </c>
      <c r="I965">
        <f>'Marktpreise EEX NCG 2017'!L965+0.19</f>
        <v>13.286915000000034</v>
      </c>
    </row>
    <row r="966" spans="1:9" x14ac:dyDescent="0.2">
      <c r="A966" s="2">
        <f>'Marktpreise EEX NCG 2017'!A966</f>
        <v>42604</v>
      </c>
      <c r="B966" s="4">
        <f>'BHC Gesamt 2017'!N610</f>
        <v>18.593106537530264</v>
      </c>
      <c r="C966" s="4">
        <f>'BHC Gesamt 2017'!M610</f>
        <v>16.626908212560377</v>
      </c>
      <c r="D966" s="4">
        <f>'Portfolioübersicht BHC'!$G$12</f>
        <v>23.61</v>
      </c>
      <c r="E966" s="4">
        <f>'BHC Gesamt 2017'!G610</f>
        <v>15.61</v>
      </c>
      <c r="F966" s="4">
        <f>'BHC Gesamt 2017'!F610</f>
        <v>15.42</v>
      </c>
      <c r="G966">
        <f>'Marktpreise EEX NCG 2017'!G966</f>
        <v>15.574923857868022</v>
      </c>
      <c r="H966">
        <f>'Marktpreise EEX NCG 2017'!H966</f>
        <v>11.205</v>
      </c>
      <c r="I966">
        <f>'Marktpreise EEX NCG 2017'!L966+0.19</f>
        <v>13.278160000000042</v>
      </c>
    </row>
    <row r="967" spans="1:9" x14ac:dyDescent="0.2">
      <c r="A967" s="2">
        <f>'Marktpreise EEX NCG 2017'!A967</f>
        <v>42605</v>
      </c>
      <c r="B967" s="4">
        <f>'BHC Gesamt 2017'!N611</f>
        <v>18.586190821256036</v>
      </c>
      <c r="C967" s="4">
        <f>'BHC Gesamt 2017'!M611</f>
        <v>16.626908212560377</v>
      </c>
      <c r="D967" s="4">
        <f>'Portfolioübersicht BHC'!$G$12</f>
        <v>23.61</v>
      </c>
      <c r="E967" s="4">
        <f>'BHC Gesamt 2017'!G611</f>
        <v>15.729999999999999</v>
      </c>
      <c r="F967" s="4">
        <f>'BHC Gesamt 2017'!F611</f>
        <v>15.54</v>
      </c>
      <c r="G967">
        <f>'Marktpreise EEX NCG 2017'!G967</f>
        <v>15.568020304568535</v>
      </c>
      <c r="H967">
        <f>'Marktpreise EEX NCG 2017'!H967</f>
        <v>11.834</v>
      </c>
      <c r="I967">
        <f>'Marktpreise EEX NCG 2017'!L967+0.19</f>
        <v>13.274105000000036</v>
      </c>
    </row>
    <row r="968" spans="1:9" x14ac:dyDescent="0.2">
      <c r="A968" s="2">
        <f>'Marktpreise EEX NCG 2017'!A968</f>
        <v>42606</v>
      </c>
      <c r="B968" s="4">
        <f>'BHC Gesamt 2017'!N612</f>
        <v>18.578826506024093</v>
      </c>
      <c r="C968" s="4">
        <f>'BHC Gesamt 2017'!M612</f>
        <v>16.626908212560377</v>
      </c>
      <c r="D968" s="4">
        <f>'Portfolioübersicht BHC'!$G$12</f>
        <v>23.61</v>
      </c>
      <c r="E968" s="4">
        <f>'BHC Gesamt 2017'!G612</f>
        <v>15.53</v>
      </c>
      <c r="F968" s="4">
        <f>'BHC Gesamt 2017'!F612</f>
        <v>15.34</v>
      </c>
      <c r="G968">
        <f>'Marktpreise EEX NCG 2017'!G968</f>
        <v>15.560812182741124</v>
      </c>
      <c r="H968">
        <f>'Marktpreise EEX NCG 2017'!H968</f>
        <v>11.486000000000001</v>
      </c>
      <c r="I968">
        <f>'Marktpreise EEX NCG 2017'!L968+0.19</f>
        <v>13.268585000000039</v>
      </c>
    </row>
    <row r="969" spans="1:9" x14ac:dyDescent="0.2">
      <c r="A969" s="2">
        <f>'Marktpreise EEX NCG 2017'!A969</f>
        <v>42607</v>
      </c>
      <c r="B969" s="4">
        <f>'BHC Gesamt 2017'!N613</f>
        <v>18.571473557692304</v>
      </c>
      <c r="C969" s="4">
        <f>'BHC Gesamt 2017'!M613</f>
        <v>16.626908212560377</v>
      </c>
      <c r="D969" s="4">
        <f>'Portfolioübersicht BHC'!$G$12</f>
        <v>23.61</v>
      </c>
      <c r="E969" s="4">
        <f>'BHC Gesamt 2017'!G613</f>
        <v>15.52</v>
      </c>
      <c r="F969" s="4">
        <f>'BHC Gesamt 2017'!F613</f>
        <v>15.33</v>
      </c>
      <c r="G969">
        <f>'Marktpreise EEX NCG 2017'!G969</f>
        <v>15.552791878172597</v>
      </c>
      <c r="H969">
        <f>'Marktpreise EEX NCG 2017'!H969</f>
        <v>11.315</v>
      </c>
      <c r="I969">
        <f>'Marktpreise EEX NCG 2017'!L969+0.19</f>
        <v>13.261645000000035</v>
      </c>
    </row>
    <row r="970" spans="1:9" x14ac:dyDescent="0.2">
      <c r="A970" s="2">
        <f>'Marktpreise EEX NCG 2017'!A970</f>
        <v>42608</v>
      </c>
      <c r="B970" s="4">
        <f>'BHC Gesamt 2017'!N614</f>
        <v>18.56497122302158</v>
      </c>
      <c r="C970" s="4">
        <f>'BHC Gesamt 2017'!M614</f>
        <v>16.626908212560377</v>
      </c>
      <c r="D970" s="4">
        <f>'Portfolioübersicht BHC'!$G$12</f>
        <v>23.61</v>
      </c>
      <c r="E970" s="4">
        <f>'BHC Gesamt 2017'!G614</f>
        <v>15.86</v>
      </c>
      <c r="F970" s="4">
        <f>'BHC Gesamt 2017'!F614</f>
        <v>15.67</v>
      </c>
      <c r="G970">
        <f>'Marktpreise EEX NCG 2017'!G970</f>
        <v>15.553383838383846</v>
      </c>
      <c r="H970">
        <f>'Marktpreise EEX NCG 2017'!H970</f>
        <v>11.54</v>
      </c>
      <c r="I970">
        <f>'Marktpreise EEX NCG 2017'!L970+0.19</f>
        <v>13.255965000000041</v>
      </c>
    </row>
    <row r="971" spans="1:9" x14ac:dyDescent="0.2">
      <c r="A971" s="2">
        <f>'Marktpreise EEX NCG 2017'!A971</f>
        <v>42609</v>
      </c>
      <c r="B971" s="4">
        <f>'BHC Gesamt 2017'!N615</f>
        <v>18.56497122302158</v>
      </c>
      <c r="C971" s="4">
        <f>'BHC Gesamt 2017'!M615</f>
        <v>16.626908212560377</v>
      </c>
      <c r="D971" s="4">
        <f>'Portfolioübersicht BHC'!$G$12</f>
        <v>23.61</v>
      </c>
      <c r="E971" s="4">
        <f>'BHC Gesamt 2017'!G615</f>
        <v>15.86</v>
      </c>
      <c r="F971" s="4">
        <f>'BHC Gesamt 2017'!F615</f>
        <v>0</v>
      </c>
      <c r="G971">
        <f>'Marktpreise EEX NCG 2017'!G971</f>
        <v>15.553383838383846</v>
      </c>
      <c r="H971">
        <f>'Marktpreise EEX NCG 2017'!H971</f>
        <v>11.49</v>
      </c>
      <c r="I971">
        <f>'Marktpreise EEX NCG 2017'!L971+0.19</f>
        <v>13.249445000000049</v>
      </c>
    </row>
    <row r="972" spans="1:9" x14ac:dyDescent="0.2">
      <c r="A972" s="2">
        <f>'Marktpreise EEX NCG 2017'!A972</f>
        <v>42610</v>
      </c>
      <c r="B972" s="4">
        <f>'BHC Gesamt 2017'!N616</f>
        <v>18.56497122302158</v>
      </c>
      <c r="C972" s="4">
        <f>'BHC Gesamt 2017'!M616</f>
        <v>16.626908212560377</v>
      </c>
      <c r="D972" s="4">
        <f>'Portfolioübersicht BHC'!$G$12</f>
        <v>23.61</v>
      </c>
      <c r="E972" s="4">
        <f>'BHC Gesamt 2017'!G616</f>
        <v>15.86</v>
      </c>
      <c r="F972" s="4">
        <f>'BHC Gesamt 2017'!F616</f>
        <v>0</v>
      </c>
      <c r="G972">
        <f>'Marktpreise EEX NCG 2017'!G972</f>
        <v>15.544720812182748</v>
      </c>
      <c r="H972">
        <f>'Marktpreise EEX NCG 2017'!H972</f>
        <v>11.702</v>
      </c>
      <c r="I972">
        <f>'Marktpreise EEX NCG 2017'!L972+0.19</f>
        <v>13.244700000000057</v>
      </c>
    </row>
    <row r="973" spans="1:9" x14ac:dyDescent="0.2">
      <c r="A973" s="2">
        <f>'Marktpreise EEX NCG 2017'!A973</f>
        <v>42611</v>
      </c>
      <c r="B973" s="4">
        <f>'BHC Gesamt 2017'!N617</f>
        <v>18.56497122302158</v>
      </c>
      <c r="C973" s="4">
        <f>'BHC Gesamt 2017'!M617</f>
        <v>16.626908212560377</v>
      </c>
      <c r="D973" s="4">
        <f>'Portfolioübersicht BHC'!$G$12</f>
        <v>23.61</v>
      </c>
      <c r="E973" s="4">
        <f>'BHC Gesamt 2017'!G617</f>
        <v>15.86</v>
      </c>
      <c r="F973" s="4">
        <f>'BHC Gesamt 2017'!F617</f>
        <v>0</v>
      </c>
      <c r="G973">
        <f>'Marktpreise EEX NCG 2017'!G973</f>
        <v>15.531938775510215</v>
      </c>
      <c r="H973">
        <f>'Marktpreise EEX NCG 2017'!H973</f>
        <v>12.04</v>
      </c>
      <c r="I973">
        <f>'Marktpreise EEX NCG 2017'!L973+0.19</f>
        <v>13.242605000000058</v>
      </c>
    </row>
    <row r="974" spans="1:9" x14ac:dyDescent="0.2">
      <c r="A974" s="2">
        <f>'Marktpreise EEX NCG 2017'!A974</f>
        <v>42612</v>
      </c>
      <c r="B974" s="4">
        <f>'BHC Gesamt 2017'!N618</f>
        <v>18.558308612440186</v>
      </c>
      <c r="C974" s="4">
        <f>'BHC Gesamt 2017'!M618</f>
        <v>16.626908212560377</v>
      </c>
      <c r="D974" s="4">
        <f>'Portfolioübersicht BHC'!$G$12</f>
        <v>23.61</v>
      </c>
      <c r="E974" s="4">
        <f>'BHC Gesamt 2017'!G618</f>
        <v>15.78</v>
      </c>
      <c r="F974" s="4">
        <f>'BHC Gesamt 2017'!F618</f>
        <v>15.59</v>
      </c>
      <c r="G974">
        <f>'Marktpreise EEX NCG 2017'!G974</f>
        <v>15.521122448979607</v>
      </c>
      <c r="H974">
        <f>'Marktpreise EEX NCG 2017'!H974</f>
        <v>12.19</v>
      </c>
      <c r="I974">
        <f>'Marktpreise EEX NCG 2017'!L974+0.19</f>
        <v>13.240450000000054</v>
      </c>
    </row>
    <row r="975" spans="1:9" x14ac:dyDescent="0.2">
      <c r="A975" s="2">
        <f>'Marktpreise EEX NCG 2017'!A975</f>
        <v>42613</v>
      </c>
      <c r="B975" s="4">
        <f>'BHC Gesamt 2017'!N619</f>
        <v>18.551105011933167</v>
      </c>
      <c r="C975" s="4">
        <f>'BHC Gesamt 2017'!M619</f>
        <v>16.626908212560377</v>
      </c>
      <c r="D975" s="4">
        <f>'Portfolioübersicht BHC'!$G$12</f>
        <v>23.61</v>
      </c>
      <c r="E975" s="4">
        <f>'BHC Gesamt 2017'!G619</f>
        <v>15.54</v>
      </c>
      <c r="F975" s="4">
        <f>'BHC Gesamt 2017'!F619</f>
        <v>15.35</v>
      </c>
      <c r="G975">
        <f>'Marktpreise EEX NCG 2017'!G975</f>
        <v>15.508316326530627</v>
      </c>
      <c r="H975">
        <f>'Marktpreise EEX NCG 2017'!H975</f>
        <v>12.196</v>
      </c>
      <c r="I975">
        <f>'Marktpreise EEX NCG 2017'!L975+0.19</f>
        <v>13.23868500000005</v>
      </c>
    </row>
    <row r="976" spans="1:9" x14ac:dyDescent="0.2">
      <c r="A976" s="2">
        <f>'Marktpreise EEX NCG 2017'!A976</f>
        <v>42614</v>
      </c>
      <c r="B976" s="4">
        <f>'BHC Gesamt 2017'!N620</f>
        <v>18.543459523809517</v>
      </c>
      <c r="C976" s="4">
        <f>'BHC Gesamt 2017'!M620</f>
        <v>16.626908212560377</v>
      </c>
      <c r="D976" s="4">
        <f>'Portfolioübersicht BHC'!$G$12</f>
        <v>23.61</v>
      </c>
      <c r="E976" s="4">
        <f>'BHC Gesamt 2017'!G620</f>
        <v>15.34</v>
      </c>
      <c r="F976" s="4">
        <f>'BHC Gesamt 2017'!F620</f>
        <v>15.15</v>
      </c>
      <c r="G976">
        <f>'Marktpreise EEX NCG 2017'!G976</f>
        <v>15.495663265306138</v>
      </c>
      <c r="H976">
        <f>'Marktpreise EEX NCG 2017'!H976</f>
        <v>12.289</v>
      </c>
      <c r="I976">
        <f>'Marktpreise EEX NCG 2017'!L976+0.19</f>
        <v>13.236425000000054</v>
      </c>
    </row>
    <row r="977" spans="1:9" x14ac:dyDescent="0.2">
      <c r="A977" s="2">
        <f>'Marktpreise EEX NCG 2017'!A977</f>
        <v>42615</v>
      </c>
      <c r="B977" s="4">
        <f>'BHC Gesamt 2017'!N621</f>
        <v>18.536040380047503</v>
      </c>
      <c r="C977" s="4">
        <f>'BHC Gesamt 2017'!M621</f>
        <v>16.626908212560377</v>
      </c>
      <c r="D977" s="4">
        <f>'Portfolioübersicht BHC'!$G$12</f>
        <v>23.61</v>
      </c>
      <c r="E977" s="4">
        <f>'BHC Gesamt 2017'!G621</f>
        <v>15.42</v>
      </c>
      <c r="F977" s="4">
        <f>'BHC Gesamt 2017'!F621</f>
        <v>15.23</v>
      </c>
      <c r="G977">
        <f>'Marktpreise EEX NCG 2017'!G977</f>
        <v>15.494314720812197</v>
      </c>
      <c r="H977">
        <f>'Marktpreise EEX NCG 2017'!H977</f>
        <v>12.553000000000001</v>
      </c>
      <c r="I977">
        <f>'Marktpreise EEX NCG 2017'!L977+0.19</f>
        <v>13.234985000000052</v>
      </c>
    </row>
    <row r="978" spans="1:9" x14ac:dyDescent="0.2">
      <c r="A978" s="2">
        <f>'Marktpreise EEX NCG 2017'!A978</f>
        <v>42616</v>
      </c>
      <c r="B978" s="4">
        <f>'BHC Gesamt 2017'!N622</f>
        <v>18.536040380047503</v>
      </c>
      <c r="C978" s="4">
        <f>'BHC Gesamt 2017'!M622</f>
        <v>16.626908212560377</v>
      </c>
      <c r="D978" s="4">
        <f>'Portfolioübersicht BHC'!$G$12</f>
        <v>23.61</v>
      </c>
      <c r="E978" s="4">
        <f>'BHC Gesamt 2017'!G622</f>
        <v>15.42</v>
      </c>
      <c r="F978" s="4">
        <f>'BHC Gesamt 2017'!F622</f>
        <v>0</v>
      </c>
      <c r="G978">
        <f>'Marktpreise EEX NCG 2017'!G978</f>
        <v>15.494314720812197</v>
      </c>
      <c r="H978">
        <f>'Marktpreise EEX NCG 2017'!H978</f>
        <v>12.55</v>
      </c>
      <c r="I978">
        <f>'Marktpreise EEX NCG 2017'!L978+0.19</f>
        <v>13.233945000000048</v>
      </c>
    </row>
    <row r="979" spans="1:9" x14ac:dyDescent="0.2">
      <c r="A979" s="2">
        <f>'Marktpreise EEX NCG 2017'!A979</f>
        <v>42617</v>
      </c>
      <c r="B979" s="4">
        <f>'BHC Gesamt 2017'!N623</f>
        <v>18.536040380047503</v>
      </c>
      <c r="C979" s="4">
        <f>'BHC Gesamt 2017'!M623</f>
        <v>16.626908212560377</v>
      </c>
      <c r="D979" s="4">
        <f>'Portfolioübersicht BHC'!$G$12</f>
        <v>23.61</v>
      </c>
      <c r="E979" s="4">
        <f>'BHC Gesamt 2017'!G623</f>
        <v>15.42</v>
      </c>
      <c r="F979" s="4">
        <f>'BHC Gesamt 2017'!F623</f>
        <v>0</v>
      </c>
      <c r="G979">
        <f>'Marktpreise EEX NCG 2017'!G979</f>
        <v>15.483571428571441</v>
      </c>
      <c r="H979">
        <f>'Marktpreise EEX NCG 2017'!H979</f>
        <v>12.708</v>
      </c>
      <c r="I979">
        <f>'Marktpreise EEX NCG 2017'!L979+0.19</f>
        <v>13.234130000000041</v>
      </c>
    </row>
    <row r="980" spans="1:9" x14ac:dyDescent="0.2">
      <c r="A980" s="2">
        <f>'Marktpreise EEX NCG 2017'!A980</f>
        <v>42618</v>
      </c>
      <c r="B980" s="4">
        <f>'BHC Gesamt 2017'!N624</f>
        <v>18.528585308056869</v>
      </c>
      <c r="C980" s="4">
        <f>'BHC Gesamt 2017'!M624</f>
        <v>16.626908212560377</v>
      </c>
      <c r="D980" s="4">
        <f>'Portfolioübersicht BHC'!$G$12</f>
        <v>23.61</v>
      </c>
      <c r="E980" s="4">
        <f>'BHC Gesamt 2017'!G624</f>
        <v>15.389999999999999</v>
      </c>
      <c r="F980" s="4">
        <f>'BHC Gesamt 2017'!F624</f>
        <v>15.2</v>
      </c>
      <c r="G980">
        <f>'Marktpreise EEX NCG 2017'!G980</f>
        <v>15.469948979591848</v>
      </c>
      <c r="H980">
        <f>'Marktpreise EEX NCG 2017'!H980</f>
        <v>12.611000000000001</v>
      </c>
      <c r="I980">
        <f>'Marktpreise EEX NCG 2017'!L980+0.19</f>
        <v>13.233390000000044</v>
      </c>
    </row>
    <row r="981" spans="1:9" x14ac:dyDescent="0.2">
      <c r="A981" s="2">
        <f>'Marktpreise EEX NCG 2017'!A981</f>
        <v>42619</v>
      </c>
      <c r="B981" s="4">
        <f>'BHC Gesamt 2017'!N625</f>
        <v>18.521070921985814</v>
      </c>
      <c r="C981" s="4">
        <f>'BHC Gesamt 2017'!M625</f>
        <v>16.626908212560377</v>
      </c>
      <c r="D981" s="4">
        <f>'Portfolioübersicht BHC'!$G$12</f>
        <v>23.61</v>
      </c>
      <c r="E981" s="4">
        <f>'BHC Gesamt 2017'!G625</f>
        <v>15.35</v>
      </c>
      <c r="F981" s="4">
        <f>'BHC Gesamt 2017'!F625</f>
        <v>15.16</v>
      </c>
      <c r="G981">
        <f>'Marktpreise EEX NCG 2017'!G981</f>
        <v>15.455663265306139</v>
      </c>
      <c r="H981">
        <f>'Marktpreise EEX NCG 2017'!H981</f>
        <v>12.285</v>
      </c>
      <c r="I981">
        <f>'Marktpreise EEX NCG 2017'!L981+0.19</f>
        <v>13.23247500000004</v>
      </c>
    </row>
    <row r="982" spans="1:9" x14ac:dyDescent="0.2">
      <c r="A982" s="2">
        <f>'Marktpreise EEX NCG 2017'!A982</f>
        <v>42620</v>
      </c>
      <c r="B982" s="4">
        <f>'BHC Gesamt 2017'!N626</f>
        <v>18.513238207547165</v>
      </c>
      <c r="C982" s="4">
        <f>'BHC Gesamt 2017'!M626</f>
        <v>16.626908212560377</v>
      </c>
      <c r="D982" s="4">
        <f>'Portfolioübersicht BHC'!$G$12</f>
        <v>23.61</v>
      </c>
      <c r="E982" s="4">
        <f>'BHC Gesamt 2017'!G626</f>
        <v>15.2</v>
      </c>
      <c r="F982" s="4">
        <f>'BHC Gesamt 2017'!F626</f>
        <v>15.01</v>
      </c>
      <c r="G982">
        <f>'Marktpreise EEX NCG 2017'!G982</f>
        <v>15.440408163265323</v>
      </c>
      <c r="H982">
        <f>'Marktpreise EEX NCG 2017'!H982</f>
        <v>11.744999999999999</v>
      </c>
      <c r="I982">
        <f>'Marktpreise EEX NCG 2017'!L982+0.19</f>
        <v>13.229925000000039</v>
      </c>
    </row>
    <row r="983" spans="1:9" x14ac:dyDescent="0.2">
      <c r="A983" s="2">
        <f>'Marktpreise EEX NCG 2017'!A983</f>
        <v>42621</v>
      </c>
      <c r="B983" s="4">
        <f>'BHC Gesamt 2017'!N627</f>
        <v>18.505371764705878</v>
      </c>
      <c r="C983" s="4">
        <f>'BHC Gesamt 2017'!M627</f>
        <v>16.626908212560377</v>
      </c>
      <c r="D983" s="4">
        <f>'Portfolioübersicht BHC'!$G$12</f>
        <v>23.61</v>
      </c>
      <c r="E983" s="4">
        <f>'BHC Gesamt 2017'!G627</f>
        <v>15.17</v>
      </c>
      <c r="F983" s="4">
        <f>'BHC Gesamt 2017'!F627</f>
        <v>14.98</v>
      </c>
      <c r="G983">
        <f>'Marktpreise EEX NCG 2017'!G983</f>
        <v>15.425000000000015</v>
      </c>
      <c r="H983">
        <f>'Marktpreise EEX NCG 2017'!H983</f>
        <v>11.507</v>
      </c>
      <c r="I983">
        <f>'Marktpreise EEX NCG 2017'!L983+0.19</f>
        <v>13.226435000000047</v>
      </c>
    </row>
    <row r="984" spans="1:9" x14ac:dyDescent="0.2">
      <c r="A984" s="2">
        <f>'Marktpreise EEX NCG 2017'!A984</f>
        <v>42622</v>
      </c>
      <c r="B984" s="4">
        <f>'BHC Gesamt 2017'!N628</f>
        <v>18.49744835680751</v>
      </c>
      <c r="C984" s="4">
        <f>'BHC Gesamt 2017'!M628</f>
        <v>16.626908212560377</v>
      </c>
      <c r="D984" s="4">
        <f>'Portfolioübersicht BHC'!$G$12</f>
        <v>23.61</v>
      </c>
      <c r="E984" s="4">
        <f>'BHC Gesamt 2017'!G628</f>
        <v>15.129999999999999</v>
      </c>
      <c r="F984" s="4">
        <f>'BHC Gesamt 2017'!F628</f>
        <v>14.94</v>
      </c>
      <c r="G984">
        <f>'Marktpreise EEX NCG 2017'!G984</f>
        <v>15.422538071066008</v>
      </c>
      <c r="H984">
        <f>'Marktpreise EEX NCG 2017'!H984</f>
        <v>11.275</v>
      </c>
      <c r="I984">
        <f>'Marktpreise EEX NCG 2017'!L984+0.19</f>
        <v>13.219020000000054</v>
      </c>
    </row>
    <row r="985" spans="1:9" x14ac:dyDescent="0.2">
      <c r="A985" s="2">
        <f>'Marktpreise EEX NCG 2017'!A985</f>
        <v>42623</v>
      </c>
      <c r="B985" s="4">
        <f>'BHC Gesamt 2017'!N629</f>
        <v>18.49744835680751</v>
      </c>
      <c r="C985" s="4">
        <f>'BHC Gesamt 2017'!M629</f>
        <v>16.626908212560377</v>
      </c>
      <c r="D985" s="4">
        <f>'Portfolioübersicht BHC'!$G$12</f>
        <v>23.61</v>
      </c>
      <c r="E985" s="4">
        <f>'BHC Gesamt 2017'!G629</f>
        <v>15.129999999999999</v>
      </c>
      <c r="F985" s="4">
        <f>'BHC Gesamt 2017'!F629</f>
        <v>0</v>
      </c>
      <c r="G985">
        <f>'Marktpreise EEX NCG 2017'!G985</f>
        <v>15.422538071066008</v>
      </c>
      <c r="H985">
        <f>'Marktpreise EEX NCG 2017'!H985</f>
        <v>11.266</v>
      </c>
      <c r="I985">
        <f>'Marktpreise EEX NCG 2017'!L985+0.19</f>
        <v>13.210560000000051</v>
      </c>
    </row>
    <row r="986" spans="1:9" x14ac:dyDescent="0.2">
      <c r="A986" s="2">
        <f>'Marktpreise EEX NCG 2017'!A986</f>
        <v>42624</v>
      </c>
      <c r="B986" s="4">
        <f>'BHC Gesamt 2017'!N630</f>
        <v>18.49744835680751</v>
      </c>
      <c r="C986" s="4">
        <f>'BHC Gesamt 2017'!M630</f>
        <v>16.626908212560377</v>
      </c>
      <c r="D986" s="4">
        <f>'Portfolioübersicht BHC'!$G$12</f>
        <v>23.61</v>
      </c>
      <c r="E986" s="4">
        <f>'BHC Gesamt 2017'!G630</f>
        <v>15.129999999999999</v>
      </c>
      <c r="F986" s="4">
        <f>'BHC Gesamt 2017'!F630</f>
        <v>0</v>
      </c>
      <c r="G986">
        <f>'Marktpreise EEX NCG 2017'!G986</f>
        <v>15.408469387755119</v>
      </c>
      <c r="H986">
        <f>'Marktpreise EEX NCG 2017'!H986</f>
        <v>11.425000000000001</v>
      </c>
      <c r="I986">
        <f>'Marktpreise EEX NCG 2017'!L986+0.19</f>
        <v>13.204260000000049</v>
      </c>
    </row>
    <row r="987" spans="1:9" x14ac:dyDescent="0.2">
      <c r="A987" s="2">
        <f>'Marktpreise EEX NCG 2017'!A987</f>
        <v>42625</v>
      </c>
      <c r="B987" s="4">
        <f>'BHC Gesamt 2017'!N631</f>
        <v>18.489351288056202</v>
      </c>
      <c r="C987" s="4">
        <f>'BHC Gesamt 2017'!M631</f>
        <v>16.626908212560377</v>
      </c>
      <c r="D987" s="4">
        <f>'Portfolioübersicht BHC'!$G$12</f>
        <v>23.61</v>
      </c>
      <c r="E987" s="4">
        <f>'BHC Gesamt 2017'!G631</f>
        <v>15.04</v>
      </c>
      <c r="F987" s="4">
        <f>'BHC Gesamt 2017'!F631</f>
        <v>14.85</v>
      </c>
      <c r="G987">
        <f>'Marktpreise EEX NCG 2017'!G987</f>
        <v>15.390459183673491</v>
      </c>
      <c r="H987">
        <f>'Marktpreise EEX NCG 2017'!H987</f>
        <v>10.954000000000001</v>
      </c>
      <c r="I987">
        <f>'Marktpreise EEX NCG 2017'!L987+0.19</f>
        <v>13.195680000000056</v>
      </c>
    </row>
    <row r="988" spans="1:9" x14ac:dyDescent="0.2">
      <c r="A988" s="2">
        <f>'Marktpreise EEX NCG 2017'!A988</f>
        <v>42626</v>
      </c>
      <c r="B988" s="4">
        <f>'BHC Gesamt 2017'!N632</f>
        <v>18.48140887850467</v>
      </c>
      <c r="C988" s="4">
        <f>'BHC Gesamt 2017'!M632</f>
        <v>16.626908212560377</v>
      </c>
      <c r="D988" s="4">
        <f>'Portfolioübersicht BHC'!$G$12</f>
        <v>23.61</v>
      </c>
      <c r="E988" s="4">
        <f>'BHC Gesamt 2017'!G632</f>
        <v>15.09</v>
      </c>
      <c r="F988" s="4">
        <f>'BHC Gesamt 2017'!F632</f>
        <v>14.9</v>
      </c>
      <c r="G988">
        <f>'Marktpreise EEX NCG 2017'!G988</f>
        <v>15.374234693877572</v>
      </c>
      <c r="H988">
        <f>'Marktpreise EEX NCG 2017'!H988</f>
        <v>11.291</v>
      </c>
      <c r="I988">
        <f>'Marktpreise EEX NCG 2017'!L988+0.19</f>
        <v>13.188755000000064</v>
      </c>
    </row>
    <row r="989" spans="1:9" x14ac:dyDescent="0.2">
      <c r="A989" s="2">
        <f>'Marktpreise EEX NCG 2017'!A989</f>
        <v>42627</v>
      </c>
      <c r="B989" s="4">
        <f>'BHC Gesamt 2017'!N633</f>
        <v>18.473060606060603</v>
      </c>
      <c r="C989" s="4">
        <f>'BHC Gesamt 2017'!M633</f>
        <v>16.626908212560377</v>
      </c>
      <c r="D989" s="4">
        <f>'Portfolioübersicht BHC'!$G$12</f>
        <v>23.61</v>
      </c>
      <c r="E989" s="4">
        <f>'BHC Gesamt 2017'!G633</f>
        <v>14.9</v>
      </c>
      <c r="F989" s="4">
        <f>'BHC Gesamt 2017'!F633</f>
        <v>14.71</v>
      </c>
      <c r="G989">
        <f>'Marktpreise EEX NCG 2017'!G989</f>
        <v>15.358928571428592</v>
      </c>
      <c r="H989">
        <f>'Marktpreise EEX NCG 2017'!H989</f>
        <v>11.340999999999999</v>
      </c>
      <c r="I989">
        <f>'Marktpreise EEX NCG 2017'!L989+0.19</f>
        <v>13.182385000000068</v>
      </c>
    </row>
    <row r="990" spans="1:9" x14ac:dyDescent="0.2">
      <c r="A990" s="2">
        <f>'Marktpreise EEX NCG 2017'!A990</f>
        <v>42628</v>
      </c>
      <c r="B990" s="4">
        <f>'BHC Gesamt 2017'!N634</f>
        <v>18.465541860465112</v>
      </c>
      <c r="C990" s="4">
        <f>'BHC Gesamt 2017'!M634</f>
        <v>16.626908212560377</v>
      </c>
      <c r="D990" s="4">
        <f>'Portfolioübersicht BHC'!$G$12</f>
        <v>23.61</v>
      </c>
      <c r="E990" s="4">
        <f>'BHC Gesamt 2017'!G634</f>
        <v>15.24</v>
      </c>
      <c r="F990" s="4">
        <f>'BHC Gesamt 2017'!F634</f>
        <v>15.05</v>
      </c>
      <c r="G990">
        <f>'Marktpreise EEX NCG 2017'!G990</f>
        <v>15.344897959183694</v>
      </c>
      <c r="H990">
        <f>'Marktpreise EEX NCG 2017'!H990</f>
        <v>11.519</v>
      </c>
      <c r="I990">
        <f>'Marktpreise EEX NCG 2017'!L990+0.19</f>
        <v>13.176175000000066</v>
      </c>
    </row>
    <row r="991" spans="1:9" x14ac:dyDescent="0.2">
      <c r="A991" s="2">
        <f>'Marktpreise EEX NCG 2017'!A991</f>
        <v>42629</v>
      </c>
      <c r="B991" s="4">
        <f>'BHC Gesamt 2017'!N635</f>
        <v>18.458104408352664</v>
      </c>
      <c r="C991" s="4">
        <f>'BHC Gesamt 2017'!M635</f>
        <v>16.626908212560377</v>
      </c>
      <c r="D991" s="4">
        <f>'Portfolioübersicht BHC'!$G$12</f>
        <v>23.61</v>
      </c>
      <c r="E991" s="4">
        <f>'BHC Gesamt 2017'!G635</f>
        <v>15.26</v>
      </c>
      <c r="F991" s="4">
        <f>'BHC Gesamt 2017'!F635</f>
        <v>15.07</v>
      </c>
      <c r="G991">
        <f>'Marktpreise EEX NCG 2017'!G991</f>
        <v>15.343502538071085</v>
      </c>
      <c r="H991">
        <f>'Marktpreise EEX NCG 2017'!H991</f>
        <v>12.06</v>
      </c>
      <c r="I991">
        <f>'Marktpreise EEX NCG 2017'!L991+0.19</f>
        <v>13.172435000000068</v>
      </c>
    </row>
    <row r="992" spans="1:9" x14ac:dyDescent="0.2">
      <c r="A992" s="2">
        <f>'Marktpreise EEX NCG 2017'!A992</f>
        <v>42630</v>
      </c>
      <c r="B992" s="4">
        <f>'BHC Gesamt 2017'!N636</f>
        <v>18.458104408352664</v>
      </c>
      <c r="C992" s="4">
        <f>'BHC Gesamt 2017'!M636</f>
        <v>16.626908212560377</v>
      </c>
      <c r="D992" s="4">
        <f>'Portfolioübersicht BHC'!$G$12</f>
        <v>23.61</v>
      </c>
      <c r="E992" s="4">
        <f>'BHC Gesamt 2017'!G636</f>
        <v>15.26</v>
      </c>
      <c r="F992" s="4">
        <f>'BHC Gesamt 2017'!F636</f>
        <v>0</v>
      </c>
      <c r="G992">
        <f>'Marktpreise EEX NCG 2017'!G992</f>
        <v>15.343502538071085</v>
      </c>
      <c r="H992">
        <f>'Marktpreise EEX NCG 2017'!H992</f>
        <v>11.951000000000001</v>
      </c>
      <c r="I992">
        <f>'Marktpreise EEX NCG 2017'!L992+0.19</f>
        <v>13.167900000000072</v>
      </c>
    </row>
    <row r="993" spans="1:9" x14ac:dyDescent="0.2">
      <c r="A993" s="2">
        <f>'Marktpreise EEX NCG 2017'!A993</f>
        <v>42631</v>
      </c>
      <c r="B993" s="4">
        <f>'BHC Gesamt 2017'!N637</f>
        <v>18.458104408352664</v>
      </c>
      <c r="C993" s="4">
        <f>'BHC Gesamt 2017'!M637</f>
        <v>16.626908212560377</v>
      </c>
      <c r="D993" s="4">
        <f>'Portfolioübersicht BHC'!$G$12</f>
        <v>23.61</v>
      </c>
      <c r="E993" s="4">
        <f>'BHC Gesamt 2017'!G637</f>
        <v>15.26</v>
      </c>
      <c r="F993" s="4">
        <f>'BHC Gesamt 2017'!F637</f>
        <v>0</v>
      </c>
      <c r="G993">
        <f>'Marktpreise EEX NCG 2017'!G993</f>
        <v>15.33341836734696</v>
      </c>
      <c r="H993">
        <f>'Marktpreise EEX NCG 2017'!H993</f>
        <v>12.198</v>
      </c>
      <c r="I993">
        <f>'Marktpreise EEX NCG 2017'!L993+0.19</f>
        <v>13.16454000000007</v>
      </c>
    </row>
    <row r="994" spans="1:9" x14ac:dyDescent="0.2">
      <c r="A994" s="2">
        <f>'Marktpreise EEX NCG 2017'!A994</f>
        <v>42632</v>
      </c>
      <c r="B994" s="4">
        <f>'BHC Gesamt 2017'!N638</f>
        <v>18.451557870370365</v>
      </c>
      <c r="C994" s="4">
        <f>'BHC Gesamt 2017'!M638</f>
        <v>16.626908212560377</v>
      </c>
      <c r="D994" s="4">
        <f>'Portfolioübersicht BHC'!$G$12</f>
        <v>23.61</v>
      </c>
      <c r="E994" s="4">
        <f>'BHC Gesamt 2017'!G638</f>
        <v>15.629999999999999</v>
      </c>
      <c r="F994" s="4">
        <f>'BHC Gesamt 2017'!F638</f>
        <v>15.44</v>
      </c>
      <c r="G994">
        <f>'Marktpreise EEX NCG 2017'!G994</f>
        <v>15.324132653061247</v>
      </c>
      <c r="H994">
        <f>'Marktpreise EEX NCG 2017'!H994</f>
        <v>12.949</v>
      </c>
      <c r="I994">
        <f>'Marktpreise EEX NCG 2017'!L994+0.19</f>
        <v>13.165585000000073</v>
      </c>
    </row>
    <row r="995" spans="1:9" x14ac:dyDescent="0.2">
      <c r="A995" s="2">
        <f>'Marktpreise EEX NCG 2017'!A995</f>
        <v>42633</v>
      </c>
      <c r="B995" s="4">
        <f>'BHC Gesamt 2017'!N639</f>
        <v>18.444441108545032</v>
      </c>
      <c r="C995" s="4">
        <f>'BHC Gesamt 2017'!M639</f>
        <v>16.626908212560377</v>
      </c>
      <c r="D995" s="4">
        <f>'Portfolioübersicht BHC'!$G$12</f>
        <v>23.61</v>
      </c>
      <c r="E995" s="4">
        <f>'BHC Gesamt 2017'!G639</f>
        <v>15.37</v>
      </c>
      <c r="F995" s="4">
        <f>'BHC Gesamt 2017'!F639</f>
        <v>15.18</v>
      </c>
      <c r="G995">
        <f>'Marktpreise EEX NCG 2017'!G995</f>
        <v>15.313826530612264</v>
      </c>
      <c r="H995">
        <f>'Marktpreise EEX NCG 2017'!H995</f>
        <v>12.951000000000001</v>
      </c>
      <c r="I995">
        <f>'Marktpreise EEX NCG 2017'!L995+0.19</f>
        <v>13.167660000000078</v>
      </c>
    </row>
    <row r="996" spans="1:9" x14ac:dyDescent="0.2">
      <c r="A996" s="2">
        <f>'Marktpreise EEX NCG 2017'!A996</f>
        <v>42634</v>
      </c>
      <c r="B996" s="4">
        <f>'BHC Gesamt 2017'!N640</f>
        <v>18.437933179723498</v>
      </c>
      <c r="C996" s="4">
        <f>'BHC Gesamt 2017'!M640</f>
        <v>16.626908212560377</v>
      </c>
      <c r="D996" s="4">
        <f>'Portfolioübersicht BHC'!$G$12</f>
        <v>23.61</v>
      </c>
      <c r="E996" s="4">
        <f>'BHC Gesamt 2017'!G640</f>
        <v>15.62</v>
      </c>
      <c r="F996" s="4">
        <f>'BHC Gesamt 2017'!F640</f>
        <v>15.43</v>
      </c>
      <c r="G996">
        <f>'Marktpreise EEX NCG 2017'!G996</f>
        <v>15.304336734693894</v>
      </c>
      <c r="H996">
        <f>'Marktpreise EEX NCG 2017'!H996</f>
        <v>13.250999999999999</v>
      </c>
      <c r="I996">
        <f>'Marktpreise EEX NCG 2017'!L996+0.19</f>
        <v>13.171170000000075</v>
      </c>
    </row>
    <row r="997" spans="1:9" x14ac:dyDescent="0.2">
      <c r="A997" s="2">
        <f>'Marktpreise EEX NCG 2017'!A997</f>
        <v>42635</v>
      </c>
      <c r="B997" s="4">
        <f>'BHC Gesamt 2017'!N641</f>
        <v>18.431891954022987</v>
      </c>
      <c r="C997" s="4">
        <f>'BHC Gesamt 2017'!M641</f>
        <v>16.626908212560377</v>
      </c>
      <c r="D997" s="4">
        <f>'Portfolioübersicht BHC'!$G$12</f>
        <v>23.61</v>
      </c>
      <c r="E997" s="4">
        <f>'BHC Gesamt 2017'!G641</f>
        <v>15.809999999999999</v>
      </c>
      <c r="F997" s="4">
        <f>'BHC Gesamt 2017'!F641</f>
        <v>15.62</v>
      </c>
      <c r="G997">
        <f>'Marktpreise EEX NCG 2017'!G997</f>
        <v>15.297244897959203</v>
      </c>
      <c r="H997">
        <f>'Marktpreise EEX NCG 2017'!H997</f>
        <v>13.603999999999999</v>
      </c>
      <c r="I997">
        <f>'Marktpreise EEX NCG 2017'!L997+0.19</f>
        <v>13.17557000000007</v>
      </c>
    </row>
    <row r="998" spans="1:9" x14ac:dyDescent="0.2">
      <c r="A998" s="2">
        <f>'Marktpreise EEX NCG 2017'!A998</f>
        <v>42636</v>
      </c>
      <c r="B998" s="4">
        <f>'BHC Gesamt 2017'!N642</f>
        <v>18.426635321100914</v>
      </c>
      <c r="C998" s="4">
        <f>'BHC Gesamt 2017'!M642</f>
        <v>16.626908212560377</v>
      </c>
      <c r="D998" s="4">
        <f>'Portfolioübersicht BHC'!$G$12</f>
        <v>23.61</v>
      </c>
      <c r="E998" s="4">
        <f>'BHC Gesamt 2017'!G642</f>
        <v>16.14</v>
      </c>
      <c r="F998" s="4">
        <f>'BHC Gesamt 2017'!F642</f>
        <v>15.95</v>
      </c>
      <c r="G998">
        <f>'Marktpreise EEX NCG 2017'!G998</f>
        <v>15.300558375634541</v>
      </c>
      <c r="H998">
        <f>'Marktpreise EEX NCG 2017'!H998</f>
        <v>13.318</v>
      </c>
      <c r="I998">
        <f>'Marktpreise EEX NCG 2017'!L998+0.19</f>
        <v>13.179020000000063</v>
      </c>
    </row>
    <row r="999" spans="1:9" x14ac:dyDescent="0.2">
      <c r="A999" s="2">
        <f>'Marktpreise EEX NCG 2017'!A999</f>
        <v>42637</v>
      </c>
      <c r="B999" s="4">
        <f>'BHC Gesamt 2017'!N643</f>
        <v>18.426635321100914</v>
      </c>
      <c r="C999" s="4">
        <f>'BHC Gesamt 2017'!M643</f>
        <v>16.626908212560377</v>
      </c>
      <c r="D999" s="4">
        <f>'Portfolioübersicht BHC'!$G$12</f>
        <v>23.61</v>
      </c>
      <c r="E999" s="4">
        <f>'BHC Gesamt 2017'!G643</f>
        <v>16.14</v>
      </c>
      <c r="F999" s="4">
        <f>'BHC Gesamt 2017'!F643</f>
        <v>0</v>
      </c>
      <c r="G999">
        <f>'Marktpreise EEX NCG 2017'!G999</f>
        <v>15.300558375634541</v>
      </c>
      <c r="H999">
        <f>'Marktpreise EEX NCG 2017'!H999</f>
        <v>13.254</v>
      </c>
      <c r="I999">
        <f>'Marktpreise EEX NCG 2017'!L999+0.19</f>
        <v>13.181205000000071</v>
      </c>
    </row>
    <row r="1000" spans="1:9" x14ac:dyDescent="0.2">
      <c r="A1000" s="2">
        <f>'Marktpreise EEX NCG 2017'!A1000</f>
        <v>42638</v>
      </c>
      <c r="B1000" s="4">
        <f>'BHC Gesamt 2017'!N644</f>
        <v>18.426635321100914</v>
      </c>
      <c r="C1000" s="4">
        <f>'BHC Gesamt 2017'!M644</f>
        <v>16.626908212560377</v>
      </c>
      <c r="D1000" s="4">
        <f>'Portfolioübersicht BHC'!$G$12</f>
        <v>23.61</v>
      </c>
      <c r="E1000" s="4">
        <f>'BHC Gesamt 2017'!G644</f>
        <v>16.14</v>
      </c>
      <c r="F1000" s="4">
        <f>'BHC Gesamt 2017'!F644</f>
        <v>0</v>
      </c>
      <c r="G1000">
        <f>'Marktpreise EEX NCG 2017'!G1000</f>
        <v>15.293469387755122</v>
      </c>
      <c r="H1000">
        <f>'Marktpreise EEX NCG 2017'!H1000</f>
        <v>13.558999999999999</v>
      </c>
      <c r="I1000">
        <f>'Marktpreise EEX NCG 2017'!L1000+0.19</f>
        <v>13.185155000000076</v>
      </c>
    </row>
    <row r="1001" spans="1:9" x14ac:dyDescent="0.2">
      <c r="A1001" s="2">
        <f>'Marktpreise EEX NCG 2017'!A1001</f>
        <v>42639</v>
      </c>
      <c r="B1001" s="4">
        <f>'BHC Gesamt 2017'!N645</f>
        <v>18.421059496567501</v>
      </c>
      <c r="C1001" s="4">
        <f>'BHC Gesamt 2017'!M645</f>
        <v>16.626908212560377</v>
      </c>
      <c r="D1001" s="4">
        <f>'Portfolioübersicht BHC'!$G$12</f>
        <v>23.61</v>
      </c>
      <c r="E1001" s="4">
        <f>'BHC Gesamt 2017'!G645</f>
        <v>15.99</v>
      </c>
      <c r="F1001" s="4">
        <f>'BHC Gesamt 2017'!F645</f>
        <v>15.8</v>
      </c>
      <c r="G1001">
        <f>'Marktpreise EEX NCG 2017'!G1001</f>
        <v>15.287806122448998</v>
      </c>
      <c r="H1001">
        <f>'Marktpreise EEX NCG 2017'!H1001</f>
        <v>13.68</v>
      </c>
      <c r="I1001">
        <f>'Marktpreise EEX NCG 2017'!L1001+0.19</f>
        <v>13.190515000000078</v>
      </c>
    </row>
    <row r="1002" spans="1:9" x14ac:dyDescent="0.2">
      <c r="A1002" s="2">
        <f>'Marktpreise EEX NCG 2017'!A1002</f>
        <v>42640</v>
      </c>
      <c r="B1002" s="4">
        <f>'BHC Gesamt 2017'!N646</f>
        <v>18.414413242009129</v>
      </c>
      <c r="C1002" s="4">
        <f>'BHC Gesamt 2017'!M646</f>
        <v>16.626908212560377</v>
      </c>
      <c r="D1002" s="4">
        <f>'Portfolioübersicht BHC'!$G$12</f>
        <v>23.61</v>
      </c>
      <c r="E1002" s="4">
        <f>'BHC Gesamt 2017'!G646</f>
        <v>15.51</v>
      </c>
      <c r="F1002" s="4">
        <f>'BHC Gesamt 2017'!F646</f>
        <v>15.32</v>
      </c>
      <c r="G1002">
        <f>'Marktpreise EEX NCG 2017'!G1002</f>
        <v>15.281683673469402</v>
      </c>
      <c r="H1002">
        <f>'Marktpreise EEX NCG 2017'!H1002</f>
        <v>13.159000000000001</v>
      </c>
      <c r="I1002">
        <f>'Marktpreise EEX NCG 2017'!L1002+0.19</f>
        <v>13.194050000000079</v>
      </c>
    </row>
    <row r="1003" spans="1:9" x14ac:dyDescent="0.2">
      <c r="A1003" s="2">
        <f>'Marktpreise EEX NCG 2017'!A1003</f>
        <v>42641</v>
      </c>
      <c r="B1003" s="4">
        <f>'BHC Gesamt 2017'!N647</f>
        <v>18.408958997722095</v>
      </c>
      <c r="C1003" s="4">
        <f>'BHC Gesamt 2017'!M647</f>
        <v>16.626908212560377</v>
      </c>
      <c r="D1003" s="4">
        <f>'Portfolioübersicht BHC'!$G$12</f>
        <v>23.61</v>
      </c>
      <c r="E1003" s="4">
        <f>'BHC Gesamt 2017'!G647</f>
        <v>16.02</v>
      </c>
      <c r="F1003" s="4">
        <f>'BHC Gesamt 2017'!F647</f>
        <v>15.83</v>
      </c>
      <c r="G1003">
        <f>'Marktpreise EEX NCG 2017'!G1003</f>
        <v>15.278010204081649</v>
      </c>
      <c r="H1003">
        <f>'Marktpreise EEX NCG 2017'!H1003</f>
        <v>13.241</v>
      </c>
      <c r="I1003">
        <f>'Marktpreise EEX NCG 2017'!L1003+0.19</f>
        <v>13.197930000000087</v>
      </c>
    </row>
    <row r="1004" spans="1:9" x14ac:dyDescent="0.2">
      <c r="A1004" s="2">
        <f>'Marktpreise EEX NCG 2017'!A1004</f>
        <v>42642</v>
      </c>
      <c r="B1004" s="4">
        <f>'BHC Gesamt 2017'!N648</f>
        <v>18.403756818181815</v>
      </c>
      <c r="C1004" s="4">
        <f>'BHC Gesamt 2017'!M648</f>
        <v>16.626908212560377</v>
      </c>
      <c r="D1004" s="4">
        <f>'Portfolioübersicht BHC'!$G$12</f>
        <v>23.61</v>
      </c>
      <c r="E1004" s="4">
        <f>'BHC Gesamt 2017'!G648</f>
        <v>16.12</v>
      </c>
      <c r="F1004" s="4">
        <f>'BHC Gesamt 2017'!F648</f>
        <v>15.93</v>
      </c>
      <c r="G1004">
        <f>'Marktpreise EEX NCG 2017'!G1004</f>
        <v>15.27617346938777</v>
      </c>
      <c r="H1004">
        <f>'Marktpreise EEX NCG 2017'!H1004</f>
        <v>13.555</v>
      </c>
      <c r="I1004">
        <f>'Marktpreise EEX NCG 2017'!L1004+0.19</f>
        <v>13.20272000000009</v>
      </c>
    </row>
    <row r="1005" spans="1:9" x14ac:dyDescent="0.2">
      <c r="A1005" s="2">
        <f>'Marktpreise EEX NCG 2017'!A1005</f>
        <v>42643</v>
      </c>
      <c r="B1005" s="4">
        <f>'BHC Gesamt 2017'!N649</f>
        <v>18.397988662131517</v>
      </c>
      <c r="C1005" s="4">
        <f>'BHC Gesamt 2017'!M649</f>
        <v>16.626908212560377</v>
      </c>
      <c r="D1005" s="4">
        <f>'Portfolioübersicht BHC'!$G$12</f>
        <v>23.61</v>
      </c>
      <c r="E1005" s="4">
        <f>'BHC Gesamt 2017'!G649</f>
        <v>15.86</v>
      </c>
      <c r="F1005" s="4">
        <f>'BHC Gesamt 2017'!F649</f>
        <v>15.67</v>
      </c>
      <c r="G1005">
        <f>'Marktpreise EEX NCG 2017'!G1005</f>
        <v>15.278172588832502</v>
      </c>
      <c r="H1005">
        <f>'Marktpreise EEX NCG 2017'!H1005</f>
        <v>13.042999999999999</v>
      </c>
      <c r="I1005">
        <f>'Marktpreise EEX NCG 2017'!L1005+0.19</f>
        <v>13.204780000000101</v>
      </c>
    </row>
    <row r="1006" spans="1:9" x14ac:dyDescent="0.2">
      <c r="A1006" s="2">
        <f>'Marktpreise EEX NCG 2017'!A1006</f>
        <v>42644</v>
      </c>
      <c r="B1006" s="4">
        <f>'BHC Gesamt 2017'!N650</f>
        <v>18.397988662131517</v>
      </c>
      <c r="C1006" s="4">
        <f>'BHC Gesamt 2017'!M650</f>
        <v>16.626908212560377</v>
      </c>
      <c r="D1006" s="4">
        <f>'Portfolioübersicht BHC'!$G$12</f>
        <v>23.61</v>
      </c>
      <c r="E1006" s="4">
        <f>'BHC Gesamt 2017'!G650</f>
        <v>15.86</v>
      </c>
      <c r="F1006" s="4">
        <f>'BHC Gesamt 2017'!F650</f>
        <v>0</v>
      </c>
      <c r="G1006">
        <f>'Marktpreise EEX NCG 2017'!G1006</f>
        <v>15.278172588832502</v>
      </c>
      <c r="H1006">
        <f>'Marktpreise EEX NCG 2017'!H1006</f>
        <v>13.039</v>
      </c>
      <c r="I1006">
        <f>'Marktpreise EEX NCG 2017'!L1006+0.19</f>
        <v>13.206825000000107</v>
      </c>
    </row>
    <row r="1007" spans="1:9" x14ac:dyDescent="0.2">
      <c r="A1007" s="2">
        <f>'Marktpreise EEX NCG 2017'!A1007</f>
        <v>42645</v>
      </c>
      <c r="B1007" s="4">
        <f>'BHC Gesamt 2017'!N651</f>
        <v>18.397988662131517</v>
      </c>
      <c r="C1007" s="4">
        <f>'BHC Gesamt 2017'!M651</f>
        <v>16.626908212560377</v>
      </c>
      <c r="D1007" s="4">
        <f>'Portfolioübersicht BHC'!$G$12</f>
        <v>23.61</v>
      </c>
      <c r="E1007" s="4">
        <f>'BHC Gesamt 2017'!G651</f>
        <v>15.86</v>
      </c>
      <c r="F1007" s="4">
        <f>'BHC Gesamt 2017'!F651</f>
        <v>0</v>
      </c>
      <c r="G1007">
        <f>'Marktpreise EEX NCG 2017'!G1007</f>
        <v>15.273520408163277</v>
      </c>
      <c r="H1007">
        <f>'Marktpreise EEX NCG 2017'!H1007</f>
        <v>13.243</v>
      </c>
      <c r="I1007">
        <f>'Marktpreise EEX NCG 2017'!L1007+0.19</f>
        <v>13.209740000000101</v>
      </c>
    </row>
    <row r="1008" spans="1:9" x14ac:dyDescent="0.2">
      <c r="A1008" s="2">
        <f>'Marktpreise EEX NCG 2017'!A1008</f>
        <v>42646</v>
      </c>
      <c r="B1008" s="4">
        <f>'BHC Gesamt 2017'!N652</f>
        <v>18.392744343891401</v>
      </c>
      <c r="C1008" s="4">
        <f>'BHC Gesamt 2017'!M652</f>
        <v>16.626908212560377</v>
      </c>
      <c r="D1008" s="4">
        <f>'Portfolioübersicht BHC'!$G$12</f>
        <v>23.61</v>
      </c>
      <c r="E1008" s="4">
        <f>'BHC Gesamt 2017'!G652</f>
        <v>16.080000000000002</v>
      </c>
      <c r="F1008" s="4">
        <f>'BHC Gesamt 2017'!F652</f>
        <v>15.89</v>
      </c>
      <c r="G1008">
        <f>'Marktpreise EEX NCG 2017'!G1008</f>
        <v>15.272448979591845</v>
      </c>
      <c r="H1008">
        <f>'Marktpreise EEX NCG 2017'!H1008</f>
        <v>13.398999999999999</v>
      </c>
      <c r="I1008">
        <f>'Marktpreise EEX NCG 2017'!L1008+0.19</f>
        <v>13.214055000000107</v>
      </c>
    </row>
    <row r="1009" spans="1:9" x14ac:dyDescent="0.2">
      <c r="A1009" s="2">
        <f>'Marktpreise EEX NCG 2017'!A1009</f>
        <v>42647</v>
      </c>
      <c r="B1009" s="4">
        <f>'BHC Gesamt 2017'!N653</f>
        <v>18.388223476297966</v>
      </c>
      <c r="C1009" s="4">
        <f>'BHC Gesamt 2017'!M653</f>
        <v>16.626908212560377</v>
      </c>
      <c r="D1009" s="4">
        <f>'Portfolioübersicht BHC'!$G$12</f>
        <v>23.61</v>
      </c>
      <c r="E1009" s="4">
        <f>'BHC Gesamt 2017'!G653</f>
        <v>16.39</v>
      </c>
      <c r="F1009" s="4">
        <f>'BHC Gesamt 2017'!F653</f>
        <v>16.2</v>
      </c>
      <c r="G1009">
        <f>'Marktpreise EEX NCG 2017'!G1009</f>
        <v>15.274183673469397</v>
      </c>
      <c r="H1009">
        <f>'Marktpreise EEX NCG 2017'!H1009</f>
        <v>13.492000000000001</v>
      </c>
      <c r="I1009">
        <f>'Marktpreise EEX NCG 2017'!L1009+0.19</f>
        <v>13.219665000000095</v>
      </c>
    </row>
    <row r="1010" spans="1:9" x14ac:dyDescent="0.2">
      <c r="A1010" s="2">
        <f>'Marktpreise EEX NCG 2017'!A1010</f>
        <v>42648</v>
      </c>
      <c r="B1010" s="4">
        <f>'BHC Gesamt 2017'!N654</f>
        <v>18.384128378378374</v>
      </c>
      <c r="C1010" s="4">
        <f>'BHC Gesamt 2017'!M654</f>
        <v>16.626908212560377</v>
      </c>
      <c r="D1010" s="4">
        <f>'Portfolioübersicht BHC'!$G$12</f>
        <v>23.61</v>
      </c>
      <c r="E1010" s="4">
        <f>'BHC Gesamt 2017'!G654</f>
        <v>16.57</v>
      </c>
      <c r="F1010" s="4">
        <f>'BHC Gesamt 2017'!F654</f>
        <v>16.38</v>
      </c>
      <c r="G1010">
        <f>'Marktpreise EEX NCG 2017'!G1010</f>
        <v>15.276734693877559</v>
      </c>
      <c r="H1010">
        <f>'Marktpreise EEX NCG 2017'!H1010</f>
        <v>14.779</v>
      </c>
      <c r="I1010">
        <f>'Marktpreise EEX NCG 2017'!L1010+0.19</f>
        <v>13.231660000000092</v>
      </c>
    </row>
    <row r="1011" spans="1:9" x14ac:dyDescent="0.2">
      <c r="A1011" s="2">
        <f>'Marktpreise EEX NCG 2017'!A1011</f>
        <v>42649</v>
      </c>
      <c r="B1011" s="4">
        <f>'BHC Gesamt 2017'!N655</f>
        <v>18.380725842696627</v>
      </c>
      <c r="C1011" s="4">
        <f>'BHC Gesamt 2017'!M655</f>
        <v>16.626908212560377</v>
      </c>
      <c r="D1011" s="4">
        <f>'Portfolioübersicht BHC'!$G$12</f>
        <v>23.61</v>
      </c>
      <c r="E1011" s="4">
        <f>'BHC Gesamt 2017'!G655</f>
        <v>16.87</v>
      </c>
      <c r="F1011" s="4">
        <f>'BHC Gesamt 2017'!F655</f>
        <v>16.68</v>
      </c>
      <c r="G1011">
        <f>'Marktpreise EEX NCG 2017'!G1011</f>
        <v>15.283857868020315</v>
      </c>
      <c r="H1011">
        <f>'Marktpreise EEX NCG 2017'!H1011</f>
        <v>15.731</v>
      </c>
      <c r="I1011">
        <f>'Marktpreise EEX NCG 2017'!L1011+0.19</f>
        <v>13.247830000000095</v>
      </c>
    </row>
    <row r="1012" spans="1:9" x14ac:dyDescent="0.2">
      <c r="A1012" s="2">
        <f>'Marktpreise EEX NCG 2017'!A1012</f>
        <v>42650</v>
      </c>
      <c r="B1012" s="4">
        <f>'BHC Gesamt 2017'!N656</f>
        <v>18.376396860986546</v>
      </c>
      <c r="C1012" s="4">
        <f>'BHC Gesamt 2017'!M656</f>
        <v>16.626908212560377</v>
      </c>
      <c r="D1012" s="4">
        <f>'Portfolioübersicht BHC'!$G$12</f>
        <v>23.61</v>
      </c>
      <c r="E1012" s="4">
        <f>'BHC Gesamt 2017'!G656</f>
        <v>16.450000000000003</v>
      </c>
      <c r="F1012" s="4">
        <f>'BHC Gesamt 2017'!F656</f>
        <v>16.260000000000002</v>
      </c>
      <c r="G1012">
        <f>'Marktpreise EEX NCG 2017'!G1012</f>
        <v>15.28878787878789</v>
      </c>
      <c r="H1012">
        <f>'Marktpreise EEX NCG 2017'!H1012</f>
        <v>15.54</v>
      </c>
      <c r="I1012">
        <f>'Marktpreise EEX NCG 2017'!L1012+0.19</f>
        <v>13.263685000000095</v>
      </c>
    </row>
    <row r="1013" spans="1:9" x14ac:dyDescent="0.2">
      <c r="A1013" s="2">
        <f>'Marktpreise EEX NCG 2017'!A1013</f>
        <v>42651</v>
      </c>
      <c r="B1013" s="4">
        <f>'BHC Gesamt 2017'!N657</f>
        <v>18.376396860986546</v>
      </c>
      <c r="C1013" s="4">
        <f>'BHC Gesamt 2017'!M657</f>
        <v>16.626908212560377</v>
      </c>
      <c r="D1013" s="4">
        <f>'Portfolioübersicht BHC'!$G$12</f>
        <v>23.61</v>
      </c>
      <c r="E1013" s="4">
        <f>'BHC Gesamt 2017'!G657</f>
        <v>16.450000000000003</v>
      </c>
      <c r="F1013" s="4">
        <f>'BHC Gesamt 2017'!F657</f>
        <v>0</v>
      </c>
      <c r="G1013">
        <f>'Marktpreise EEX NCG 2017'!G1013</f>
        <v>15.28878787878789</v>
      </c>
      <c r="H1013">
        <f>'Marktpreise EEX NCG 2017'!H1013</f>
        <v>15.558</v>
      </c>
      <c r="I1013">
        <f>'Marktpreise EEX NCG 2017'!L1013+0.19</f>
        <v>13.280225000000099</v>
      </c>
    </row>
    <row r="1014" spans="1:9" x14ac:dyDescent="0.2">
      <c r="A1014" s="2">
        <f>'Marktpreise EEX NCG 2017'!A1014</f>
        <v>42652</v>
      </c>
      <c r="B1014" s="4">
        <f>'BHC Gesamt 2017'!N658</f>
        <v>18.376396860986546</v>
      </c>
      <c r="C1014" s="4">
        <f>'BHC Gesamt 2017'!M658</f>
        <v>16.626908212560377</v>
      </c>
      <c r="D1014" s="4">
        <f>'Portfolioübersicht BHC'!$G$12</f>
        <v>23.61</v>
      </c>
      <c r="E1014" s="4">
        <f>'BHC Gesamt 2017'!G658</f>
        <v>16.450000000000003</v>
      </c>
      <c r="F1014" s="4">
        <f>'BHC Gesamt 2017'!F658</f>
        <v>0</v>
      </c>
      <c r="G1014">
        <f>'Marktpreise EEX NCG 2017'!G1014</f>
        <v>15.28878787878789</v>
      </c>
      <c r="H1014">
        <f>'Marktpreise EEX NCG 2017'!H1014</f>
        <v>15.843</v>
      </c>
      <c r="I1014">
        <f>'Marktpreise EEX NCG 2017'!L1014+0.19</f>
        <v>13.298190000000103</v>
      </c>
    </row>
    <row r="1015" spans="1:9" x14ac:dyDescent="0.2">
      <c r="A1015" s="2">
        <f>'Marktpreise EEX NCG 2017'!A1015</f>
        <v>42653</v>
      </c>
      <c r="B1015" s="4">
        <f>'BHC Gesamt 2017'!N659</f>
        <v>18.371908277404923</v>
      </c>
      <c r="C1015" s="4">
        <f>'BHC Gesamt 2017'!M659</f>
        <v>16.626908212560377</v>
      </c>
      <c r="D1015" s="4">
        <f>'Portfolioübersicht BHC'!$G$12</f>
        <v>23.61</v>
      </c>
      <c r="E1015" s="4">
        <f>'BHC Gesamt 2017'!G659</f>
        <v>16.37</v>
      </c>
      <c r="F1015" s="4">
        <f>'BHC Gesamt 2017'!F659</f>
        <v>16.18</v>
      </c>
      <c r="G1015">
        <f>'Marktpreise EEX NCG 2017'!G1015</f>
        <v>15.287474747474757</v>
      </c>
      <c r="H1015">
        <f>'Marktpreise EEX NCG 2017'!H1015</f>
        <v>15.621</v>
      </c>
      <c r="I1015">
        <f>'Marktpreise EEX NCG 2017'!L1015+0.19</f>
        <v>13.3153100000001</v>
      </c>
    </row>
    <row r="1016" spans="1:9" x14ac:dyDescent="0.2">
      <c r="A1016" s="2">
        <f>'Marktpreise EEX NCG 2017'!A1016</f>
        <v>42654</v>
      </c>
      <c r="B1016" s="4">
        <f>'BHC Gesamt 2017'!N660</f>
        <v>18.366725446428571</v>
      </c>
      <c r="C1016" s="4">
        <f>'BHC Gesamt 2017'!M660</f>
        <v>16.626908212560377</v>
      </c>
      <c r="D1016" s="4">
        <f>'Portfolioübersicht BHC'!$G$12</f>
        <v>23.61</v>
      </c>
      <c r="E1016" s="4">
        <f>'BHC Gesamt 2017'!G660</f>
        <v>16.05</v>
      </c>
      <c r="F1016" s="4">
        <f>'BHC Gesamt 2017'!F660</f>
        <v>15.86</v>
      </c>
      <c r="G1016">
        <f>'Marktpreise EEX NCG 2017'!G1016</f>
        <v>15.286262626262637</v>
      </c>
      <c r="H1016">
        <f>'Marktpreise EEX NCG 2017'!H1016</f>
        <v>15.657</v>
      </c>
      <c r="I1016">
        <f>'Marktpreise EEX NCG 2017'!L1016+0.19</f>
        <v>13.332930000000097</v>
      </c>
    </row>
    <row r="1017" spans="1:9" x14ac:dyDescent="0.2">
      <c r="A1017" s="2">
        <f>'Marktpreise EEX NCG 2017'!A1017</f>
        <v>42655</v>
      </c>
      <c r="B1017" s="4">
        <f>'BHC Gesamt 2017'!N661</f>
        <v>18.361699331848552</v>
      </c>
      <c r="C1017" s="4">
        <f>'BHC Gesamt 2017'!M661</f>
        <v>16.626908212560377</v>
      </c>
      <c r="D1017" s="4">
        <f>'Portfolioübersicht BHC'!$G$12</f>
        <v>23.61</v>
      </c>
      <c r="E1017" s="4">
        <f>'BHC Gesamt 2017'!G661</f>
        <v>16.11</v>
      </c>
      <c r="F1017" s="4">
        <f>'BHC Gesamt 2017'!F661</f>
        <v>15.92</v>
      </c>
      <c r="G1017">
        <f>'Marktpreise EEX NCG 2017'!G1017</f>
        <v>15.286111111111119</v>
      </c>
      <c r="H1017">
        <f>'Marktpreise EEX NCG 2017'!H1017</f>
        <v>15.736000000000001</v>
      </c>
      <c r="I1017">
        <f>'Marktpreise EEX NCG 2017'!L1017+0.19</f>
        <v>13.351305000000101</v>
      </c>
    </row>
    <row r="1018" spans="1:9" x14ac:dyDescent="0.2">
      <c r="A1018" s="2">
        <f>'Marktpreise EEX NCG 2017'!A1018</f>
        <v>42656</v>
      </c>
      <c r="B1018" s="4">
        <f>'BHC Gesamt 2017'!N662</f>
        <v>18.357140000000001</v>
      </c>
      <c r="C1018" s="4">
        <f>'BHC Gesamt 2017'!M662</f>
        <v>16.626908212560377</v>
      </c>
      <c r="D1018" s="4">
        <f>'Portfolioübersicht BHC'!$G$12</f>
        <v>23.61</v>
      </c>
      <c r="E1018" s="4">
        <f>'BHC Gesamt 2017'!G662</f>
        <v>16.310000000000002</v>
      </c>
      <c r="F1018" s="4">
        <f>'BHC Gesamt 2017'!F662</f>
        <v>16.12</v>
      </c>
      <c r="G1018">
        <f>'Marktpreise EEX NCG 2017'!G1018</f>
        <v>15.2903015075377</v>
      </c>
      <c r="H1018">
        <f>'Marktpreise EEX NCG 2017'!H1018</f>
        <v>15.727</v>
      </c>
      <c r="I1018">
        <f>'Marktpreise EEX NCG 2017'!L1018+0.19</f>
        <v>13.370110000000095</v>
      </c>
    </row>
    <row r="1019" spans="1:9" x14ac:dyDescent="0.2">
      <c r="A1019" s="2">
        <f>'Marktpreise EEX NCG 2017'!A1019</f>
        <v>42657</v>
      </c>
      <c r="B1019" s="4">
        <f>'BHC Gesamt 2017'!N663</f>
        <v>18.353177383592016</v>
      </c>
      <c r="C1019" s="4">
        <f>'BHC Gesamt 2017'!M663</f>
        <v>16.626908212560377</v>
      </c>
      <c r="D1019" s="4">
        <f>'Portfolioübersicht BHC'!$G$12</f>
        <v>23.61</v>
      </c>
      <c r="E1019" s="4">
        <f>'BHC Gesamt 2017'!G663</f>
        <v>16.57</v>
      </c>
      <c r="F1019" s="4">
        <f>'BHC Gesamt 2017'!F663</f>
        <v>16.38</v>
      </c>
      <c r="G1019">
        <f>'Marktpreise EEX NCG 2017'!G1019</f>
        <v>15.295750000000007</v>
      </c>
      <c r="H1019">
        <f>'Marktpreise EEX NCG 2017'!H1019</f>
        <v>15.64</v>
      </c>
      <c r="I1019">
        <f>'Marktpreise EEX NCG 2017'!L1019+0.19</f>
        <v>13.387520000000094</v>
      </c>
    </row>
    <row r="1020" spans="1:9" x14ac:dyDescent="0.2">
      <c r="A1020" s="2">
        <f>'Marktpreise EEX NCG 2017'!A1020</f>
        <v>42658</v>
      </c>
      <c r="B1020" s="4">
        <f>'BHC Gesamt 2017'!N664</f>
        <v>18.353177383592016</v>
      </c>
      <c r="C1020" s="4">
        <f>'BHC Gesamt 2017'!M664</f>
        <v>16.626908212560377</v>
      </c>
      <c r="D1020" s="4">
        <f>'Portfolioübersicht BHC'!$G$12</f>
        <v>23.61</v>
      </c>
      <c r="E1020" s="4">
        <f>'BHC Gesamt 2017'!G664</f>
        <v>16.57</v>
      </c>
      <c r="F1020" s="4">
        <f>'BHC Gesamt 2017'!F664</f>
        <v>0</v>
      </c>
      <c r="G1020">
        <f>'Marktpreise EEX NCG 2017'!G1020</f>
        <v>15.295750000000007</v>
      </c>
      <c r="H1020">
        <f>'Marktpreise EEX NCG 2017'!H1020</f>
        <v>15.622999999999999</v>
      </c>
      <c r="I1020">
        <f>'Marktpreise EEX NCG 2017'!L1020+0.19</f>
        <v>13.404340000000092</v>
      </c>
    </row>
    <row r="1021" spans="1:9" x14ac:dyDescent="0.2">
      <c r="A1021" s="2">
        <f>'Marktpreise EEX NCG 2017'!A1021</f>
        <v>42659</v>
      </c>
      <c r="B1021" s="4">
        <f>'BHC Gesamt 2017'!N665</f>
        <v>18.353177383592016</v>
      </c>
      <c r="C1021" s="4">
        <f>'BHC Gesamt 2017'!M665</f>
        <v>16.626908212560377</v>
      </c>
      <c r="D1021" s="4">
        <f>'Portfolioübersicht BHC'!$G$12</f>
        <v>23.61</v>
      </c>
      <c r="E1021" s="4">
        <f>'BHC Gesamt 2017'!G665</f>
        <v>16.57</v>
      </c>
      <c r="F1021" s="4">
        <f>'BHC Gesamt 2017'!F665</f>
        <v>0</v>
      </c>
      <c r="G1021">
        <f>'Marktpreise EEX NCG 2017'!G1021</f>
        <v>15.293366834170859</v>
      </c>
      <c r="H1021">
        <f>'Marktpreise EEX NCG 2017'!H1021</f>
        <v>15.834</v>
      </c>
      <c r="I1021">
        <f>'Marktpreise EEX NCG 2017'!L1021+0.19</f>
        <v>13.422390000000087</v>
      </c>
    </row>
    <row r="1022" spans="1:9" x14ac:dyDescent="0.2">
      <c r="A1022" s="2">
        <f>'Marktpreise EEX NCG 2017'!A1022</f>
        <v>42660</v>
      </c>
      <c r="B1022" s="4">
        <f>'BHC Gesamt 2017'!N666</f>
        <v>18.349542035398226</v>
      </c>
      <c r="C1022" s="4">
        <f>'BHC Gesamt 2017'!M666</f>
        <v>16.626908212560377</v>
      </c>
      <c r="D1022" s="4">
        <f>'Portfolioübersicht BHC'!$G$12</f>
        <v>23.61</v>
      </c>
      <c r="E1022" s="4">
        <f>'BHC Gesamt 2017'!G666</f>
        <v>16.71</v>
      </c>
      <c r="F1022" s="4">
        <f>'BHC Gesamt 2017'!F666</f>
        <v>16.52</v>
      </c>
      <c r="G1022">
        <f>'Marktpreise EEX NCG 2017'!G1022</f>
        <v>15.296683417085431</v>
      </c>
      <c r="H1022">
        <f>'Marktpreise EEX NCG 2017'!H1022</f>
        <v>16.135999999999999</v>
      </c>
      <c r="I1022">
        <f>'Marktpreise EEX NCG 2017'!L1022+0.19</f>
        <v>13.441670000000077</v>
      </c>
    </row>
    <row r="1023" spans="1:9" x14ac:dyDescent="0.2">
      <c r="A1023" s="2">
        <f>'Marktpreise EEX NCG 2017'!A1023</f>
        <v>42661</v>
      </c>
      <c r="B1023" s="4">
        <f>'BHC Gesamt 2017'!N667</f>
        <v>18.346474613686528</v>
      </c>
      <c r="C1023" s="4">
        <f>'BHC Gesamt 2017'!M667</f>
        <v>16.626908212560377</v>
      </c>
      <c r="D1023" s="4">
        <f>'Portfolioübersicht BHC'!$G$12</f>
        <v>23.61</v>
      </c>
      <c r="E1023" s="4">
        <f>'BHC Gesamt 2017'!G667</f>
        <v>16.96</v>
      </c>
      <c r="F1023" s="4">
        <f>'BHC Gesamt 2017'!F667</f>
        <v>16.77</v>
      </c>
      <c r="G1023">
        <f>'Marktpreise EEX NCG 2017'!G1023</f>
        <v>15.301407035175886</v>
      </c>
      <c r="H1023">
        <f>'Marktpreise EEX NCG 2017'!H1023</f>
        <v>16.609000000000002</v>
      </c>
      <c r="I1023">
        <f>'Marktpreise EEX NCG 2017'!L1023+0.19</f>
        <v>13.465825000000077</v>
      </c>
    </row>
    <row r="1024" spans="1:9" x14ac:dyDescent="0.2">
      <c r="A1024" s="2">
        <f>'Marktpreise EEX NCG 2017'!A1024</f>
        <v>42662</v>
      </c>
      <c r="B1024" s="4">
        <f>'BHC Gesamt 2017'!N668</f>
        <v>18.343486784140964</v>
      </c>
      <c r="C1024" s="4">
        <f>'BHC Gesamt 2017'!M668</f>
        <v>16.626908212560377</v>
      </c>
      <c r="D1024" s="4">
        <f>'Portfolioübersicht BHC'!$G$12</f>
        <v>23.61</v>
      </c>
      <c r="E1024" s="4">
        <f>'BHC Gesamt 2017'!G668</f>
        <v>16.990000000000002</v>
      </c>
      <c r="F1024" s="4">
        <f>'BHC Gesamt 2017'!F668</f>
        <v>16.8</v>
      </c>
      <c r="G1024">
        <f>'Marktpreise EEX NCG 2017'!G1024</f>
        <v>15.305678391959798</v>
      </c>
      <c r="H1024">
        <f>'Marktpreise EEX NCG 2017'!H1024</f>
        <v>16.925999999999998</v>
      </c>
      <c r="I1024">
        <f>'Marktpreise EEX NCG 2017'!L1024+0.19</f>
        <v>13.491985000000076</v>
      </c>
    </row>
    <row r="1025" spans="1:9" x14ac:dyDescent="0.2">
      <c r="A1025" s="2">
        <f>'Marktpreise EEX NCG 2017'!A1025</f>
        <v>42663</v>
      </c>
      <c r="B1025" s="4">
        <f>'BHC Gesamt 2017'!N669</f>
        <v>18.340578021978018</v>
      </c>
      <c r="C1025" s="4">
        <f>'BHC Gesamt 2017'!M669</f>
        <v>16.626908212560377</v>
      </c>
      <c r="D1025" s="4">
        <f>'Portfolioübersicht BHC'!$G$12</f>
        <v>23.61</v>
      </c>
      <c r="E1025" s="4">
        <f>'BHC Gesamt 2017'!G669</f>
        <v>17.02</v>
      </c>
      <c r="F1025" s="4">
        <f>'BHC Gesamt 2017'!F669</f>
        <v>16.829999999999998</v>
      </c>
      <c r="G1025">
        <f>'Marktpreise EEX NCG 2017'!G1025</f>
        <v>15.312613065326628</v>
      </c>
      <c r="H1025">
        <f>'Marktpreise EEX NCG 2017'!H1025</f>
        <v>17.181000000000001</v>
      </c>
      <c r="I1025">
        <f>'Marktpreise EEX NCG 2017'!L1025+0.19</f>
        <v>13.518705000000081</v>
      </c>
    </row>
    <row r="1026" spans="1:9" x14ac:dyDescent="0.2">
      <c r="A1026" s="2">
        <f>'Marktpreise EEX NCG 2017'!A1026</f>
        <v>42664</v>
      </c>
      <c r="B1026" s="4">
        <f>'BHC Gesamt 2017'!N670</f>
        <v>18.337528508771928</v>
      </c>
      <c r="C1026" s="4">
        <f>'BHC Gesamt 2017'!M670</f>
        <v>16.626908212560377</v>
      </c>
      <c r="D1026" s="4">
        <f>'Portfolioübersicht BHC'!$G$12</f>
        <v>23.61</v>
      </c>
      <c r="E1026" s="4">
        <f>'BHC Gesamt 2017'!G670</f>
        <v>16.950000000000003</v>
      </c>
      <c r="F1026" s="4">
        <f>'BHC Gesamt 2017'!F670</f>
        <v>16.760000000000002</v>
      </c>
      <c r="G1026">
        <f>'Marktpreise EEX NCG 2017'!G1026</f>
        <v>15.319849999999997</v>
      </c>
      <c r="H1026">
        <f>'Marktpreise EEX NCG 2017'!H1026</f>
        <v>16.774000000000001</v>
      </c>
      <c r="I1026">
        <f>'Marktpreise EEX NCG 2017'!L1026+0.19</f>
        <v>13.544950000000089</v>
      </c>
    </row>
    <row r="1027" spans="1:9" x14ac:dyDescent="0.2">
      <c r="A1027" s="2">
        <f>'Marktpreise EEX NCG 2017'!A1027</f>
        <v>42665</v>
      </c>
      <c r="B1027" s="4">
        <f>'BHC Gesamt 2017'!N671</f>
        <v>18.337528508771928</v>
      </c>
      <c r="C1027" s="4">
        <f>'BHC Gesamt 2017'!M671</f>
        <v>16.626908212560377</v>
      </c>
      <c r="D1027" s="4">
        <f>'Portfolioübersicht BHC'!$G$12</f>
        <v>23.61</v>
      </c>
      <c r="E1027" s="4">
        <f>'BHC Gesamt 2017'!G671</f>
        <v>16.950000000000003</v>
      </c>
      <c r="F1027" s="4">
        <f>'BHC Gesamt 2017'!F671</f>
        <v>0</v>
      </c>
      <c r="G1027">
        <f>'Marktpreise EEX NCG 2017'!G1027</f>
        <v>15.319849999999997</v>
      </c>
      <c r="H1027">
        <f>'Marktpreise EEX NCG 2017'!H1027</f>
        <v>16.814</v>
      </c>
      <c r="I1027">
        <f>'Marktpreise EEX NCG 2017'!L1027+0.19</f>
        <v>13.572020000000084</v>
      </c>
    </row>
    <row r="1028" spans="1:9" x14ac:dyDescent="0.2">
      <c r="A1028" s="2">
        <f>'Marktpreise EEX NCG 2017'!A1028</f>
        <v>42666</v>
      </c>
      <c r="B1028" s="4">
        <f>'BHC Gesamt 2017'!N672</f>
        <v>18.337528508771928</v>
      </c>
      <c r="C1028" s="4">
        <f>'BHC Gesamt 2017'!M672</f>
        <v>16.626908212560377</v>
      </c>
      <c r="D1028" s="4">
        <f>'Portfolioübersicht BHC'!$G$12</f>
        <v>23.61</v>
      </c>
      <c r="E1028" s="4">
        <f>'BHC Gesamt 2017'!G672</f>
        <v>16.950000000000003</v>
      </c>
      <c r="F1028" s="4">
        <f>'BHC Gesamt 2017'!F672</f>
        <v>0</v>
      </c>
      <c r="G1028">
        <f>'Marktpreise EEX NCG 2017'!G1028</f>
        <v>15.320251256281406</v>
      </c>
      <c r="H1028">
        <f>'Marktpreise EEX NCG 2017'!H1028</f>
        <v>16.876999999999999</v>
      </c>
      <c r="I1028">
        <f>'Marktpreise EEX NCG 2017'!L1028+0.19</f>
        <v>13.598705000000081</v>
      </c>
    </row>
    <row r="1029" spans="1:9" x14ac:dyDescent="0.2">
      <c r="A1029" s="2">
        <f>'Marktpreise EEX NCG 2017'!A1029</f>
        <v>42667</v>
      </c>
      <c r="B1029" s="4">
        <f>'BHC Gesamt 2017'!N673</f>
        <v>18.33508315098468</v>
      </c>
      <c r="C1029" s="4">
        <f>'BHC Gesamt 2017'!M673</f>
        <v>16.626908212560377</v>
      </c>
      <c r="D1029" s="4">
        <f>'Portfolioübersicht BHC'!$G$12</f>
        <v>23.61</v>
      </c>
      <c r="E1029" s="4">
        <f>'BHC Gesamt 2017'!G673</f>
        <v>17.220000000000002</v>
      </c>
      <c r="F1029" s="4">
        <f>'BHC Gesamt 2017'!F673</f>
        <v>17.03</v>
      </c>
      <c r="G1029">
        <f>'Marktpreise EEX NCG 2017'!G1029</f>
        <v>15.331557788944721</v>
      </c>
      <c r="H1029">
        <f>'Marktpreise EEX NCG 2017'!H1029</f>
        <v>17.414999999999999</v>
      </c>
      <c r="I1029">
        <f>'Marktpreise EEX NCG 2017'!L1029+0.19</f>
        <v>13.628440000000081</v>
      </c>
    </row>
    <row r="1030" spans="1:9" x14ac:dyDescent="0.2">
      <c r="A1030" s="2">
        <f>'Marktpreise EEX NCG 2017'!A1030</f>
        <v>42668</v>
      </c>
      <c r="B1030" s="4">
        <f>'BHC Gesamt 2017'!N674</f>
        <v>18.332975982532748</v>
      </c>
      <c r="C1030" s="4">
        <f>'BHC Gesamt 2017'!M674</f>
        <v>16.626908212560377</v>
      </c>
      <c r="D1030" s="4">
        <f>'Portfolioübersicht BHC'!$G$12</f>
        <v>23.61</v>
      </c>
      <c r="E1030" s="4">
        <f>'BHC Gesamt 2017'!G674</f>
        <v>17.37</v>
      </c>
      <c r="F1030" s="4">
        <f>'BHC Gesamt 2017'!F674</f>
        <v>17.18</v>
      </c>
      <c r="G1030">
        <f>'Marktpreise EEX NCG 2017'!G1030</f>
        <v>15.343467336683419</v>
      </c>
      <c r="H1030">
        <f>'Marktpreise EEX NCG 2017'!H1030</f>
        <v>17.600999999999999</v>
      </c>
      <c r="I1030">
        <f>'Marktpreise EEX NCG 2017'!L1030+0.19</f>
        <v>13.659575000000077</v>
      </c>
    </row>
    <row r="1031" spans="1:9" x14ac:dyDescent="0.2">
      <c r="A1031" s="2">
        <f>'Marktpreise EEX NCG 2017'!A1031</f>
        <v>42669</v>
      </c>
      <c r="B1031" s="4">
        <f>'BHC Gesamt 2017'!N675</f>
        <v>18.330464052287581</v>
      </c>
      <c r="C1031" s="4">
        <f>'BHC Gesamt 2017'!M675</f>
        <v>16.626908212560377</v>
      </c>
      <c r="D1031" s="4">
        <f>'Portfolioübersicht BHC'!$G$12</f>
        <v>23.61</v>
      </c>
      <c r="E1031" s="4">
        <f>'BHC Gesamt 2017'!G675</f>
        <v>17.18</v>
      </c>
      <c r="F1031" s="4">
        <f>'BHC Gesamt 2017'!F675</f>
        <v>16.989999999999998</v>
      </c>
      <c r="G1031">
        <f>'Marktpreise EEX NCG 2017'!G1031</f>
        <v>15.356432160804022</v>
      </c>
      <c r="H1031">
        <f>'Marktpreise EEX NCG 2017'!H1031</f>
        <v>17.463999999999999</v>
      </c>
      <c r="I1031">
        <f>'Marktpreise EEX NCG 2017'!L1031+0.19</f>
        <v>13.690240000000076</v>
      </c>
    </row>
    <row r="1032" spans="1:9" x14ac:dyDescent="0.2">
      <c r="A1032" s="2">
        <f>'Marktpreise EEX NCG 2017'!A1032</f>
        <v>42670</v>
      </c>
      <c r="B1032" s="4">
        <f>'BHC Gesamt 2017'!N676</f>
        <v>18.32855</v>
      </c>
      <c r="C1032" s="4">
        <f>'BHC Gesamt 2017'!M676</f>
        <v>16.626908212560377</v>
      </c>
      <c r="D1032" s="4">
        <f>'Portfolioübersicht BHC'!$G$12</f>
        <v>23.61</v>
      </c>
      <c r="E1032" s="4">
        <f>'BHC Gesamt 2017'!G676</f>
        <v>17.450000000000003</v>
      </c>
      <c r="F1032" s="4">
        <f>'BHC Gesamt 2017'!F676</f>
        <v>17.260000000000002</v>
      </c>
      <c r="G1032">
        <f>'Marktpreise EEX NCG 2017'!G1032</f>
        <v>15.372663316582914</v>
      </c>
      <c r="H1032">
        <f>'Marktpreise EEX NCG 2017'!H1032</f>
        <v>17.457999999999998</v>
      </c>
      <c r="I1032">
        <f>'Marktpreise EEX NCG 2017'!L1032+0.19</f>
        <v>13.721165000000074</v>
      </c>
    </row>
    <row r="1033" spans="1:9" x14ac:dyDescent="0.2">
      <c r="A1033" s="2">
        <f>'Marktpreise EEX NCG 2017'!A1033</f>
        <v>42671</v>
      </c>
      <c r="B1033" s="4">
        <f>'BHC Gesamt 2017'!N677</f>
        <v>18.326557483731019</v>
      </c>
      <c r="C1033" s="4">
        <f>'BHC Gesamt 2017'!M677</f>
        <v>16.626908212560377</v>
      </c>
      <c r="D1033" s="4">
        <f>'Portfolioübersicht BHC'!$G$12</f>
        <v>23.61</v>
      </c>
      <c r="E1033" s="4">
        <f>'BHC Gesamt 2017'!G677</f>
        <v>17.41</v>
      </c>
      <c r="F1033" s="4">
        <f>'BHC Gesamt 2017'!F677</f>
        <v>17.22</v>
      </c>
      <c r="G1033">
        <f>'Marktpreise EEX NCG 2017'!G1033</f>
        <v>15.381899999999996</v>
      </c>
      <c r="H1033">
        <f>'Marktpreise EEX NCG 2017'!H1033</f>
        <v>16.768999999999998</v>
      </c>
      <c r="I1033">
        <f>'Marktpreise EEX NCG 2017'!L1033+0.19</f>
        <v>13.748555000000078</v>
      </c>
    </row>
    <row r="1034" spans="1:9" x14ac:dyDescent="0.2">
      <c r="A1034" s="2">
        <f>'Marktpreise EEX NCG 2017'!A1034</f>
        <v>42672</v>
      </c>
      <c r="B1034" s="4">
        <f>'BHC Gesamt 2017'!N678</f>
        <v>18.326557483731019</v>
      </c>
      <c r="C1034" s="4">
        <f>'BHC Gesamt 2017'!M678</f>
        <v>16.626908212560377</v>
      </c>
      <c r="D1034" s="4">
        <f>'Portfolioübersicht BHC'!$G$12</f>
        <v>23.61</v>
      </c>
      <c r="E1034" s="4">
        <f>'BHC Gesamt 2017'!G678</f>
        <v>17.41</v>
      </c>
      <c r="F1034" s="4">
        <f>'BHC Gesamt 2017'!F678</f>
        <v>0</v>
      </c>
      <c r="G1034">
        <f>'Marktpreise EEX NCG 2017'!G1034</f>
        <v>15.381899999999996</v>
      </c>
      <c r="H1034">
        <f>'Marktpreise EEX NCG 2017'!H1034</f>
        <v>16.818000000000001</v>
      </c>
      <c r="I1034">
        <f>'Marktpreise EEX NCG 2017'!L1034+0.19</f>
        <v>13.775570000000069</v>
      </c>
    </row>
    <row r="1035" spans="1:9" x14ac:dyDescent="0.2">
      <c r="A1035" s="2">
        <f>'Marktpreise EEX NCG 2017'!A1035</f>
        <v>42673</v>
      </c>
      <c r="B1035" s="4">
        <f>'BHC Gesamt 2017'!N679</f>
        <v>18.326557483731019</v>
      </c>
      <c r="C1035" s="4">
        <f>'BHC Gesamt 2017'!M679</f>
        <v>16.626908212560377</v>
      </c>
      <c r="D1035" s="4">
        <f>'Portfolioübersicht BHC'!$G$12</f>
        <v>23.61</v>
      </c>
      <c r="E1035" s="4">
        <f>'BHC Gesamt 2017'!G679</f>
        <v>17.41</v>
      </c>
      <c r="F1035" s="4">
        <f>'BHC Gesamt 2017'!F679</f>
        <v>0</v>
      </c>
      <c r="G1035">
        <f>'Marktpreise EEX NCG 2017'!G1035</f>
        <v>15.388542713567837</v>
      </c>
      <c r="H1035">
        <f>'Marktpreise EEX NCG 2017'!H1035</f>
        <v>17.053000000000001</v>
      </c>
      <c r="I1035">
        <f>'Marktpreise EEX NCG 2017'!L1035+0.19</f>
        <v>13.803615000000072</v>
      </c>
    </row>
    <row r="1036" spans="1:9" x14ac:dyDescent="0.2">
      <c r="A1036" s="2">
        <f>'Marktpreise EEX NCG 2017'!A1036</f>
        <v>42674</v>
      </c>
      <c r="B1036" s="4">
        <f>'BHC Gesamt 2017'!N680</f>
        <v>18.324725108225106</v>
      </c>
      <c r="C1036" s="4">
        <f>'BHC Gesamt 2017'!M680</f>
        <v>16.626908212560377</v>
      </c>
      <c r="D1036" s="4">
        <f>'Portfolioübersicht BHC'!$G$12</f>
        <v>23.61</v>
      </c>
      <c r="E1036" s="4">
        <f>'BHC Gesamt 2017'!G680</f>
        <v>17.48</v>
      </c>
      <c r="F1036" s="4">
        <f>'BHC Gesamt 2017'!F680</f>
        <v>17.29</v>
      </c>
      <c r="G1036">
        <f>'Marktpreise EEX NCG 2017'!G1036</f>
        <v>15.404824120603022</v>
      </c>
      <c r="H1036">
        <f>'Marktpreise EEX NCG 2017'!H1036</f>
        <v>17.236000000000001</v>
      </c>
      <c r="I1036">
        <f>'Marktpreise EEX NCG 2017'!L1036+0.19</f>
        <v>13.832580000000071</v>
      </c>
    </row>
    <row r="1037" spans="1:9" x14ac:dyDescent="0.2">
      <c r="A1037" s="2">
        <f>'Marktpreise EEX NCG 2017'!A1037</f>
        <v>42675</v>
      </c>
      <c r="B1037" s="4">
        <f>'BHC Gesamt 2017'!N681</f>
        <v>18.323678185745138</v>
      </c>
      <c r="C1037" s="4">
        <f>'BHC Gesamt 2017'!M681</f>
        <v>16.626908212560377</v>
      </c>
      <c r="D1037" s="4">
        <f>'Portfolioübersicht BHC'!$G$12</f>
        <v>23.61</v>
      </c>
      <c r="E1037" s="4">
        <f>'BHC Gesamt 2017'!G681</f>
        <v>17.84</v>
      </c>
      <c r="F1037" s="4">
        <f>'BHC Gesamt 2017'!F681</f>
        <v>17.649999999999999</v>
      </c>
      <c r="G1037">
        <f>'Marktpreise EEX NCG 2017'!G1037</f>
        <v>15.42482412060302</v>
      </c>
      <c r="H1037">
        <f>'Marktpreise EEX NCG 2017'!H1037</f>
        <v>18.184000000000001</v>
      </c>
      <c r="I1037">
        <f>'Marktpreise EEX NCG 2017'!L1037+0.19</f>
        <v>13.865540000000074</v>
      </c>
    </row>
    <row r="1038" spans="1:9" x14ac:dyDescent="0.2">
      <c r="A1038" s="2">
        <f>'Marktpreise EEX NCG 2017'!A1038</f>
        <v>42676</v>
      </c>
      <c r="B1038" s="4">
        <f>'BHC Gesamt 2017'!N682</f>
        <v>18.323045258620688</v>
      </c>
      <c r="C1038" s="4">
        <f>'BHC Gesamt 2017'!M682</f>
        <v>16.626908212560377</v>
      </c>
      <c r="D1038" s="4">
        <f>'Portfolioübersicht BHC'!$G$12</f>
        <v>23.61</v>
      </c>
      <c r="E1038" s="4">
        <f>'BHC Gesamt 2017'!G682</f>
        <v>18.03</v>
      </c>
      <c r="F1038" s="4">
        <f>'BHC Gesamt 2017'!F682</f>
        <v>17.84</v>
      </c>
      <c r="G1038">
        <f>'Marktpreise EEX NCG 2017'!G1038</f>
        <v>15.445628140703519</v>
      </c>
      <c r="H1038">
        <f>'Marktpreise EEX NCG 2017'!H1038</f>
        <v>18.77</v>
      </c>
      <c r="I1038">
        <f>'Marktpreise EEX NCG 2017'!L1038+0.19</f>
        <v>13.902145000000072</v>
      </c>
    </row>
    <row r="1039" spans="1:9" x14ac:dyDescent="0.2">
      <c r="A1039" s="2">
        <f>'Marktpreise EEX NCG 2017'!A1039</f>
        <v>42677</v>
      </c>
      <c r="B1039" s="4">
        <f>'BHC Gesamt 2017'!N683</f>
        <v>18.321769892473117</v>
      </c>
      <c r="C1039" s="4">
        <f>'BHC Gesamt 2017'!M683</f>
        <v>16.626908212560377</v>
      </c>
      <c r="D1039" s="4">
        <f>'Portfolioübersicht BHC'!$G$12</f>
        <v>23.61</v>
      </c>
      <c r="E1039" s="4">
        <f>'BHC Gesamt 2017'!G683</f>
        <v>17.73</v>
      </c>
      <c r="F1039" s="4">
        <f>'BHC Gesamt 2017'!F683</f>
        <v>17.54</v>
      </c>
      <c r="G1039">
        <f>'Marktpreise EEX NCG 2017'!G1039</f>
        <v>15.459597989949753</v>
      </c>
      <c r="H1039">
        <f>'Marktpreise EEX NCG 2017'!H1039</f>
        <v>19.077999999999999</v>
      </c>
      <c r="I1039">
        <f>'Marktpreise EEX NCG 2017'!L1039+0.19</f>
        <v>13.939660000000076</v>
      </c>
    </row>
    <row r="1040" spans="1:9" x14ac:dyDescent="0.2">
      <c r="A1040" s="2">
        <f>'Marktpreise EEX NCG 2017'!A1040</f>
        <v>42678</v>
      </c>
      <c r="B1040" s="4">
        <f>'BHC Gesamt 2017'!N684</f>
        <v>18.319813304721031</v>
      </c>
      <c r="C1040" s="4">
        <f>'BHC Gesamt 2017'!M684</f>
        <v>16.626908212560377</v>
      </c>
      <c r="D1040" s="4">
        <f>'Portfolioübersicht BHC'!$G$12</f>
        <v>23.61</v>
      </c>
      <c r="E1040" s="4">
        <f>'BHC Gesamt 2017'!G684</f>
        <v>17.41</v>
      </c>
      <c r="F1040" s="4">
        <f>'BHC Gesamt 2017'!F684</f>
        <v>17.22</v>
      </c>
      <c r="G1040">
        <f>'Marktpreise EEX NCG 2017'!G1040</f>
        <v>15.468400000000001</v>
      </c>
      <c r="H1040">
        <f>'Marktpreise EEX NCG 2017'!H1040</f>
        <v>18.12</v>
      </c>
      <c r="I1040">
        <f>'Marktpreise EEX NCG 2017'!L1040+0.19</f>
        <v>13.972145000000072</v>
      </c>
    </row>
    <row r="1041" spans="1:9" x14ac:dyDescent="0.2">
      <c r="A1041" s="2">
        <f>'Marktpreise EEX NCG 2017'!A1041</f>
        <v>42679</v>
      </c>
      <c r="B1041" s="4">
        <f>'BHC Gesamt 2017'!N685</f>
        <v>18.319813304721031</v>
      </c>
      <c r="C1041" s="4">
        <f>'BHC Gesamt 2017'!M685</f>
        <v>16.626908212560377</v>
      </c>
      <c r="D1041" s="4">
        <f>'Portfolioübersicht BHC'!$G$12</f>
        <v>23.61</v>
      </c>
      <c r="E1041" s="4">
        <f>'BHC Gesamt 2017'!G685</f>
        <v>17.41</v>
      </c>
      <c r="F1041" s="4">
        <f>'BHC Gesamt 2017'!F685</f>
        <v>0</v>
      </c>
      <c r="G1041">
        <f>'Marktpreise EEX NCG 2017'!G1041</f>
        <v>15.468400000000001</v>
      </c>
      <c r="H1041">
        <f>'Marktpreise EEX NCG 2017'!H1041</f>
        <v>18.163</v>
      </c>
      <c r="I1041">
        <f>'Marktpreise EEX NCG 2017'!L1041+0.19</f>
        <v>14.003845000000073</v>
      </c>
    </row>
    <row r="1042" spans="1:9" x14ac:dyDescent="0.2">
      <c r="A1042" s="2">
        <f>'Marktpreise EEX NCG 2017'!A1042</f>
        <v>42680</v>
      </c>
      <c r="B1042" s="4">
        <f>'BHC Gesamt 2017'!N686</f>
        <v>18.319813304721031</v>
      </c>
      <c r="C1042" s="4">
        <f>'BHC Gesamt 2017'!M686</f>
        <v>16.626908212560377</v>
      </c>
      <c r="D1042" s="4">
        <f>'Portfolioübersicht BHC'!$G$12</f>
        <v>23.61</v>
      </c>
      <c r="E1042" s="4">
        <f>'BHC Gesamt 2017'!G686</f>
        <v>17.41</v>
      </c>
      <c r="F1042" s="4">
        <f>'BHC Gesamt 2017'!F686</f>
        <v>0</v>
      </c>
      <c r="G1042">
        <f>'Marktpreise EEX NCG 2017'!G1042</f>
        <v>15.47417085427136</v>
      </c>
      <c r="H1042">
        <f>'Marktpreise EEX NCG 2017'!H1042</f>
        <v>18.408999999999999</v>
      </c>
      <c r="I1042">
        <f>'Marktpreise EEX NCG 2017'!L1042+0.19</f>
        <v>14.036345000000074</v>
      </c>
    </row>
    <row r="1043" spans="1:9" x14ac:dyDescent="0.2">
      <c r="A1043" s="2">
        <f>'Marktpreise EEX NCG 2017'!A1043</f>
        <v>42681</v>
      </c>
      <c r="B1043" s="4">
        <f>'BHC Gesamt 2017'!N687</f>
        <v>18.317415417558887</v>
      </c>
      <c r="C1043" s="4">
        <f>'BHC Gesamt 2017'!M687</f>
        <v>16.626908212560377</v>
      </c>
      <c r="D1043" s="4">
        <f>'Portfolioübersicht BHC'!$G$12</f>
        <v>23.61</v>
      </c>
      <c r="E1043" s="4">
        <f>'BHC Gesamt 2017'!G687</f>
        <v>17.200000000000003</v>
      </c>
      <c r="F1043" s="4">
        <f>'BHC Gesamt 2017'!F687</f>
        <v>17.010000000000002</v>
      </c>
      <c r="G1043">
        <f>'Marktpreise EEX NCG 2017'!G1043</f>
        <v>15.486381909547744</v>
      </c>
      <c r="H1043">
        <f>'Marktpreise EEX NCG 2017'!H1043</f>
        <v>18.411000000000001</v>
      </c>
      <c r="I1043">
        <f>'Marktpreise EEX NCG 2017'!L1043+0.19</f>
        <v>14.06534500000007</v>
      </c>
    </row>
    <row r="1044" spans="1:9" x14ac:dyDescent="0.2">
      <c r="A1044" s="2">
        <f>'Marktpreise EEX NCG 2017'!A1044</f>
        <v>42682</v>
      </c>
      <c r="B1044" s="4">
        <f>'BHC Gesamt 2017'!N688</f>
        <v>18.314664529914531</v>
      </c>
      <c r="C1044" s="4">
        <f>'BHC Gesamt 2017'!M688</f>
        <v>16.626908212560377</v>
      </c>
      <c r="D1044" s="4">
        <f>'Portfolioübersicht BHC'!$G$12</f>
        <v>23.61</v>
      </c>
      <c r="E1044" s="4">
        <f>'BHC Gesamt 2017'!G688</f>
        <v>17.03</v>
      </c>
      <c r="F1044" s="4">
        <f>'BHC Gesamt 2017'!F688</f>
        <v>16.84</v>
      </c>
      <c r="G1044">
        <f>'Marktpreise EEX NCG 2017'!G1044</f>
        <v>15.496030150753773</v>
      </c>
      <c r="H1044">
        <f>'Marktpreise EEX NCG 2017'!H1044</f>
        <v>17.696999999999999</v>
      </c>
      <c r="I1044">
        <f>'Marktpreise EEX NCG 2017'!L1044+0.19</f>
        <v>14.08985500000008</v>
      </c>
    </row>
    <row r="1045" spans="1:9" x14ac:dyDescent="0.2">
      <c r="A1045" s="2">
        <f>'Marktpreise EEX NCG 2017'!A1045</f>
        <v>42683</v>
      </c>
      <c r="B1045" s="4">
        <f>'BHC Gesamt 2017'!N689</f>
        <v>18.312330490405117</v>
      </c>
      <c r="C1045" s="4">
        <f>'BHC Gesamt 2017'!M689</f>
        <v>16.626908212560377</v>
      </c>
      <c r="D1045" s="4">
        <f>'Portfolioübersicht BHC'!$G$12</f>
        <v>23.61</v>
      </c>
      <c r="E1045" s="4">
        <f>'BHC Gesamt 2017'!G689</f>
        <v>17.220000000000002</v>
      </c>
      <c r="F1045" s="4">
        <f>'BHC Gesamt 2017'!F689</f>
        <v>17.03</v>
      </c>
      <c r="G1045">
        <f>'Marktpreise EEX NCG 2017'!G1045</f>
        <v>15.504321608040213</v>
      </c>
      <c r="H1045">
        <f>'Marktpreise EEX NCG 2017'!H1045</f>
        <v>17.957000000000001</v>
      </c>
      <c r="I1045">
        <f>'Marktpreise EEX NCG 2017'!L1045+0.19</f>
        <v>14.114935000000077</v>
      </c>
    </row>
    <row r="1046" spans="1:9" x14ac:dyDescent="0.2">
      <c r="A1046" s="2">
        <f>'Marktpreise EEX NCG 2017'!A1046</f>
        <v>42684</v>
      </c>
      <c r="B1046" s="4">
        <f>'BHC Gesamt 2017'!N690</f>
        <v>18.310410638297871</v>
      </c>
      <c r="C1046" s="4">
        <f>'BHC Gesamt 2017'!M690</f>
        <v>16.626908212560377</v>
      </c>
      <c r="D1046" s="4">
        <f>'Portfolioübersicht BHC'!$G$12</f>
        <v>23.61</v>
      </c>
      <c r="E1046" s="4">
        <f>'BHC Gesamt 2017'!G690</f>
        <v>17.41</v>
      </c>
      <c r="F1046" s="4">
        <f>'BHC Gesamt 2017'!F690</f>
        <v>17.22</v>
      </c>
      <c r="G1046">
        <f>'Marktpreise EEX NCG 2017'!G1046</f>
        <v>15.513165829145741</v>
      </c>
      <c r="H1046">
        <f>'Marktpreise EEX NCG 2017'!H1046</f>
        <v>18.28</v>
      </c>
      <c r="I1046">
        <f>'Marktpreise EEX NCG 2017'!L1046+0.19</f>
        <v>14.140650000000077</v>
      </c>
    </row>
    <row r="1047" spans="1:9" x14ac:dyDescent="0.2">
      <c r="A1047" s="2">
        <f>'Marktpreise EEX NCG 2017'!A1047</f>
        <v>42685</v>
      </c>
      <c r="B1047" s="4">
        <f>'BHC Gesamt 2017'!N691</f>
        <v>18.30771337579618</v>
      </c>
      <c r="C1047" s="4">
        <f>'BHC Gesamt 2017'!M691</f>
        <v>16.626908212560377</v>
      </c>
      <c r="D1047" s="4">
        <f>'Portfolioübersicht BHC'!$G$12</f>
        <v>23.61</v>
      </c>
      <c r="E1047" s="4">
        <f>'BHC Gesamt 2017'!G691</f>
        <v>17.040000000000003</v>
      </c>
      <c r="F1047" s="4">
        <f>'BHC Gesamt 2017'!F691</f>
        <v>16.850000000000001</v>
      </c>
      <c r="G1047">
        <f>'Marktpreise EEX NCG 2017'!G1047</f>
        <v>15.519850000000014</v>
      </c>
      <c r="H1047">
        <f>'Marktpreise EEX NCG 2017'!H1047</f>
        <v>18.178000000000001</v>
      </c>
      <c r="I1047">
        <f>'Marktpreise EEX NCG 2017'!L1047+0.19</f>
        <v>14.164695000000084</v>
      </c>
    </row>
    <row r="1048" spans="1:9" x14ac:dyDescent="0.2">
      <c r="A1048" s="2">
        <f>'Marktpreise EEX NCG 2017'!A1048</f>
        <v>42686</v>
      </c>
      <c r="B1048" s="4">
        <f>'BHC Gesamt 2017'!N692</f>
        <v>18.30771337579618</v>
      </c>
      <c r="C1048" s="4">
        <f>'BHC Gesamt 2017'!M692</f>
        <v>16.626908212560377</v>
      </c>
      <c r="D1048" s="4">
        <f>'Portfolioübersicht BHC'!$G$12</f>
        <v>23.61</v>
      </c>
      <c r="E1048" s="4">
        <f>'BHC Gesamt 2017'!G692</f>
        <v>17.040000000000003</v>
      </c>
      <c r="F1048" s="4">
        <f>'BHC Gesamt 2017'!F692</f>
        <v>0</v>
      </c>
      <c r="G1048">
        <f>'Marktpreise EEX NCG 2017'!G1048</f>
        <v>15.519850000000014</v>
      </c>
      <c r="H1048">
        <f>'Marktpreise EEX NCG 2017'!H1048</f>
        <v>18.225000000000001</v>
      </c>
      <c r="I1048">
        <f>'Marktpreise EEX NCG 2017'!L1048+0.19</f>
        <v>14.18387500000008</v>
      </c>
    </row>
    <row r="1049" spans="1:9" x14ac:dyDescent="0.2">
      <c r="A1049" s="2">
        <f>'Marktpreise EEX NCG 2017'!A1049</f>
        <v>42687</v>
      </c>
      <c r="B1049" s="4">
        <f>'BHC Gesamt 2017'!N693</f>
        <v>18.30771337579618</v>
      </c>
      <c r="C1049" s="4">
        <f>'BHC Gesamt 2017'!M693</f>
        <v>16.626908212560377</v>
      </c>
      <c r="D1049" s="4">
        <f>'Portfolioübersicht BHC'!$G$12</f>
        <v>23.61</v>
      </c>
      <c r="E1049" s="4">
        <f>'BHC Gesamt 2017'!G693</f>
        <v>17.040000000000003</v>
      </c>
      <c r="F1049" s="4">
        <f>'BHC Gesamt 2017'!F693</f>
        <v>0</v>
      </c>
      <c r="G1049">
        <f>'Marktpreise EEX NCG 2017'!G1049</f>
        <v>15.522814070351773</v>
      </c>
      <c r="H1049">
        <f>'Marktpreise EEX NCG 2017'!H1049</f>
        <v>18.239999999999998</v>
      </c>
      <c r="I1049">
        <f>'Marktpreise EEX NCG 2017'!L1049+0.19</f>
        <v>14.201520000000091</v>
      </c>
    </row>
    <row r="1050" spans="1:9" x14ac:dyDescent="0.2">
      <c r="A1050" s="2">
        <f>'Marktpreise EEX NCG 2017'!A1050</f>
        <v>42688</v>
      </c>
      <c r="B1050" s="4">
        <f>'BHC Gesamt 2017'!N694</f>
        <v>18.304370762711866</v>
      </c>
      <c r="C1050" s="4">
        <f>'BHC Gesamt 2017'!M694</f>
        <v>16.626908212560377</v>
      </c>
      <c r="D1050" s="4">
        <f>'Portfolioübersicht BHC'!$G$12</f>
        <v>23.61</v>
      </c>
      <c r="E1050" s="4">
        <f>'BHC Gesamt 2017'!G694</f>
        <v>16.73</v>
      </c>
      <c r="F1050" s="4">
        <f>'BHC Gesamt 2017'!F694</f>
        <v>16.54</v>
      </c>
      <c r="G1050">
        <f>'Marktpreise EEX NCG 2017'!G1050</f>
        <v>15.532160804020117</v>
      </c>
      <c r="H1050">
        <f>'Marktpreise EEX NCG 2017'!H1050</f>
        <v>17.846</v>
      </c>
      <c r="I1050">
        <f>'Marktpreise EEX NCG 2017'!L1050+0.19</f>
        <v>14.223355000000101</v>
      </c>
    </row>
    <row r="1051" spans="1:9" x14ac:dyDescent="0.2">
      <c r="A1051" s="2">
        <f>'Marktpreise EEX NCG 2017'!A1051</f>
        <v>42689</v>
      </c>
      <c r="B1051" s="4">
        <f>'BHC Gesamt 2017'!N695</f>
        <v>18.301697674418609</v>
      </c>
      <c r="C1051" s="4">
        <f>'BHC Gesamt 2017'!M695</f>
        <v>16.626908212560377</v>
      </c>
      <c r="D1051" s="4">
        <f>'Portfolioübersicht BHC'!$G$12</f>
        <v>23.61</v>
      </c>
      <c r="E1051" s="4">
        <f>'BHC Gesamt 2017'!G695</f>
        <v>17.040000000000003</v>
      </c>
      <c r="F1051" s="4">
        <f>'BHC Gesamt 2017'!F695</f>
        <v>16.850000000000001</v>
      </c>
      <c r="G1051">
        <f>'Marktpreise EEX NCG 2017'!G1051</f>
        <v>15.541809045226147</v>
      </c>
      <c r="H1051">
        <f>'Marktpreise EEX NCG 2017'!H1051</f>
        <v>17.902999999999999</v>
      </c>
      <c r="I1051">
        <f>'Marktpreise EEX NCG 2017'!L1051+0.19</f>
        <v>14.247990000000099</v>
      </c>
    </row>
    <row r="1052" spans="1:9" x14ac:dyDescent="0.2">
      <c r="A1052" s="2">
        <f>'Marktpreise EEX NCG 2017'!A1052</f>
        <v>42690</v>
      </c>
      <c r="B1052" s="4">
        <f>'BHC Gesamt 2017'!N696</f>
        <v>18.298677215189876</v>
      </c>
      <c r="C1052" s="4">
        <f>'BHC Gesamt 2017'!M696</f>
        <v>16.626908212560377</v>
      </c>
      <c r="D1052" s="4">
        <f>'Portfolioübersicht BHC'!$G$12</f>
        <v>23.61</v>
      </c>
      <c r="E1052" s="4">
        <f>'BHC Gesamt 2017'!G696</f>
        <v>16.87</v>
      </c>
      <c r="F1052" s="4">
        <f>'BHC Gesamt 2017'!F696</f>
        <v>16.68</v>
      </c>
      <c r="G1052">
        <f>'Marktpreise EEX NCG 2017'!G1052</f>
        <v>15.552412060301528</v>
      </c>
      <c r="H1052">
        <f>'Marktpreise EEX NCG 2017'!H1052</f>
        <v>17.789000000000001</v>
      </c>
      <c r="I1052">
        <f>'Marktpreise EEX NCG 2017'!L1052+0.19</f>
        <v>14.272115000000102</v>
      </c>
    </row>
    <row r="1053" spans="1:9" x14ac:dyDescent="0.2">
      <c r="A1053" s="2">
        <f>'Marktpreise EEX NCG 2017'!A1053</f>
        <v>42691</v>
      </c>
      <c r="B1053" s="4">
        <f>'BHC Gesamt 2017'!N697</f>
        <v>18.29579578947369</v>
      </c>
      <c r="C1053" s="4">
        <f>'BHC Gesamt 2017'!M697</f>
        <v>16.626908212560377</v>
      </c>
      <c r="D1053" s="4">
        <f>'Portfolioübersicht BHC'!$G$12</f>
        <v>23.61</v>
      </c>
      <c r="E1053" s="4">
        <f>'BHC Gesamt 2017'!G697</f>
        <v>16.93</v>
      </c>
      <c r="F1053" s="4">
        <f>'BHC Gesamt 2017'!F697</f>
        <v>16.739999999999998</v>
      </c>
      <c r="G1053">
        <f>'Marktpreise EEX NCG 2017'!G1053</f>
        <v>15.563969849246247</v>
      </c>
      <c r="H1053">
        <f>'Marktpreise EEX NCG 2017'!H1053</f>
        <v>17.431000000000001</v>
      </c>
      <c r="I1053">
        <f>'Marktpreise EEX NCG 2017'!L1053+0.19</f>
        <v>14.294375000000109</v>
      </c>
    </row>
    <row r="1054" spans="1:9" x14ac:dyDescent="0.2">
      <c r="A1054" s="2">
        <f>'Marktpreise EEX NCG 2017'!A1054</f>
        <v>42692</v>
      </c>
      <c r="B1054" s="4">
        <f>'BHC Gesamt 2017'!N698</f>
        <v>18.293346638655464</v>
      </c>
      <c r="C1054" s="4">
        <f>'BHC Gesamt 2017'!M698</f>
        <v>16.626908212560377</v>
      </c>
      <c r="D1054" s="4">
        <f>'Portfolioübersicht BHC'!$G$12</f>
        <v>23.61</v>
      </c>
      <c r="E1054" s="4">
        <f>'BHC Gesamt 2017'!G698</f>
        <v>17.130000000000003</v>
      </c>
      <c r="F1054" s="4">
        <f>'BHC Gesamt 2017'!F698</f>
        <v>16.940000000000001</v>
      </c>
      <c r="G1054">
        <f>'Marktpreise EEX NCG 2017'!G1054</f>
        <v>15.570850000000018</v>
      </c>
      <c r="H1054">
        <f>'Marktpreise EEX NCG 2017'!H1054</f>
        <v>17.585999999999999</v>
      </c>
      <c r="I1054">
        <f>'Marktpreise EEX NCG 2017'!L1054+0.19</f>
        <v>14.317725000000101</v>
      </c>
    </row>
    <row r="1055" spans="1:9" x14ac:dyDescent="0.2">
      <c r="A1055" s="2">
        <f>'Marktpreise EEX NCG 2017'!A1055</f>
        <v>42693</v>
      </c>
      <c r="B1055" s="4">
        <f>'BHC Gesamt 2017'!N699</f>
        <v>18.293346638655464</v>
      </c>
      <c r="C1055" s="4">
        <f>'BHC Gesamt 2017'!M699</f>
        <v>16.626908212560377</v>
      </c>
      <c r="D1055" s="4">
        <f>'Portfolioübersicht BHC'!$G$12</f>
        <v>23.61</v>
      </c>
      <c r="E1055" s="4">
        <f>'BHC Gesamt 2017'!G699</f>
        <v>17.130000000000003</v>
      </c>
      <c r="F1055" s="4">
        <f>'BHC Gesamt 2017'!F699</f>
        <v>0</v>
      </c>
      <c r="G1055">
        <f>'Marktpreise EEX NCG 2017'!G1055</f>
        <v>15.570850000000018</v>
      </c>
      <c r="H1055">
        <f>'Marktpreise EEX NCG 2017'!H1055</f>
        <v>17.606999999999999</v>
      </c>
      <c r="I1055">
        <f>'Marktpreise EEX NCG 2017'!L1055+0.19</f>
        <v>14.343925000000107</v>
      </c>
    </row>
    <row r="1056" spans="1:9" x14ac:dyDescent="0.2">
      <c r="A1056" s="2">
        <f>'Marktpreise EEX NCG 2017'!A1056</f>
        <v>42694</v>
      </c>
      <c r="B1056" s="4">
        <f>'BHC Gesamt 2017'!N700</f>
        <v>18.293346638655464</v>
      </c>
      <c r="C1056" s="4">
        <f>'BHC Gesamt 2017'!M700</f>
        <v>16.626908212560377</v>
      </c>
      <c r="D1056" s="4">
        <f>'Portfolioübersicht BHC'!$G$12</f>
        <v>23.61</v>
      </c>
      <c r="E1056" s="4">
        <f>'BHC Gesamt 2017'!G700</f>
        <v>17.130000000000003</v>
      </c>
      <c r="F1056" s="4">
        <f>'BHC Gesamt 2017'!F700</f>
        <v>0</v>
      </c>
      <c r="G1056">
        <f>'Marktpreise EEX NCG 2017'!G1056</f>
        <v>15.577738693467351</v>
      </c>
      <c r="H1056">
        <f>'Marktpreise EEX NCG 2017'!H1056</f>
        <v>17.812000000000001</v>
      </c>
      <c r="I1056">
        <f>'Marktpreise EEX NCG 2017'!L1056+0.19</f>
        <v>14.37094500000012</v>
      </c>
    </row>
    <row r="1057" spans="1:9" x14ac:dyDescent="0.2">
      <c r="A1057" s="2">
        <f>'Marktpreise EEX NCG 2017'!A1057</f>
        <v>42695</v>
      </c>
      <c r="B1057" s="4">
        <f>'BHC Gesamt 2017'!N701</f>
        <v>18.290299790356396</v>
      </c>
      <c r="C1057" s="4">
        <f>'BHC Gesamt 2017'!M701</f>
        <v>16.626908212560377</v>
      </c>
      <c r="D1057" s="4">
        <f>'Portfolioübersicht BHC'!$G$12</f>
        <v>23.61</v>
      </c>
      <c r="E1057" s="4">
        <f>'BHC Gesamt 2017'!G701</f>
        <v>16.84</v>
      </c>
      <c r="F1057" s="4">
        <f>'BHC Gesamt 2017'!F701</f>
        <v>16.649999999999999</v>
      </c>
      <c r="G1057">
        <f>'Marktpreise EEX NCG 2017'!G1057</f>
        <v>15.590804020100519</v>
      </c>
      <c r="H1057">
        <f>'Marktpreise EEX NCG 2017'!H1057</f>
        <v>17.335999999999999</v>
      </c>
      <c r="I1057">
        <f>'Marktpreise EEX NCG 2017'!L1057+0.19</f>
        <v>14.39407000000012</v>
      </c>
    </row>
    <row r="1058" spans="1:9" x14ac:dyDescent="0.2">
      <c r="A1058" s="2">
        <f>'Marktpreise EEX NCG 2017'!A1058</f>
        <v>42696</v>
      </c>
      <c r="B1058" s="4">
        <f>'BHC Gesamt 2017'!N702</f>
        <v>18.28793514644352</v>
      </c>
      <c r="C1058" s="4">
        <f>'BHC Gesamt 2017'!M702</f>
        <v>16.626908212560377</v>
      </c>
      <c r="D1058" s="4">
        <f>'Portfolioübersicht BHC'!$G$12</f>
        <v>23.61</v>
      </c>
      <c r="E1058" s="4">
        <f>'BHC Gesamt 2017'!G702</f>
        <v>17.16</v>
      </c>
      <c r="F1058" s="4">
        <f>'BHC Gesamt 2017'!F702</f>
        <v>16.97</v>
      </c>
      <c r="G1058">
        <f>'Marktpreise EEX NCG 2017'!G1058</f>
        <v>15.606934673366847</v>
      </c>
      <c r="H1058">
        <f>'Marktpreise EEX NCG 2017'!H1058</f>
        <v>17.475999999999999</v>
      </c>
      <c r="I1058">
        <f>'Marktpreise EEX NCG 2017'!L1058+0.19</f>
        <v>14.418800000000118</v>
      </c>
    </row>
    <row r="1059" spans="1:9" x14ac:dyDescent="0.2">
      <c r="A1059" s="2">
        <f>'Marktpreise EEX NCG 2017'!A1059</f>
        <v>42697</v>
      </c>
      <c r="B1059" s="4">
        <f>'BHC Gesamt 2017'!N703</f>
        <v>18.285997912317331</v>
      </c>
      <c r="C1059" s="4">
        <f>'BHC Gesamt 2017'!M703</f>
        <v>16.626908212560377</v>
      </c>
      <c r="D1059" s="4">
        <f>'Portfolioübersicht BHC'!$G$12</f>
        <v>23.61</v>
      </c>
      <c r="E1059" s="4">
        <f>'BHC Gesamt 2017'!G703</f>
        <v>17.360000000000003</v>
      </c>
      <c r="F1059" s="4">
        <f>'BHC Gesamt 2017'!F703</f>
        <v>17.170000000000002</v>
      </c>
      <c r="G1059">
        <f>'Marktpreise EEX NCG 2017'!G1059</f>
        <v>15.623869346733684</v>
      </c>
      <c r="H1059">
        <f>'Marktpreise EEX NCG 2017'!H1059</f>
        <v>17.734000000000002</v>
      </c>
      <c r="I1059">
        <f>'Marktpreise EEX NCG 2017'!L1059+0.19</f>
        <v>14.445385000000114</v>
      </c>
    </row>
    <row r="1060" spans="1:9" x14ac:dyDescent="0.2">
      <c r="A1060" s="2">
        <f>'Marktpreise EEX NCG 2017'!A1060</f>
        <v>42698</v>
      </c>
      <c r="B1060" s="4">
        <f>'BHC Gesamt 2017'!N704</f>
        <v>18.284047916666673</v>
      </c>
      <c r="C1060" s="4">
        <f>'BHC Gesamt 2017'!M704</f>
        <v>16.626908212560377</v>
      </c>
      <c r="D1060" s="4">
        <f>'Portfolioübersicht BHC'!$G$12</f>
        <v>23.61</v>
      </c>
      <c r="E1060" s="4">
        <f>'BHC Gesamt 2017'!G704</f>
        <v>17.350000000000001</v>
      </c>
      <c r="F1060" s="4">
        <f>'BHC Gesamt 2017'!F704</f>
        <v>17.16</v>
      </c>
      <c r="G1060">
        <f>'Marktpreise EEX NCG 2017'!G1060</f>
        <v>15.637989949748757</v>
      </c>
      <c r="H1060">
        <f>'Marktpreise EEX NCG 2017'!H1060</f>
        <v>17.712</v>
      </c>
      <c r="I1060">
        <f>'Marktpreise EEX NCG 2017'!L1060+0.19</f>
        <v>14.471445000000111</v>
      </c>
    </row>
    <row r="1061" spans="1:9" x14ac:dyDescent="0.2">
      <c r="A1061" s="2">
        <f>'Marktpreise EEX NCG 2017'!A1061</f>
        <v>42699</v>
      </c>
      <c r="B1061" s="4">
        <f>'BHC Gesamt 2017'!N705</f>
        <v>18.281607068607077</v>
      </c>
      <c r="C1061" s="4">
        <f>'BHC Gesamt 2017'!M705</f>
        <v>16.626908212560377</v>
      </c>
      <c r="D1061" s="4">
        <f>'Portfolioübersicht BHC'!$G$12</f>
        <v>23.61</v>
      </c>
      <c r="E1061" s="4">
        <f>'BHC Gesamt 2017'!G705</f>
        <v>17.110000000000003</v>
      </c>
      <c r="F1061" s="4">
        <f>'BHC Gesamt 2017'!F705</f>
        <v>16.920000000000002</v>
      </c>
      <c r="G1061">
        <f>'Marktpreise EEX NCG 2017'!G1061</f>
        <v>15.644400000000013</v>
      </c>
      <c r="H1061">
        <f>'Marktpreise EEX NCG 2017'!H1061</f>
        <v>17.731999999999999</v>
      </c>
      <c r="I1061">
        <f>'Marktpreise EEX NCG 2017'!L1061+0.19</f>
        <v>14.494525000000102</v>
      </c>
    </row>
    <row r="1062" spans="1:9" x14ac:dyDescent="0.2">
      <c r="A1062" s="2">
        <f>'Marktpreise EEX NCG 2017'!A1062</f>
        <v>42700</v>
      </c>
      <c r="B1062" s="4">
        <f>'BHC Gesamt 2017'!N706</f>
        <v>18.281607068607077</v>
      </c>
      <c r="C1062" s="4">
        <f>'BHC Gesamt 2017'!M706</f>
        <v>16.626908212560377</v>
      </c>
      <c r="D1062" s="4">
        <f>'Portfolioübersicht BHC'!$G$12</f>
        <v>23.61</v>
      </c>
      <c r="E1062" s="4">
        <f>'BHC Gesamt 2017'!G706</f>
        <v>17.110000000000003</v>
      </c>
      <c r="F1062" s="4">
        <f>'BHC Gesamt 2017'!F706</f>
        <v>0</v>
      </c>
      <c r="G1062">
        <f>'Marktpreise EEX NCG 2017'!G1062</f>
        <v>15.644400000000013</v>
      </c>
      <c r="H1062">
        <f>'Marktpreise EEX NCG 2017'!H1062</f>
        <v>17.797000000000001</v>
      </c>
      <c r="I1062">
        <f>'Marktpreise EEX NCG 2017'!L1062+0.19</f>
        <v>14.519925000000093</v>
      </c>
    </row>
    <row r="1063" spans="1:9" x14ac:dyDescent="0.2">
      <c r="A1063" s="2">
        <f>'Marktpreise EEX NCG 2017'!A1063</f>
        <v>42701</v>
      </c>
      <c r="B1063" s="4">
        <f>'BHC Gesamt 2017'!N707</f>
        <v>18.281607068607077</v>
      </c>
      <c r="C1063" s="4">
        <f>'BHC Gesamt 2017'!M707</f>
        <v>16.626908212560377</v>
      </c>
      <c r="D1063" s="4">
        <f>'Portfolioübersicht BHC'!$G$12</f>
        <v>23.61</v>
      </c>
      <c r="E1063" s="4">
        <f>'BHC Gesamt 2017'!G707</f>
        <v>17.110000000000003</v>
      </c>
      <c r="F1063" s="4">
        <f>'BHC Gesamt 2017'!F707</f>
        <v>0</v>
      </c>
      <c r="G1063">
        <f>'Marktpreise EEX NCG 2017'!G1063</f>
        <v>15.651507537688458</v>
      </c>
      <c r="H1063">
        <f>'Marktpreise EEX NCG 2017'!H1063</f>
        <v>17.811</v>
      </c>
      <c r="I1063">
        <f>'Marktpreise EEX NCG 2017'!L1063+0.19</f>
        <v>14.544475000000093</v>
      </c>
    </row>
    <row r="1064" spans="1:9" x14ac:dyDescent="0.2">
      <c r="A1064" s="2">
        <f>'Marktpreise EEX NCG 2017'!A1064</f>
        <v>42702</v>
      </c>
      <c r="B1064" s="4">
        <f>'BHC Gesamt 2017'!N708</f>
        <v>18.27959128630706</v>
      </c>
      <c r="C1064" s="4">
        <f>'BHC Gesamt 2017'!M708</f>
        <v>16.626908212560377</v>
      </c>
      <c r="D1064" s="4">
        <f>'Portfolioübersicht BHC'!$G$12</f>
        <v>23.61</v>
      </c>
      <c r="E1064" s="4">
        <f>'BHC Gesamt 2017'!G708</f>
        <v>17.310000000000002</v>
      </c>
      <c r="F1064" s="4">
        <f>'BHC Gesamt 2017'!F708</f>
        <v>17.12</v>
      </c>
      <c r="G1064">
        <f>'Marktpreise EEX NCG 2017'!G1064</f>
        <v>15.667286432160827</v>
      </c>
      <c r="H1064">
        <f>'Marktpreise EEX NCG 2017'!H1064</f>
        <v>18.079000000000001</v>
      </c>
      <c r="I1064">
        <f>'Marktpreise EEX NCG 2017'!L1064+0.19</f>
        <v>14.568980000000101</v>
      </c>
    </row>
    <row r="1065" spans="1:9" x14ac:dyDescent="0.2">
      <c r="A1065" s="2">
        <f>'Marktpreise EEX NCG 2017'!A1065</f>
        <v>42703</v>
      </c>
      <c r="B1065" s="4">
        <f>'BHC Gesamt 2017'!N709</f>
        <v>18.277480331262947</v>
      </c>
      <c r="C1065" s="4">
        <f>'BHC Gesamt 2017'!M709</f>
        <v>16.626908212560377</v>
      </c>
      <c r="D1065" s="4">
        <f>'Portfolioübersicht BHC'!$G$12</f>
        <v>23.61</v>
      </c>
      <c r="E1065" s="4">
        <f>'BHC Gesamt 2017'!G709</f>
        <v>17.260000000000002</v>
      </c>
      <c r="F1065" s="4">
        <f>'BHC Gesamt 2017'!F709</f>
        <v>17.07</v>
      </c>
      <c r="G1065">
        <f>'Marktpreise EEX NCG 2017'!G1065</f>
        <v>15.682311557788966</v>
      </c>
      <c r="H1065">
        <f>'Marktpreise EEX NCG 2017'!H1065</f>
        <v>18.311</v>
      </c>
      <c r="I1065">
        <f>'Marktpreise EEX NCG 2017'!L1065+0.19</f>
        <v>14.595820000000112</v>
      </c>
    </row>
    <row r="1066" spans="1:9" x14ac:dyDescent="0.2">
      <c r="A1066" s="2">
        <f>'Marktpreise EEX NCG 2017'!A1066</f>
        <v>42704</v>
      </c>
      <c r="B1066" s="4">
        <f>'BHC Gesamt 2017'!N710</f>
        <v>18.275915289256204</v>
      </c>
      <c r="C1066" s="4">
        <f>'BHC Gesamt 2017'!M710</f>
        <v>16.626908212560377</v>
      </c>
      <c r="D1066" s="4">
        <f>'Portfolioübersicht BHC'!$G$12</f>
        <v>23.61</v>
      </c>
      <c r="E1066" s="4">
        <f>'BHC Gesamt 2017'!G710</f>
        <v>17.52</v>
      </c>
      <c r="F1066" s="4">
        <f>'BHC Gesamt 2017'!F710</f>
        <v>17.329999999999998</v>
      </c>
      <c r="G1066">
        <f>'Marktpreise EEX NCG 2017'!G1066</f>
        <v>15.697939698492487</v>
      </c>
      <c r="H1066">
        <f>'Marktpreise EEX NCG 2017'!H1066</f>
        <v>18.210999999999999</v>
      </c>
      <c r="I1066">
        <f>'Marktpreise EEX NCG 2017'!L1066+0.19</f>
        <v>14.621975000000111</v>
      </c>
    </row>
    <row r="1067" spans="1:9" x14ac:dyDescent="0.2">
      <c r="A1067" s="2">
        <f>'Marktpreise EEX NCG 2017'!A1067</f>
        <v>42705</v>
      </c>
      <c r="B1067" s="4">
        <f>'BHC Gesamt 2017'!N711</f>
        <v>18.27448041237114</v>
      </c>
      <c r="C1067" s="4">
        <f>'BHC Gesamt 2017'!M711</f>
        <v>16.626908212560377</v>
      </c>
      <c r="D1067" s="4">
        <f>'Portfolioübersicht BHC'!$G$12</f>
        <v>23.61</v>
      </c>
      <c r="E1067" s="4">
        <f>'BHC Gesamt 2017'!G711</f>
        <v>17.580000000000002</v>
      </c>
      <c r="F1067" s="4">
        <f>'BHC Gesamt 2017'!F711</f>
        <v>17.39</v>
      </c>
      <c r="G1067">
        <f>'Marktpreise EEX NCG 2017'!G1067</f>
        <v>15.714924623115598</v>
      </c>
      <c r="H1067">
        <f>'Marktpreise EEX NCG 2017'!H1067</f>
        <v>18.206</v>
      </c>
      <c r="I1067">
        <f>'Marktpreise EEX NCG 2017'!L1067+0.19</f>
        <v>14.64777000000011</v>
      </c>
    </row>
    <row r="1068" spans="1:9" x14ac:dyDescent="0.2">
      <c r="A1068" s="2">
        <f>'Marktpreise EEX NCG 2017'!A1068</f>
        <v>42706</v>
      </c>
      <c r="B1068" s="4">
        <f>'BHC Gesamt 2017'!N712</f>
        <v>18.272413580246923</v>
      </c>
      <c r="C1068" s="4">
        <f>'BHC Gesamt 2017'!M712</f>
        <v>16.626908212560377</v>
      </c>
      <c r="D1068" s="4">
        <f>'Portfolioübersicht BHC'!$G$12</f>
        <v>23.61</v>
      </c>
      <c r="E1068" s="4">
        <f>'BHC Gesamt 2017'!G712</f>
        <v>17.27</v>
      </c>
      <c r="F1068" s="4">
        <f>'BHC Gesamt 2017'!F712</f>
        <v>17.079999999999998</v>
      </c>
      <c r="G1068">
        <f>'Marktpreise EEX NCG 2017'!G1068</f>
        <v>15.72175000000002</v>
      </c>
      <c r="H1068">
        <f>'Marktpreise EEX NCG 2017'!H1068</f>
        <v>17.736000000000001</v>
      </c>
      <c r="I1068">
        <f>'Marktpreise EEX NCG 2017'!L1068+0.19</f>
        <v>14.669925000000111</v>
      </c>
    </row>
    <row r="1069" spans="1:9" x14ac:dyDescent="0.2">
      <c r="A1069" s="2">
        <f>'Marktpreise EEX NCG 2017'!A1069</f>
        <v>42707</v>
      </c>
      <c r="B1069" s="4">
        <f>'BHC Gesamt 2017'!N713</f>
        <v>18.272413580246923</v>
      </c>
      <c r="C1069" s="4">
        <f>'BHC Gesamt 2017'!M713</f>
        <v>16.626908212560377</v>
      </c>
      <c r="D1069" s="4">
        <f>'Portfolioübersicht BHC'!$G$12</f>
        <v>23.61</v>
      </c>
      <c r="E1069" s="4">
        <f>'BHC Gesamt 2017'!G713</f>
        <v>17.27</v>
      </c>
      <c r="F1069" s="4">
        <f>'BHC Gesamt 2017'!F713</f>
        <v>0</v>
      </c>
      <c r="G1069">
        <f>'Marktpreise EEX NCG 2017'!G1069</f>
        <v>15.72175000000002</v>
      </c>
      <c r="H1069">
        <f>'Marktpreise EEX NCG 2017'!H1069</f>
        <v>17.738</v>
      </c>
      <c r="I1069">
        <f>'Marktpreise EEX NCG 2017'!L1069+0.19</f>
        <v>14.691915000000117</v>
      </c>
    </row>
    <row r="1070" spans="1:9" x14ac:dyDescent="0.2">
      <c r="A1070" s="2">
        <f>'Marktpreise EEX NCG 2017'!A1070</f>
        <v>42708</v>
      </c>
      <c r="B1070" s="4">
        <f>'BHC Gesamt 2017'!N714</f>
        <v>18.272413580246923</v>
      </c>
      <c r="C1070" s="4">
        <f>'BHC Gesamt 2017'!M714</f>
        <v>16.626908212560377</v>
      </c>
      <c r="D1070" s="4">
        <f>'Portfolioübersicht BHC'!$G$12</f>
        <v>23.61</v>
      </c>
      <c r="E1070" s="4">
        <f>'BHC Gesamt 2017'!G714</f>
        <v>17.27</v>
      </c>
      <c r="F1070" s="4">
        <f>'BHC Gesamt 2017'!F714</f>
        <v>0</v>
      </c>
      <c r="G1070">
        <f>'Marktpreise EEX NCG 2017'!G1070</f>
        <v>15.728341708542734</v>
      </c>
      <c r="H1070">
        <f>'Marktpreise EEX NCG 2017'!H1070</f>
        <v>17.966000000000001</v>
      </c>
      <c r="I1070">
        <f>'Marktpreise EEX NCG 2017'!L1070+0.19</f>
        <v>14.715490000000118</v>
      </c>
    </row>
    <row r="1071" spans="1:9" x14ac:dyDescent="0.2">
      <c r="A1071" s="2">
        <f>'Marktpreise EEX NCG 2017'!A1071</f>
        <v>42709</v>
      </c>
      <c r="B1071" s="4">
        <f>'BHC Gesamt 2017'!N715</f>
        <v>18.269390143737173</v>
      </c>
      <c r="C1071" s="4">
        <f>'BHC Gesamt 2017'!M715</f>
        <v>16.626908212560377</v>
      </c>
      <c r="D1071" s="4">
        <f>'Portfolioübersicht BHC'!$G$12</f>
        <v>23.61</v>
      </c>
      <c r="E1071" s="4">
        <f>'BHC Gesamt 2017'!G715</f>
        <v>16.8</v>
      </c>
      <c r="F1071" s="4">
        <f>'BHC Gesamt 2017'!F715</f>
        <v>16.61</v>
      </c>
      <c r="G1071">
        <f>'Marktpreise EEX NCG 2017'!G1071</f>
        <v>15.740452261306553</v>
      </c>
      <c r="H1071">
        <f>'Marktpreise EEX NCG 2017'!H1071</f>
        <v>17.428999999999998</v>
      </c>
      <c r="I1071">
        <f>'Marktpreise EEX NCG 2017'!L1071+0.19</f>
        <v>14.737270000000116</v>
      </c>
    </row>
    <row r="1072" spans="1:9" x14ac:dyDescent="0.2">
      <c r="A1072" s="2">
        <f>'Marktpreise EEX NCG 2017'!A1072</f>
        <v>42710</v>
      </c>
      <c r="B1072" s="4">
        <f>'BHC Gesamt 2017'!N716</f>
        <v>18.265313524590173</v>
      </c>
      <c r="C1072" s="4">
        <f>'BHC Gesamt 2017'!M716</f>
        <v>16.626908212560377</v>
      </c>
      <c r="D1072" s="4">
        <f>'Portfolioübersicht BHC'!$G$12</f>
        <v>23.61</v>
      </c>
      <c r="E1072" s="4">
        <f>'BHC Gesamt 2017'!G716</f>
        <v>16.28</v>
      </c>
      <c r="F1072" s="4">
        <f>'BHC Gesamt 2017'!F716</f>
        <v>16.09</v>
      </c>
      <c r="G1072">
        <f>'Marktpreise EEX NCG 2017'!G1072</f>
        <v>15.751105527638215</v>
      </c>
      <c r="H1072">
        <f>'Marktpreise EEX NCG 2017'!H1072</f>
        <v>16.757999999999999</v>
      </c>
      <c r="I1072">
        <f>'Marktpreise EEX NCG 2017'!L1072+0.19</f>
        <v>14.756670000000122</v>
      </c>
    </row>
    <row r="1073" spans="1:9" x14ac:dyDescent="0.2">
      <c r="A1073" s="2">
        <f>'Marktpreise EEX NCG 2017'!A1073</f>
        <v>42711</v>
      </c>
      <c r="B1073" s="4">
        <f>'BHC Gesamt 2017'!N717</f>
        <v>18.26106952965236</v>
      </c>
      <c r="C1073" s="4">
        <f>'BHC Gesamt 2017'!M717</f>
        <v>16.626908212560377</v>
      </c>
      <c r="D1073" s="4">
        <f>'Portfolioübersicht BHC'!$G$12</f>
        <v>23.61</v>
      </c>
      <c r="E1073" s="4">
        <f>'BHC Gesamt 2017'!G717</f>
        <v>16.190000000000001</v>
      </c>
      <c r="F1073" s="4">
        <f>'BHC Gesamt 2017'!F717</f>
        <v>16</v>
      </c>
      <c r="G1073">
        <f>'Marktpreise EEX NCG 2017'!G1073</f>
        <v>15.761608040201029</v>
      </c>
      <c r="H1073">
        <f>'Marktpreise EEX NCG 2017'!H1073</f>
        <v>16.567</v>
      </c>
      <c r="I1073">
        <f>'Marktpreise EEX NCG 2017'!L1073+0.19</f>
        <v>14.77599000000011</v>
      </c>
    </row>
    <row r="1074" spans="1:9" x14ac:dyDescent="0.2">
      <c r="A1074" s="2">
        <f>'Marktpreise EEX NCG 2017'!A1074</f>
        <v>42712</v>
      </c>
      <c r="B1074" s="4">
        <f>'BHC Gesamt 2017'!N718</f>
        <v>18.257393877551028</v>
      </c>
      <c r="C1074" s="4">
        <f>'BHC Gesamt 2017'!M718</f>
        <v>16.626908212560377</v>
      </c>
      <c r="D1074" s="4">
        <f>'Portfolioübersicht BHC'!$G$12</f>
        <v>23.61</v>
      </c>
      <c r="E1074" s="4">
        <f>'BHC Gesamt 2017'!G718</f>
        <v>16.46</v>
      </c>
      <c r="F1074" s="4">
        <f>'BHC Gesamt 2017'!F718</f>
        <v>16.27</v>
      </c>
      <c r="G1074">
        <f>'Marktpreise EEX NCG 2017'!G1074</f>
        <v>15.772311557788974</v>
      </c>
      <c r="H1074">
        <f>'Marktpreise EEX NCG 2017'!H1074</f>
        <v>16.469000000000001</v>
      </c>
      <c r="I1074">
        <f>'Marktpreise EEX NCG 2017'!L1074+0.19</f>
        <v>14.793435000000118</v>
      </c>
    </row>
    <row r="1075" spans="1:9" x14ac:dyDescent="0.2">
      <c r="A1075" s="2">
        <f>'Marktpreise EEX NCG 2017'!A1075</f>
        <v>42713</v>
      </c>
      <c r="B1075" s="4">
        <f>'BHC Gesamt 2017'!N719</f>
        <v>18.253814663951125</v>
      </c>
      <c r="C1075" s="4">
        <f>'BHC Gesamt 2017'!M719</f>
        <v>16.626908212560377</v>
      </c>
      <c r="D1075" s="4">
        <f>'Portfolioübersicht BHC'!$G$12</f>
        <v>23.61</v>
      </c>
      <c r="E1075" s="4">
        <f>'BHC Gesamt 2017'!G719</f>
        <v>16.5</v>
      </c>
      <c r="F1075" s="4">
        <f>'BHC Gesamt 2017'!F719</f>
        <v>16.309999999999999</v>
      </c>
      <c r="G1075">
        <f>'Marktpreise EEX NCG 2017'!G1075</f>
        <v>15.775000000000027</v>
      </c>
      <c r="H1075">
        <f>'Marktpreise EEX NCG 2017'!H1075</f>
        <v>16.795000000000002</v>
      </c>
      <c r="I1075">
        <f>'Marktpreise EEX NCG 2017'!L1075+0.19</f>
        <v>14.812035000000105</v>
      </c>
    </row>
    <row r="1076" spans="1:9" x14ac:dyDescent="0.2">
      <c r="A1076" s="2">
        <f>'Marktpreise EEX NCG 2017'!A1076</f>
        <v>42714</v>
      </c>
      <c r="B1076" s="4">
        <f>'BHC Gesamt 2017'!N720</f>
        <v>18.253814663951125</v>
      </c>
      <c r="C1076" s="4">
        <f>'BHC Gesamt 2017'!M720</f>
        <v>16.626908212560377</v>
      </c>
      <c r="D1076" s="4">
        <f>'Portfolioübersicht BHC'!$G$12</f>
        <v>23.61</v>
      </c>
      <c r="E1076" s="4">
        <f>'BHC Gesamt 2017'!G720</f>
        <v>16.5</v>
      </c>
      <c r="F1076" s="4">
        <f>'BHC Gesamt 2017'!F720</f>
        <v>0</v>
      </c>
      <c r="G1076">
        <f>'Marktpreise EEX NCG 2017'!G1076</f>
        <v>15.775000000000027</v>
      </c>
      <c r="H1076">
        <f>'Marktpreise EEX NCG 2017'!H1076</f>
        <v>16.760999999999999</v>
      </c>
      <c r="I1076">
        <f>'Marktpreise EEX NCG 2017'!L1076+0.19</f>
        <v>14.830500000000102</v>
      </c>
    </row>
    <row r="1077" spans="1:9" x14ac:dyDescent="0.2">
      <c r="A1077" s="2">
        <f>'Marktpreise EEX NCG 2017'!A1077</f>
        <v>42715</v>
      </c>
      <c r="B1077" s="4">
        <f>'BHC Gesamt 2017'!N721</f>
        <v>18.253814663951125</v>
      </c>
      <c r="C1077" s="4">
        <f>'BHC Gesamt 2017'!M721</f>
        <v>16.626908212560377</v>
      </c>
      <c r="D1077" s="4">
        <f>'Portfolioübersicht BHC'!$G$12</f>
        <v>23.61</v>
      </c>
      <c r="E1077" s="4">
        <f>'BHC Gesamt 2017'!G721</f>
        <v>16.5</v>
      </c>
      <c r="F1077" s="4">
        <f>'BHC Gesamt 2017'!F721</f>
        <v>0</v>
      </c>
      <c r="G1077">
        <f>'Marktpreise EEX NCG 2017'!G1077</f>
        <v>15.78321608040204</v>
      </c>
      <c r="H1077">
        <f>'Marktpreise EEX NCG 2017'!H1077</f>
        <v>16.896000000000001</v>
      </c>
      <c r="I1077">
        <f>'Marktpreise EEX NCG 2017'!L1077+0.19</f>
        <v>14.849315000000097</v>
      </c>
    </row>
    <row r="1078" spans="1:9" x14ac:dyDescent="0.2">
      <c r="A1078" s="2">
        <f>'Marktpreise EEX NCG 2017'!A1078</f>
        <v>42716</v>
      </c>
      <c r="B1078" s="4">
        <f>'BHC Gesamt 2017'!N722</f>
        <v>18.251103658536593</v>
      </c>
      <c r="C1078" s="4">
        <f>'BHC Gesamt 2017'!M722</f>
        <v>16.626908212560377</v>
      </c>
      <c r="D1078" s="4">
        <f>'Portfolioübersicht BHC'!$G$12</f>
        <v>23.61</v>
      </c>
      <c r="E1078" s="4">
        <f>'BHC Gesamt 2017'!G722</f>
        <v>16.920000000000002</v>
      </c>
      <c r="F1078" s="4">
        <f>'BHC Gesamt 2017'!F722</f>
        <v>16.73</v>
      </c>
      <c r="G1078">
        <f>'Marktpreise EEX NCG 2017'!G1078</f>
        <v>15.796080402010078</v>
      </c>
      <c r="H1078">
        <f>'Marktpreise EEX NCG 2017'!H1078</f>
        <v>17.393000000000001</v>
      </c>
      <c r="I1078">
        <f>'Marktpreise EEX NCG 2017'!L1078+0.19</f>
        <v>14.869245000000101</v>
      </c>
    </row>
    <row r="1079" spans="1:9" x14ac:dyDescent="0.2">
      <c r="A1079" s="2">
        <f>'Marktpreise EEX NCG 2017'!A1079</f>
        <v>42717</v>
      </c>
      <c r="B1079" s="4">
        <f>'BHC Gesamt 2017'!N723</f>
        <v>18.248890466531446</v>
      </c>
      <c r="C1079" s="4">
        <f>'BHC Gesamt 2017'!M723</f>
        <v>16.626908212560377</v>
      </c>
      <c r="D1079" s="4">
        <f>'Portfolioübersicht BHC'!$G$12</f>
        <v>23.61</v>
      </c>
      <c r="E1079" s="4">
        <f>'BHC Gesamt 2017'!G723</f>
        <v>17.16</v>
      </c>
      <c r="F1079" s="4">
        <f>'BHC Gesamt 2017'!F723</f>
        <v>16.97</v>
      </c>
      <c r="G1079">
        <f>'Marktpreise EEX NCG 2017'!G1079</f>
        <v>15.809849246231183</v>
      </c>
      <c r="H1079">
        <f>'Marktpreise EEX NCG 2017'!H1079</f>
        <v>17.460999999999999</v>
      </c>
      <c r="I1079">
        <f>'Marktpreise EEX NCG 2017'!L1079+0.19</f>
        <v>14.888130000000091</v>
      </c>
    </row>
    <row r="1080" spans="1:9" x14ac:dyDescent="0.2">
      <c r="A1080" s="2">
        <f>'Marktpreise EEX NCG 2017'!A1080</f>
        <v>42718</v>
      </c>
      <c r="B1080" s="4">
        <f>'BHC Gesamt 2017'!N724</f>
        <v>18.246504048583002</v>
      </c>
      <c r="C1080" s="4">
        <f>'BHC Gesamt 2017'!M724</f>
        <v>16.626908212560377</v>
      </c>
      <c r="D1080" s="4">
        <f>'Portfolioübersicht BHC'!$G$12</f>
        <v>23.61</v>
      </c>
      <c r="E1080" s="4">
        <f>'BHC Gesamt 2017'!G724</f>
        <v>17.07</v>
      </c>
      <c r="F1080" s="4">
        <f>'BHC Gesamt 2017'!F724</f>
        <v>16.88</v>
      </c>
      <c r="G1080">
        <f>'Marktpreise EEX NCG 2017'!G1080</f>
        <v>15.823819095477408</v>
      </c>
      <c r="H1080">
        <f>'Marktpreise EEX NCG 2017'!H1080</f>
        <v>17.367000000000001</v>
      </c>
      <c r="I1080">
        <f>'Marktpreise EEX NCG 2017'!L1080+0.19</f>
        <v>14.906340000000091</v>
      </c>
    </row>
    <row r="1081" spans="1:9" x14ac:dyDescent="0.2">
      <c r="A1081" s="2">
        <f>'Marktpreise EEX NCG 2017'!A1081</f>
        <v>42719</v>
      </c>
      <c r="B1081" s="4">
        <f>'BHC Gesamt 2017'!N725</f>
        <v>18.244329292929297</v>
      </c>
      <c r="C1081" s="4">
        <f>'BHC Gesamt 2017'!M725</f>
        <v>16.626908212560377</v>
      </c>
      <c r="D1081" s="4">
        <f>'Portfolioübersicht BHC'!$G$12</f>
        <v>23.61</v>
      </c>
      <c r="E1081" s="4">
        <f>'BHC Gesamt 2017'!G725</f>
        <v>17.170000000000002</v>
      </c>
      <c r="F1081" s="4">
        <f>'BHC Gesamt 2017'!F725</f>
        <v>16.98</v>
      </c>
      <c r="G1081">
        <f>'Marktpreise EEX NCG 2017'!G1081</f>
        <v>15.838944723618113</v>
      </c>
      <c r="H1081">
        <f>'Marktpreise EEX NCG 2017'!H1081</f>
        <v>17.643000000000001</v>
      </c>
      <c r="I1081">
        <f>'Marktpreise EEX NCG 2017'!L1081+0.19</f>
        <v>14.925360000000092</v>
      </c>
    </row>
    <row r="1082" spans="1:9" x14ac:dyDescent="0.2">
      <c r="A1082" s="2">
        <f>'Marktpreise EEX NCG 2017'!A1082</f>
        <v>42720</v>
      </c>
      <c r="B1082" s="4">
        <f>'BHC Gesamt 2017'!N726</f>
        <v>18.242828629032264</v>
      </c>
      <c r="C1082" s="4">
        <f>'BHC Gesamt 2017'!M726</f>
        <v>16.626908212560377</v>
      </c>
      <c r="D1082" s="4">
        <f>'Portfolioübersicht BHC'!$G$12</f>
        <v>23.61</v>
      </c>
      <c r="E1082" s="4">
        <f>'BHC Gesamt 2017'!G726</f>
        <v>17.5</v>
      </c>
      <c r="F1082" s="4">
        <f>'BHC Gesamt 2017'!F726</f>
        <v>17.309999999999999</v>
      </c>
      <c r="G1082">
        <f>'Marktpreise EEX NCG 2017'!G1082</f>
        <v>15.846300000000019</v>
      </c>
      <c r="H1082">
        <f>'Marktpreise EEX NCG 2017'!H1082</f>
        <v>17.548999999999999</v>
      </c>
      <c r="I1082">
        <f>'Marktpreise EEX NCG 2017'!L1082+0.19</f>
        <v>14.943975000000082</v>
      </c>
    </row>
    <row r="1083" spans="1:9" x14ac:dyDescent="0.2">
      <c r="A1083" s="2">
        <f>'Marktpreise EEX NCG 2017'!A1083</f>
        <v>42721</v>
      </c>
      <c r="B1083" s="4">
        <f>'BHC Gesamt 2017'!N727</f>
        <v>18.242828629032264</v>
      </c>
      <c r="C1083" s="4">
        <f>'BHC Gesamt 2017'!M727</f>
        <v>16.626908212560377</v>
      </c>
      <c r="D1083" s="4">
        <f>'Portfolioübersicht BHC'!$G$12</f>
        <v>23.61</v>
      </c>
      <c r="E1083" s="4">
        <f>'BHC Gesamt 2017'!G727</f>
        <v>17.5</v>
      </c>
      <c r="F1083" s="4">
        <f>'BHC Gesamt 2017'!F727</f>
        <v>0</v>
      </c>
      <c r="G1083">
        <f>'Marktpreise EEX NCG 2017'!G1083</f>
        <v>15.846300000000019</v>
      </c>
      <c r="H1083">
        <f>'Marktpreise EEX NCG 2017'!H1083</f>
        <v>17.54</v>
      </c>
      <c r="I1083">
        <f>'Marktpreise EEX NCG 2017'!L1083+0.19</f>
        <v>14.960460000000094</v>
      </c>
    </row>
    <row r="1084" spans="1:9" x14ac:dyDescent="0.2">
      <c r="A1084" s="2">
        <f>'Marktpreise EEX NCG 2017'!A1084</f>
        <v>42722</v>
      </c>
      <c r="B1084" s="4">
        <f>'BHC Gesamt 2017'!N728</f>
        <v>18.242828629032264</v>
      </c>
      <c r="C1084" s="4">
        <f>'BHC Gesamt 2017'!M728</f>
        <v>16.626908212560377</v>
      </c>
      <c r="D1084" s="4">
        <f>'Portfolioübersicht BHC'!$G$12</f>
        <v>23.61</v>
      </c>
      <c r="E1084" s="4">
        <f>'BHC Gesamt 2017'!G728</f>
        <v>17.5</v>
      </c>
      <c r="F1084" s="4">
        <f>'BHC Gesamt 2017'!F728</f>
        <v>0</v>
      </c>
      <c r="G1084">
        <f>'Marktpreise EEX NCG 2017'!G1084</f>
        <v>15.854974874371875</v>
      </c>
      <c r="H1084">
        <f>'Marktpreise EEX NCG 2017'!H1084</f>
        <v>17.811</v>
      </c>
      <c r="I1084">
        <f>'Marktpreise EEX NCG 2017'!L1084+0.19</f>
        <v>14.978465000000105</v>
      </c>
    </row>
    <row r="1085" spans="1:9" x14ac:dyDescent="0.2">
      <c r="A1085" s="2">
        <f>'Marktpreise EEX NCG 2017'!A1085</f>
        <v>42723</v>
      </c>
      <c r="B1085" s="4">
        <f>'BHC Gesamt 2017'!N729</f>
        <v>18.241152917505037</v>
      </c>
      <c r="C1085" s="4">
        <f>'BHC Gesamt 2017'!M729</f>
        <v>16.626908212560377</v>
      </c>
      <c r="D1085" s="4">
        <f>'Portfolioübersicht BHC'!$G$12</f>
        <v>23.61</v>
      </c>
      <c r="E1085" s="4">
        <f>'BHC Gesamt 2017'!G729</f>
        <v>17.41</v>
      </c>
      <c r="F1085" s="4">
        <f>'BHC Gesamt 2017'!F729</f>
        <v>17.22</v>
      </c>
      <c r="G1085">
        <f>'Marktpreise EEX NCG 2017'!G1085</f>
        <v>15.870653266331669</v>
      </c>
      <c r="H1085">
        <f>'Marktpreise EEX NCG 2017'!H1085</f>
        <v>17.864000000000001</v>
      </c>
      <c r="I1085">
        <f>'Marktpreise EEX NCG 2017'!L1085+0.19</f>
        <v>14.995080000000106</v>
      </c>
    </row>
    <row r="1086" spans="1:9" x14ac:dyDescent="0.2">
      <c r="A1086" s="2">
        <f>'Marktpreise EEX NCG 2017'!A1086</f>
        <v>42724</v>
      </c>
      <c r="B1086" s="4">
        <f>'BHC Gesamt 2017'!N730</f>
        <v>18.239865461847398</v>
      </c>
      <c r="C1086" s="4">
        <f>'BHC Gesamt 2017'!M730</f>
        <v>16.626908212560377</v>
      </c>
      <c r="D1086" s="4">
        <f>'Portfolioübersicht BHC'!$G$12</f>
        <v>23.61</v>
      </c>
      <c r="E1086" s="4">
        <f>'BHC Gesamt 2017'!G730</f>
        <v>17.600000000000001</v>
      </c>
      <c r="F1086" s="4">
        <f>'BHC Gesamt 2017'!F730</f>
        <v>17.41</v>
      </c>
      <c r="G1086">
        <f>'Marktpreise EEX NCG 2017'!G1086</f>
        <v>15.886783919597995</v>
      </c>
      <c r="H1086">
        <f>'Marktpreise EEX NCG 2017'!H1086</f>
        <v>18.035</v>
      </c>
      <c r="I1086">
        <f>'Marktpreise EEX NCG 2017'!L1086+0.19</f>
        <v>15.010625000000109</v>
      </c>
    </row>
    <row r="1087" spans="1:9" x14ac:dyDescent="0.2">
      <c r="A1087" s="2">
        <f>'Marktpreise EEX NCG 2017'!A1087</f>
        <v>42725</v>
      </c>
      <c r="B1087" s="4">
        <f>'BHC Gesamt 2017'!N731</f>
        <v>18.238923847695396</v>
      </c>
      <c r="C1087" s="4">
        <f>'BHC Gesamt 2017'!M731</f>
        <v>16.626908212560377</v>
      </c>
      <c r="D1087" s="4">
        <f>'Portfolioübersicht BHC'!$G$12</f>
        <v>23.61</v>
      </c>
      <c r="E1087" s="4">
        <f>'BHC Gesamt 2017'!G731</f>
        <v>17.77</v>
      </c>
      <c r="F1087" s="4">
        <f>'BHC Gesamt 2017'!F731</f>
        <v>17.579999999999998</v>
      </c>
      <c r="G1087">
        <f>'Marktpreise EEX NCG 2017'!G1087</f>
        <v>15.904623115577891</v>
      </c>
      <c r="H1087">
        <f>'Marktpreise EEX NCG 2017'!H1087</f>
        <v>17.995999999999999</v>
      </c>
      <c r="I1087">
        <f>'Marktpreise EEX NCG 2017'!L1087+0.19</f>
        <v>15.029155000000101</v>
      </c>
    </row>
    <row r="1088" spans="1:9" x14ac:dyDescent="0.2">
      <c r="A1088" s="2">
        <f>'Marktpreise EEX NCG 2017'!A1088</f>
        <v>42726</v>
      </c>
      <c r="B1088" s="4">
        <f>'BHC Gesamt 2017'!N732</f>
        <v>18.238646000000006</v>
      </c>
      <c r="C1088" s="4">
        <f>'BHC Gesamt 2017'!M732</f>
        <v>16.626908212560377</v>
      </c>
      <c r="D1088" s="4">
        <f>'Portfolioübersicht BHC'!$G$12</f>
        <v>23.61</v>
      </c>
      <c r="E1088" s="4">
        <f>'BHC Gesamt 2017'!G732</f>
        <v>18.100000000000001</v>
      </c>
      <c r="F1088" s="4">
        <f>'BHC Gesamt 2017'!F732</f>
        <v>17.91</v>
      </c>
      <c r="G1088">
        <f>'Marktpreise EEX NCG 2017'!G1088</f>
        <v>15.923919597989952</v>
      </c>
      <c r="H1088">
        <f>'Marktpreise EEX NCG 2017'!H1088</f>
        <v>18.213000000000001</v>
      </c>
      <c r="I1088">
        <f>'Marktpreise EEX NCG 2017'!L1088+0.19</f>
        <v>15.047825000000103</v>
      </c>
    </row>
    <row r="1089" spans="1:14" x14ac:dyDescent="0.2">
      <c r="A1089" s="2">
        <f>'Marktpreise EEX NCG 2017'!A1089</f>
        <v>42727</v>
      </c>
      <c r="B1089" s="4">
        <f>'BHC Gesamt 2017'!N733</f>
        <v>18.238469061876255</v>
      </c>
      <c r="C1089" s="4">
        <f>'BHC Gesamt 2017'!M733</f>
        <v>16.626908212560377</v>
      </c>
      <c r="D1089" s="4">
        <f>'Portfolioübersicht BHC'!$G$12</f>
        <v>23.61</v>
      </c>
      <c r="E1089" s="4">
        <f>'BHC Gesamt 2017'!G733</f>
        <v>18.150000000000002</v>
      </c>
      <c r="F1089" s="4">
        <f>'BHC Gesamt 2017'!F733</f>
        <v>17.96</v>
      </c>
      <c r="G1089">
        <f>'Marktpreise EEX NCG 2017'!G1089</f>
        <v>15.934099999999999</v>
      </c>
      <c r="H1089">
        <f>'Marktpreise EEX NCG 2017'!H1089</f>
        <v>17.984999999999999</v>
      </c>
      <c r="I1089">
        <f>'Marktpreise EEX NCG 2017'!L1089+0.19</f>
        <v>15.064425000000101</v>
      </c>
    </row>
    <row r="1090" spans="1:14" x14ac:dyDescent="0.2">
      <c r="A1090" s="2">
        <f>'Marktpreise EEX NCG 2017'!A1090</f>
        <v>42728</v>
      </c>
      <c r="B1090" s="4">
        <f>'BHC Gesamt 2017'!N734</f>
        <v>18.238469061876255</v>
      </c>
      <c r="C1090" s="4">
        <f>'BHC Gesamt 2017'!M734</f>
        <v>16.626908212560377</v>
      </c>
      <c r="D1090" s="4">
        <f>'Portfolioübersicht BHC'!$G$12</f>
        <v>23.61</v>
      </c>
      <c r="E1090" s="4">
        <f>'BHC Gesamt 2017'!G734</f>
        <v>18.150000000000002</v>
      </c>
      <c r="F1090" s="4">
        <f>'BHC Gesamt 2017'!F734</f>
        <v>0</v>
      </c>
      <c r="G1090">
        <f>'Marktpreise EEX NCG 2017'!G1090</f>
        <v>15.934099999999999</v>
      </c>
      <c r="H1090">
        <f>'Marktpreise EEX NCG 2017'!H1090</f>
        <v>17.853000000000002</v>
      </c>
      <c r="I1090">
        <f>'Marktpreise EEX NCG 2017'!L1090+0.19</f>
        <v>15.079910000000091</v>
      </c>
    </row>
    <row r="1091" spans="1:14" x14ac:dyDescent="0.2">
      <c r="A1091" s="2">
        <f>'Marktpreise EEX NCG 2017'!A1091</f>
        <v>42729</v>
      </c>
      <c r="B1091" s="4">
        <f>'BHC Gesamt 2017'!N735</f>
        <v>18.238469061876255</v>
      </c>
      <c r="C1091" s="4">
        <f>'BHC Gesamt 2017'!M735</f>
        <v>16.626908212560377</v>
      </c>
      <c r="D1091" s="4">
        <f>'Portfolioübersicht BHC'!$G$12</f>
        <v>23.61</v>
      </c>
      <c r="E1091" s="4">
        <f>'BHC Gesamt 2017'!G735</f>
        <v>18.150000000000002</v>
      </c>
      <c r="F1091" s="4">
        <f>'BHC Gesamt 2017'!F735</f>
        <v>0</v>
      </c>
      <c r="G1091">
        <f>'Marktpreise EEX NCG 2017'!G1091</f>
        <v>15.944070351758789</v>
      </c>
      <c r="H1091">
        <f>'Marktpreise EEX NCG 2017'!H1091</f>
        <v>17.792000000000002</v>
      </c>
      <c r="I1091">
        <f>'Marktpreise EEX NCG 2017'!L1091+0.19</f>
        <v>15.095895000000091</v>
      </c>
    </row>
    <row r="1092" spans="1:14" x14ac:dyDescent="0.2">
      <c r="A1092" s="2">
        <f>'Marktpreise EEX NCG 2017'!A1092</f>
        <v>42730</v>
      </c>
      <c r="B1092" s="4">
        <f>'BHC Gesamt 2017'!N736</f>
        <v>18.238469061876255</v>
      </c>
      <c r="C1092" s="4">
        <f>'BHC Gesamt 2017'!M736</f>
        <v>16.626908212560377</v>
      </c>
      <c r="D1092" s="4">
        <f>'Portfolioübersicht BHC'!$G$12</f>
        <v>23.61</v>
      </c>
      <c r="E1092" s="4">
        <f>'BHC Gesamt 2017'!G736</f>
        <v>18.150000000000002</v>
      </c>
      <c r="F1092" s="4">
        <f>'BHC Gesamt 2017'!F736</f>
        <v>0</v>
      </c>
      <c r="G1092">
        <f>'Marktpreise EEX NCG 2017'!G1092</f>
        <v>15.955050505050497</v>
      </c>
      <c r="H1092">
        <f>'Marktpreise EEX NCG 2017'!H1092</f>
        <v>18.026</v>
      </c>
      <c r="I1092">
        <f>'Marktpreise EEX NCG 2017'!L1092+0.19</f>
        <v>15.114650000000092</v>
      </c>
    </row>
    <row r="1093" spans="1:14" x14ac:dyDescent="0.2">
      <c r="A1093" s="2">
        <f>'Marktpreise EEX NCG 2017'!A1093</f>
        <v>42731</v>
      </c>
      <c r="B1093" s="4">
        <f>'BHC Gesamt 2017'!N737</f>
        <v>18.238469061876255</v>
      </c>
      <c r="C1093" s="4">
        <f>'BHC Gesamt 2017'!M737</f>
        <v>16.626908212560377</v>
      </c>
      <c r="D1093" s="4">
        <f>'Portfolioübersicht BHC'!$G$12</f>
        <v>23.61</v>
      </c>
      <c r="E1093" s="4">
        <f>'BHC Gesamt 2017'!G737</f>
        <v>18.150000000000002</v>
      </c>
      <c r="F1093" s="4">
        <f>'BHC Gesamt 2017'!F737</f>
        <v>0</v>
      </c>
      <c r="G1093">
        <f>'Marktpreise EEX NCG 2017'!G1093</f>
        <v>15.965837563451769</v>
      </c>
      <c r="H1093">
        <f>'Marktpreise EEX NCG 2017'!H1093</f>
        <v>18.367999999999999</v>
      </c>
      <c r="I1093">
        <f>'Marktpreise EEX NCG 2017'!L1093+0.19</f>
        <v>15.136565000000083</v>
      </c>
    </row>
    <row r="1094" spans="1:14" x14ac:dyDescent="0.2">
      <c r="A1094" s="2">
        <f>'Marktpreise EEX NCG 2017'!A1094</f>
        <v>42732</v>
      </c>
      <c r="B1094" s="4">
        <f>'BHC Gesamt 2017'!N738</f>
        <v>18.239029880478096</v>
      </c>
      <c r="C1094" s="4">
        <f>'BHC Gesamt 2017'!M738</f>
        <v>16.626908212560377</v>
      </c>
      <c r="D1094" s="4">
        <f>'Portfolioübersicht BHC'!$G$12</f>
        <v>23.61</v>
      </c>
      <c r="E1094" s="4">
        <f>'BHC Gesamt 2017'!G738</f>
        <v>18.52</v>
      </c>
      <c r="F1094" s="4">
        <f>'BHC Gesamt 2017'!F738</f>
        <v>18.329999999999998</v>
      </c>
      <c r="G1094">
        <f>'Marktpreise EEX NCG 2017'!G1094</f>
        <v>15.988020304568526</v>
      </c>
      <c r="H1094">
        <f>'Marktpreise EEX NCG 2017'!H1094</f>
        <v>18.786999999999999</v>
      </c>
      <c r="I1094">
        <f>'Marktpreise EEX NCG 2017'!L1094+0.19</f>
        <v>15.160815000000074</v>
      </c>
    </row>
    <row r="1095" spans="1:14" x14ac:dyDescent="0.2">
      <c r="A1095" s="2">
        <f>'Marktpreise EEX NCG 2017'!A1095</f>
        <v>42733</v>
      </c>
      <c r="B1095" s="4">
        <f>'BHC Gesamt 2017'!N739</f>
        <v>18.239029880478096</v>
      </c>
      <c r="C1095" s="4">
        <f>'BHC Gesamt 2017'!M739</f>
        <v>16.626908212560377</v>
      </c>
      <c r="D1095" s="4">
        <f>'Portfolioübersicht BHC'!$G$12</f>
        <v>23.61</v>
      </c>
      <c r="E1095" s="4">
        <f>'BHC Gesamt 2017'!G739</f>
        <v>18.52</v>
      </c>
      <c r="F1095" s="4">
        <f>'BHC Gesamt 2017'!F739</f>
        <v>0</v>
      </c>
      <c r="G1095">
        <f>'Marktpreise EEX NCG 2017'!G1095</f>
        <v>15.998010204081627</v>
      </c>
      <c r="H1095">
        <f>'Marktpreise EEX NCG 2017'!H1095</f>
        <v>19.331</v>
      </c>
      <c r="I1095">
        <f>'Marktpreise EEX NCG 2017'!L1095+0.19</f>
        <v>15.187780000000075</v>
      </c>
    </row>
    <row r="1096" spans="1:14" x14ac:dyDescent="0.2">
      <c r="A1096" s="2">
        <f>'Marktpreise EEX NCG 2017'!A1096</f>
        <v>42734</v>
      </c>
      <c r="B1096" s="4">
        <f>'BHC Gesamt 2017'!N740</f>
        <v>18.239029880478096</v>
      </c>
      <c r="C1096" s="4">
        <f>'BHC Gesamt 2017'!M740</f>
        <v>16.626908212560377</v>
      </c>
      <c r="D1096" s="4">
        <f>'Portfolioübersicht BHC'!$G$12</f>
        <v>23.61</v>
      </c>
      <c r="E1096" s="4">
        <f>'BHC Gesamt 2017'!G740</f>
        <v>18.52</v>
      </c>
      <c r="F1096" s="4">
        <f>'BHC Gesamt 2017'!F740</f>
        <v>0</v>
      </c>
      <c r="G1096">
        <f>'Marktpreise EEX NCG 2017'!G1096</f>
        <v>15.998010204081627</v>
      </c>
      <c r="H1096">
        <f>'Marktpreise EEX NCG 2017'!H1096</f>
        <v>19.562000000000001</v>
      </c>
      <c r="I1096">
        <f>'Marktpreise EEX NCG 2017'!L1096+0.19</f>
        <v>15.216980000000076</v>
      </c>
    </row>
    <row r="1097" spans="1:14" x14ac:dyDescent="0.2">
      <c r="A1097" s="2">
        <f>'Marktpreise EEX NCG 2017'!A1097</f>
        <v>42735</v>
      </c>
      <c r="B1097" s="4">
        <f>'BHC Gesamt 2017'!N741</f>
        <v>18.239029880478096</v>
      </c>
      <c r="C1097" s="4">
        <f>'BHC Gesamt 2017'!M741</f>
        <v>16.626908212560377</v>
      </c>
      <c r="D1097" s="4">
        <f>'Portfolioübersicht BHC'!$G$12</f>
        <v>23.61</v>
      </c>
      <c r="E1097" s="4">
        <f>'BHC Gesamt 2017'!G741</f>
        <v>18.52</v>
      </c>
      <c r="F1097" s="4">
        <f>'BHC Gesamt 2017'!F741</f>
        <v>0</v>
      </c>
      <c r="G1097">
        <f>'Marktpreise EEX NCG 2017'!G1097</f>
        <v>15.998010204081627</v>
      </c>
      <c r="H1097">
        <f>'Marktpreise EEX NCG 2017'!H1097</f>
        <v>19.632999999999999</v>
      </c>
      <c r="I1097">
        <f>'Marktpreise EEX NCG 2017'!L1097+0.19</f>
        <v>15.246395000000083</v>
      </c>
    </row>
    <row r="1098" spans="1:14" s="50" customFormat="1" x14ac:dyDescent="0.2">
      <c r="A1098" s="48">
        <f>'Marktpreise EEX NCG 2017'!A1098</f>
        <v>42736</v>
      </c>
      <c r="B1098" s="49">
        <f>B1097</f>
        <v>18.239029880478096</v>
      </c>
      <c r="C1098" s="49">
        <f>C1097</f>
        <v>16.626908212560377</v>
      </c>
      <c r="D1098" s="49">
        <f>'Portfolioübersicht BHC'!$G$12</f>
        <v>23.61</v>
      </c>
      <c r="E1098" s="49"/>
      <c r="F1098" s="49"/>
      <c r="H1098" s="50">
        <f>'Marktpreise EEX NCG 2017'!H1098</f>
        <v>20.405000000000001</v>
      </c>
      <c r="I1098" s="50">
        <f>'Marktpreise EEX NCG 2017'!L1098+0.19</f>
        <v>15.277890000000079</v>
      </c>
      <c r="J1098" s="50">
        <f>'Portfolioübersicht BHC'!B31</f>
        <v>18.324306451612905</v>
      </c>
      <c r="K1098" s="50">
        <f>'Portfolioübersicht BHC'!B30</f>
        <v>17.23683514516129</v>
      </c>
      <c r="L1098" s="50">
        <v>16.190000000000001</v>
      </c>
      <c r="M1098" s="50">
        <v>16.63</v>
      </c>
      <c r="N1098" s="50">
        <f>'Portfolioübersicht BHC'!B70</f>
        <v>20.268612903225804</v>
      </c>
    </row>
    <row r="1099" spans="1:14" x14ac:dyDescent="0.2">
      <c r="A1099" s="2">
        <f>'Marktpreise EEX NCG 2017'!A1099</f>
        <v>42737</v>
      </c>
      <c r="B1099" s="49">
        <f t="shared" ref="B1099:B1162" si="0">B1098</f>
        <v>18.239029880478096</v>
      </c>
      <c r="C1099" s="49">
        <f t="shared" ref="C1099:C1162" si="1">C1098</f>
        <v>16.626908212560377</v>
      </c>
      <c r="D1099" s="49">
        <f>'Portfolioübersicht BHC'!$G$12</f>
        <v>23.61</v>
      </c>
      <c r="E1099" s="49"/>
      <c r="F1099" s="49"/>
      <c r="G1099">
        <f>'Marktpreise EEX NCG 2017'!G1099</f>
        <v>0</v>
      </c>
      <c r="H1099">
        <f>'Marktpreise EEX NCG 2017'!H1099</f>
        <v>19.582000000000001</v>
      </c>
      <c r="I1099">
        <f>'Marktpreise EEX NCG 2017'!L1099+0.19</f>
        <v>15.30566000000008</v>
      </c>
      <c r="J1099">
        <f>J1098</f>
        <v>18.324306451612905</v>
      </c>
      <c r="K1099">
        <f>K1098</f>
        <v>17.23683514516129</v>
      </c>
      <c r="L1099">
        <f>L1098</f>
        <v>16.190000000000001</v>
      </c>
      <c r="M1099">
        <f>M1098</f>
        <v>16.63</v>
      </c>
      <c r="N1099">
        <f>N1098</f>
        <v>20.268612903225804</v>
      </c>
    </row>
    <row r="1100" spans="1:14" x14ac:dyDescent="0.2">
      <c r="A1100" s="2">
        <f>'Marktpreise EEX NCG 2017'!A1100</f>
        <v>42738</v>
      </c>
      <c r="B1100" s="49">
        <f t="shared" si="0"/>
        <v>18.239029880478096</v>
      </c>
      <c r="C1100" s="49">
        <f t="shared" si="1"/>
        <v>16.626908212560377</v>
      </c>
      <c r="D1100" s="49">
        <f>'Portfolioübersicht BHC'!$G$12</f>
        <v>23.61</v>
      </c>
      <c r="E1100" s="49"/>
      <c r="F1100" s="49"/>
      <c r="G1100">
        <f>'Marktpreise EEX NCG 2017'!G1100</f>
        <v>0</v>
      </c>
      <c r="H1100">
        <f>'Marktpreise EEX NCG 2017'!H1100</f>
        <v>18.942</v>
      </c>
      <c r="I1100">
        <f>'Marktpreise EEX NCG 2017'!L1100+0.19</f>
        <v>15.328685000000076</v>
      </c>
      <c r="J1100">
        <f t="shared" ref="J1100:J1128" si="2">J1099</f>
        <v>18.324306451612905</v>
      </c>
      <c r="K1100">
        <f t="shared" ref="K1100:N1128" si="3">K1099</f>
        <v>17.23683514516129</v>
      </c>
      <c r="L1100">
        <f t="shared" si="3"/>
        <v>16.190000000000001</v>
      </c>
      <c r="M1100">
        <f t="shared" si="3"/>
        <v>16.63</v>
      </c>
      <c r="N1100">
        <f t="shared" si="3"/>
        <v>20.268612903225804</v>
      </c>
    </row>
    <row r="1101" spans="1:14" x14ac:dyDescent="0.2">
      <c r="A1101" s="2">
        <f>'Marktpreise EEX NCG 2017'!A1101</f>
        <v>42739</v>
      </c>
      <c r="B1101" s="49">
        <f t="shared" si="0"/>
        <v>18.239029880478096</v>
      </c>
      <c r="C1101" s="49">
        <f t="shared" si="1"/>
        <v>16.626908212560377</v>
      </c>
      <c r="D1101" s="49">
        <f>'Portfolioübersicht BHC'!$G$12</f>
        <v>23.61</v>
      </c>
      <c r="E1101" s="49"/>
      <c r="F1101" s="49"/>
      <c r="G1101">
        <f>'Marktpreise EEX NCG 2017'!G1101</f>
        <v>0</v>
      </c>
      <c r="H1101">
        <f>'Marktpreise EEX NCG 2017'!H1101</f>
        <v>19.035</v>
      </c>
      <c r="I1101">
        <f>'Marktpreise EEX NCG 2017'!L1101+0.19</f>
        <v>15.352165000000078</v>
      </c>
      <c r="J1101">
        <f t="shared" si="2"/>
        <v>18.324306451612905</v>
      </c>
      <c r="K1101">
        <f t="shared" si="3"/>
        <v>17.23683514516129</v>
      </c>
      <c r="L1101">
        <f t="shared" si="3"/>
        <v>16.190000000000001</v>
      </c>
      <c r="M1101">
        <f t="shared" si="3"/>
        <v>16.63</v>
      </c>
      <c r="N1101">
        <f t="shared" si="3"/>
        <v>20.268612903225804</v>
      </c>
    </row>
    <row r="1102" spans="1:14" x14ac:dyDescent="0.2">
      <c r="A1102" s="2">
        <f>'Marktpreise EEX NCG 2017'!A1102</f>
        <v>42740</v>
      </c>
      <c r="B1102" s="49">
        <f t="shared" si="0"/>
        <v>18.239029880478096</v>
      </c>
      <c r="C1102" s="49">
        <f t="shared" si="1"/>
        <v>16.626908212560377</v>
      </c>
      <c r="D1102" s="49">
        <f>'Portfolioübersicht BHC'!$G$12</f>
        <v>23.61</v>
      </c>
      <c r="E1102" s="49"/>
      <c r="F1102" s="49"/>
      <c r="G1102">
        <f>'Marktpreise EEX NCG 2017'!G1102</f>
        <v>0</v>
      </c>
      <c r="H1102">
        <f>'Marktpreise EEX NCG 2017'!H1102</f>
        <v>19.297000000000001</v>
      </c>
      <c r="I1102">
        <f>'Marktpreise EEX NCG 2017'!L1102+0.19</f>
        <v>15.376205000000063</v>
      </c>
      <c r="J1102">
        <f t="shared" si="2"/>
        <v>18.324306451612905</v>
      </c>
      <c r="K1102">
        <f t="shared" si="3"/>
        <v>17.23683514516129</v>
      </c>
      <c r="L1102">
        <f t="shared" si="3"/>
        <v>16.190000000000001</v>
      </c>
      <c r="M1102">
        <f t="shared" si="3"/>
        <v>16.63</v>
      </c>
      <c r="N1102">
        <f t="shared" si="3"/>
        <v>20.268612903225804</v>
      </c>
    </row>
    <row r="1103" spans="1:14" x14ac:dyDescent="0.2">
      <c r="A1103" s="2">
        <f>'Marktpreise EEX NCG 2017'!A1103</f>
        <v>42741</v>
      </c>
      <c r="B1103" s="49">
        <f t="shared" si="0"/>
        <v>18.239029880478096</v>
      </c>
      <c r="C1103" s="49">
        <f t="shared" si="1"/>
        <v>16.626908212560377</v>
      </c>
      <c r="D1103" s="49">
        <f>'Portfolioübersicht BHC'!$G$12</f>
        <v>23.61</v>
      </c>
      <c r="E1103" s="49"/>
      <c r="F1103" s="49"/>
      <c r="G1103">
        <f>'Marktpreise EEX NCG 2017'!G1103</f>
        <v>0</v>
      </c>
      <c r="H1103">
        <f>'Marktpreise EEX NCG 2017'!H1103</f>
        <v>19.061</v>
      </c>
      <c r="I1103">
        <f>'Marktpreise EEX NCG 2017'!L1103+0.19</f>
        <v>15.396440000000075</v>
      </c>
      <c r="J1103">
        <f t="shared" si="2"/>
        <v>18.324306451612905</v>
      </c>
      <c r="K1103">
        <f t="shared" si="3"/>
        <v>17.23683514516129</v>
      </c>
      <c r="L1103">
        <f t="shared" si="3"/>
        <v>16.190000000000001</v>
      </c>
      <c r="M1103">
        <f t="shared" si="3"/>
        <v>16.63</v>
      </c>
      <c r="N1103">
        <f t="shared" si="3"/>
        <v>20.268612903225804</v>
      </c>
    </row>
    <row r="1104" spans="1:14" x14ac:dyDescent="0.2">
      <c r="A1104" s="2">
        <f>'Marktpreise EEX NCG 2017'!A1104</f>
        <v>42742</v>
      </c>
      <c r="B1104" s="49">
        <f t="shared" si="0"/>
        <v>18.239029880478096</v>
      </c>
      <c r="C1104" s="49">
        <f t="shared" si="1"/>
        <v>16.626908212560377</v>
      </c>
      <c r="D1104" s="49">
        <f>'Portfolioübersicht BHC'!$G$12</f>
        <v>23.61</v>
      </c>
      <c r="E1104" s="49"/>
      <c r="F1104" s="49"/>
      <c r="G1104">
        <f>'Marktpreise EEX NCG 2017'!G1104</f>
        <v>0</v>
      </c>
      <c r="H1104">
        <f>'Marktpreise EEX NCG 2017'!H1104</f>
        <v>19.045999999999999</v>
      </c>
      <c r="I1104">
        <f>'Marktpreise EEX NCG 2017'!L1104+0.19</f>
        <v>15.417315000000071</v>
      </c>
      <c r="J1104">
        <f t="shared" si="2"/>
        <v>18.324306451612905</v>
      </c>
      <c r="K1104">
        <f t="shared" si="3"/>
        <v>17.23683514516129</v>
      </c>
      <c r="L1104">
        <f t="shared" si="3"/>
        <v>16.190000000000001</v>
      </c>
      <c r="M1104">
        <f t="shared" si="3"/>
        <v>16.63</v>
      </c>
      <c r="N1104">
        <f t="shared" si="3"/>
        <v>20.268612903225804</v>
      </c>
    </row>
    <row r="1105" spans="1:14" x14ac:dyDescent="0.2">
      <c r="A1105" s="2">
        <f>'Marktpreise EEX NCG 2017'!A1105</f>
        <v>42743</v>
      </c>
      <c r="B1105" s="49">
        <f t="shared" si="0"/>
        <v>18.239029880478096</v>
      </c>
      <c r="C1105" s="49">
        <f t="shared" si="1"/>
        <v>16.626908212560377</v>
      </c>
      <c r="D1105" s="49">
        <f>'Portfolioübersicht BHC'!$G$12</f>
        <v>23.61</v>
      </c>
      <c r="E1105" s="49"/>
      <c r="F1105" s="49"/>
      <c r="G1105">
        <f>'Marktpreise EEX NCG 2017'!G1105</f>
        <v>0</v>
      </c>
      <c r="H1105">
        <f>'Marktpreise EEX NCG 2017'!H1105</f>
        <v>19.149000000000001</v>
      </c>
      <c r="I1105">
        <f>'Marktpreise EEX NCG 2017'!L1105+0.19</f>
        <v>15.43674000000008</v>
      </c>
      <c r="J1105">
        <f t="shared" si="2"/>
        <v>18.324306451612905</v>
      </c>
      <c r="K1105">
        <f t="shared" si="3"/>
        <v>17.23683514516129</v>
      </c>
      <c r="L1105">
        <f t="shared" si="3"/>
        <v>16.190000000000001</v>
      </c>
      <c r="M1105">
        <f t="shared" si="3"/>
        <v>16.63</v>
      </c>
      <c r="N1105">
        <f t="shared" si="3"/>
        <v>20.268612903225804</v>
      </c>
    </row>
    <row r="1106" spans="1:14" x14ac:dyDescent="0.2">
      <c r="A1106" s="2">
        <f>'Marktpreise EEX NCG 2017'!A1106</f>
        <v>42744</v>
      </c>
      <c r="B1106" s="49">
        <f t="shared" si="0"/>
        <v>18.239029880478096</v>
      </c>
      <c r="C1106" s="49">
        <f t="shared" si="1"/>
        <v>16.626908212560377</v>
      </c>
      <c r="D1106" s="49">
        <f>'Portfolioübersicht BHC'!$G$12</f>
        <v>23.61</v>
      </c>
      <c r="E1106" s="49"/>
      <c r="F1106" s="49"/>
      <c r="G1106">
        <f>'Marktpreise EEX NCG 2017'!G1106</f>
        <v>0</v>
      </c>
      <c r="H1106">
        <f>'Marktpreise EEX NCG 2017'!H1106</f>
        <v>19.420000000000002</v>
      </c>
      <c r="I1106">
        <f>'Marktpreise EEX NCG 2017'!L1106+0.19</f>
        <v>15.457875000000076</v>
      </c>
      <c r="J1106">
        <f t="shared" si="2"/>
        <v>18.324306451612905</v>
      </c>
      <c r="K1106">
        <f t="shared" si="3"/>
        <v>17.23683514516129</v>
      </c>
      <c r="L1106">
        <f t="shared" si="3"/>
        <v>16.190000000000001</v>
      </c>
      <c r="M1106">
        <f t="shared" si="3"/>
        <v>16.63</v>
      </c>
      <c r="N1106">
        <f t="shared" si="3"/>
        <v>20.268612903225804</v>
      </c>
    </row>
    <row r="1107" spans="1:14" x14ac:dyDescent="0.2">
      <c r="A1107" s="2">
        <f>'Marktpreise EEX NCG 2017'!A1107</f>
        <v>42745</v>
      </c>
      <c r="B1107" s="49">
        <f t="shared" si="0"/>
        <v>18.239029880478096</v>
      </c>
      <c r="C1107" s="49">
        <f t="shared" si="1"/>
        <v>16.626908212560377</v>
      </c>
      <c r="D1107" s="49">
        <f>'Portfolioübersicht BHC'!$G$12</f>
        <v>23.61</v>
      </c>
      <c r="E1107" s="49"/>
      <c r="F1107" s="49"/>
      <c r="G1107">
        <f>'Marktpreise EEX NCG 2017'!G1107</f>
        <v>0</v>
      </c>
      <c r="H1107">
        <f>'Marktpreise EEX NCG 2017'!H1107</f>
        <v>20.221</v>
      </c>
      <c r="I1107">
        <f>'Marktpreise EEX NCG 2017'!L1107+0.19</f>
        <v>15.485750000000079</v>
      </c>
      <c r="J1107">
        <f t="shared" si="2"/>
        <v>18.324306451612905</v>
      </c>
      <c r="K1107">
        <f t="shared" si="3"/>
        <v>17.23683514516129</v>
      </c>
      <c r="L1107">
        <f t="shared" si="3"/>
        <v>16.190000000000001</v>
      </c>
      <c r="M1107">
        <f t="shared" si="3"/>
        <v>16.63</v>
      </c>
      <c r="N1107">
        <f t="shared" si="3"/>
        <v>20.268612903225804</v>
      </c>
    </row>
    <row r="1108" spans="1:14" x14ac:dyDescent="0.2">
      <c r="A1108" s="2">
        <f>'Marktpreise EEX NCG 2017'!A1108</f>
        <v>42746</v>
      </c>
      <c r="B1108" s="49">
        <f t="shared" si="0"/>
        <v>18.239029880478096</v>
      </c>
      <c r="C1108" s="49">
        <f t="shared" si="1"/>
        <v>16.626908212560377</v>
      </c>
      <c r="D1108" s="49">
        <f>'Portfolioübersicht BHC'!$G$12</f>
        <v>23.61</v>
      </c>
      <c r="E1108" s="49"/>
      <c r="F1108" s="49"/>
      <c r="G1108">
        <f>'Marktpreise EEX NCG 2017'!G1108</f>
        <v>0</v>
      </c>
      <c r="H1108">
        <f>'Marktpreise EEX NCG 2017'!H1108</f>
        <v>20.597000000000001</v>
      </c>
      <c r="I1108">
        <f>'Marktpreise EEX NCG 2017'!L1108+0.19</f>
        <v>15.515425000000086</v>
      </c>
      <c r="J1108">
        <f t="shared" si="2"/>
        <v>18.324306451612905</v>
      </c>
      <c r="K1108">
        <f t="shared" si="3"/>
        <v>17.23683514516129</v>
      </c>
      <c r="L1108">
        <f t="shared" si="3"/>
        <v>16.190000000000001</v>
      </c>
      <c r="M1108">
        <f t="shared" si="3"/>
        <v>16.63</v>
      </c>
      <c r="N1108">
        <f t="shared" si="3"/>
        <v>20.268612903225804</v>
      </c>
    </row>
    <row r="1109" spans="1:14" x14ac:dyDescent="0.2">
      <c r="A1109" s="2">
        <f>'Marktpreise EEX NCG 2017'!A1109</f>
        <v>42747</v>
      </c>
      <c r="B1109" s="49">
        <f t="shared" si="0"/>
        <v>18.239029880478096</v>
      </c>
      <c r="C1109" s="49">
        <f t="shared" si="1"/>
        <v>16.626908212560377</v>
      </c>
      <c r="D1109" s="49">
        <f>'Portfolioübersicht BHC'!$G$12</f>
        <v>23.61</v>
      </c>
      <c r="E1109" s="49"/>
      <c r="F1109" s="49"/>
      <c r="G1109">
        <f>'Marktpreise EEX NCG 2017'!G1109</f>
        <v>0</v>
      </c>
      <c r="H1109">
        <f>'Marktpreise EEX NCG 2017'!H1109</f>
        <v>21.088999999999999</v>
      </c>
      <c r="I1109">
        <f>'Marktpreise EEX NCG 2017'!L1109+0.19</f>
        <v>15.546940000000086</v>
      </c>
      <c r="J1109">
        <f t="shared" si="2"/>
        <v>18.324306451612905</v>
      </c>
      <c r="K1109">
        <f t="shared" si="3"/>
        <v>17.23683514516129</v>
      </c>
      <c r="L1109">
        <f t="shared" si="3"/>
        <v>16.190000000000001</v>
      </c>
      <c r="M1109">
        <f t="shared" si="3"/>
        <v>16.63</v>
      </c>
      <c r="N1109">
        <f t="shared" si="3"/>
        <v>20.268612903225804</v>
      </c>
    </row>
    <row r="1110" spans="1:14" x14ac:dyDescent="0.2">
      <c r="A1110" s="2">
        <f>'Marktpreise EEX NCG 2017'!A1110</f>
        <v>42748</v>
      </c>
      <c r="B1110" s="49">
        <f t="shared" si="0"/>
        <v>18.239029880478096</v>
      </c>
      <c r="C1110" s="49">
        <f t="shared" si="1"/>
        <v>16.626908212560377</v>
      </c>
      <c r="D1110" s="49">
        <f>'Portfolioübersicht BHC'!$G$12</f>
        <v>23.61</v>
      </c>
      <c r="E1110" s="49"/>
      <c r="F1110" s="49"/>
      <c r="G1110">
        <f>'Marktpreise EEX NCG 2017'!G1110</f>
        <v>0</v>
      </c>
      <c r="H1110">
        <f>'Marktpreise EEX NCG 2017'!H1110</f>
        <v>20.533000000000001</v>
      </c>
      <c r="I1110">
        <f>'Marktpreise EEX NCG 2017'!L1110+0.19</f>
        <v>15.577540000000081</v>
      </c>
      <c r="J1110">
        <f t="shared" si="2"/>
        <v>18.324306451612905</v>
      </c>
      <c r="K1110">
        <f t="shared" si="3"/>
        <v>17.23683514516129</v>
      </c>
      <c r="L1110">
        <f t="shared" si="3"/>
        <v>16.190000000000001</v>
      </c>
      <c r="M1110">
        <f t="shared" si="3"/>
        <v>16.63</v>
      </c>
      <c r="N1110">
        <f t="shared" si="3"/>
        <v>20.268612903225804</v>
      </c>
    </row>
    <row r="1111" spans="1:14" x14ac:dyDescent="0.2">
      <c r="A1111" s="2">
        <f>'Marktpreise EEX NCG 2017'!A1111</f>
        <v>42749</v>
      </c>
      <c r="B1111" s="49">
        <f t="shared" si="0"/>
        <v>18.239029880478096</v>
      </c>
      <c r="C1111" s="49">
        <f t="shared" si="1"/>
        <v>16.626908212560377</v>
      </c>
      <c r="D1111" s="49">
        <f>'Portfolioübersicht BHC'!$G$12</f>
        <v>23.61</v>
      </c>
      <c r="E1111" s="49"/>
      <c r="F1111" s="49"/>
      <c r="G1111">
        <f>'Marktpreise EEX NCG 2017'!G1111</f>
        <v>0</v>
      </c>
      <c r="H1111">
        <f>'Marktpreise EEX NCG 2017'!H1111</f>
        <v>20.541</v>
      </c>
      <c r="I1111">
        <f>'Marktpreise EEX NCG 2017'!L1111+0.19</f>
        <v>15.608900000000085</v>
      </c>
      <c r="J1111">
        <f t="shared" si="2"/>
        <v>18.324306451612905</v>
      </c>
      <c r="K1111">
        <f t="shared" si="3"/>
        <v>17.23683514516129</v>
      </c>
      <c r="L1111">
        <f t="shared" si="3"/>
        <v>16.190000000000001</v>
      </c>
      <c r="M1111">
        <f t="shared" si="3"/>
        <v>16.63</v>
      </c>
      <c r="N1111">
        <f t="shared" si="3"/>
        <v>20.268612903225804</v>
      </c>
    </row>
    <row r="1112" spans="1:14" x14ac:dyDescent="0.2">
      <c r="A1112" s="2">
        <f>'Marktpreise EEX NCG 2017'!A1112</f>
        <v>42750</v>
      </c>
      <c r="B1112" s="49">
        <f t="shared" si="0"/>
        <v>18.239029880478096</v>
      </c>
      <c r="C1112" s="49">
        <f t="shared" si="1"/>
        <v>16.626908212560377</v>
      </c>
      <c r="D1112" s="49">
        <f>'Portfolioübersicht BHC'!$G$12</f>
        <v>23.61</v>
      </c>
      <c r="E1112" s="49"/>
      <c r="F1112" s="49"/>
      <c r="G1112">
        <f>'Marktpreise EEX NCG 2017'!G1112</f>
        <v>0</v>
      </c>
      <c r="H1112">
        <f>'Marktpreise EEX NCG 2017'!H1112</f>
        <v>20.773</v>
      </c>
      <c r="I1112">
        <f>'Marktpreise EEX NCG 2017'!L1112+0.19</f>
        <v>15.640800000000089</v>
      </c>
      <c r="J1112">
        <f t="shared" si="2"/>
        <v>18.324306451612905</v>
      </c>
      <c r="K1112">
        <f t="shared" si="3"/>
        <v>17.23683514516129</v>
      </c>
      <c r="L1112">
        <f t="shared" si="3"/>
        <v>16.190000000000001</v>
      </c>
      <c r="M1112">
        <f t="shared" si="3"/>
        <v>16.63</v>
      </c>
      <c r="N1112">
        <f t="shared" si="3"/>
        <v>20.268612903225804</v>
      </c>
    </row>
    <row r="1113" spans="1:14" x14ac:dyDescent="0.2">
      <c r="A1113" s="2">
        <f>'Marktpreise EEX NCG 2017'!A1113</f>
        <v>42751</v>
      </c>
      <c r="B1113" s="49">
        <f t="shared" si="0"/>
        <v>18.239029880478096</v>
      </c>
      <c r="C1113" s="49">
        <f t="shared" si="1"/>
        <v>16.626908212560377</v>
      </c>
      <c r="D1113" s="49">
        <f>'Portfolioübersicht BHC'!$G$12</f>
        <v>23.61</v>
      </c>
      <c r="E1113" s="49"/>
      <c r="F1113" s="49"/>
      <c r="G1113">
        <f>'Marktpreise EEX NCG 2017'!G1113</f>
        <v>0</v>
      </c>
      <c r="H1113">
        <f>'Marktpreise EEX NCG 2017'!H1113</f>
        <v>19.718</v>
      </c>
      <c r="I1113">
        <f>'Marktpreise EEX NCG 2017'!L1113+0.19</f>
        <v>15.668665000000091</v>
      </c>
      <c r="J1113">
        <f t="shared" si="2"/>
        <v>18.324306451612905</v>
      </c>
      <c r="K1113">
        <f t="shared" si="3"/>
        <v>17.23683514516129</v>
      </c>
      <c r="L1113">
        <f t="shared" si="3"/>
        <v>16.190000000000001</v>
      </c>
      <c r="M1113">
        <f t="shared" si="3"/>
        <v>16.63</v>
      </c>
      <c r="N1113">
        <f t="shared" si="3"/>
        <v>20.268612903225804</v>
      </c>
    </row>
    <row r="1114" spans="1:14" x14ac:dyDescent="0.2">
      <c r="A1114" s="2">
        <f>'Marktpreise EEX NCG 2017'!A1114</f>
        <v>42752</v>
      </c>
      <c r="B1114" s="49">
        <f t="shared" si="0"/>
        <v>18.239029880478096</v>
      </c>
      <c r="C1114" s="49">
        <f t="shared" si="1"/>
        <v>16.626908212560377</v>
      </c>
      <c r="D1114" s="49">
        <f>'Portfolioübersicht BHC'!$G$12</f>
        <v>23.61</v>
      </c>
      <c r="E1114" s="49"/>
      <c r="F1114" s="49"/>
      <c r="G1114">
        <f>'Marktpreise EEX NCG 2017'!G1114</f>
        <v>0</v>
      </c>
      <c r="H1114">
        <f>'Marktpreise EEX NCG 2017'!H1114</f>
        <v>20.073</v>
      </c>
      <c r="I1114">
        <f>'Marktpreise EEX NCG 2017'!L1114+0.19</f>
        <v>15.699110000000092</v>
      </c>
      <c r="J1114">
        <f t="shared" si="2"/>
        <v>18.324306451612905</v>
      </c>
      <c r="K1114">
        <f t="shared" si="3"/>
        <v>17.23683514516129</v>
      </c>
      <c r="L1114">
        <f t="shared" si="3"/>
        <v>16.190000000000001</v>
      </c>
      <c r="M1114">
        <f t="shared" si="3"/>
        <v>16.63</v>
      </c>
      <c r="N1114">
        <f t="shared" si="3"/>
        <v>20.268612903225804</v>
      </c>
    </row>
    <row r="1115" spans="1:14" x14ac:dyDescent="0.2">
      <c r="A1115" s="2">
        <f>'Marktpreise EEX NCG 2017'!A1115</f>
        <v>42753</v>
      </c>
      <c r="B1115" s="49">
        <f t="shared" si="0"/>
        <v>18.239029880478096</v>
      </c>
      <c r="C1115" s="49">
        <f t="shared" si="1"/>
        <v>16.626908212560377</v>
      </c>
      <c r="D1115" s="49">
        <f>'Portfolioübersicht BHC'!$G$12</f>
        <v>23.61</v>
      </c>
      <c r="E1115" s="49"/>
      <c r="F1115" s="49"/>
      <c r="G1115">
        <f>'Marktpreise EEX NCG 2017'!G1115</f>
        <v>0</v>
      </c>
      <c r="H1115">
        <f>'Marktpreise EEX NCG 2017'!H1115</f>
        <v>20.497</v>
      </c>
      <c r="I1115">
        <f>'Marktpreise EEX NCG 2017'!L1115+0.19</f>
        <v>15.731360000000095</v>
      </c>
      <c r="J1115">
        <f t="shared" si="2"/>
        <v>18.324306451612905</v>
      </c>
      <c r="K1115">
        <f t="shared" si="3"/>
        <v>17.23683514516129</v>
      </c>
      <c r="L1115">
        <f t="shared" si="3"/>
        <v>16.190000000000001</v>
      </c>
      <c r="M1115">
        <f t="shared" si="3"/>
        <v>16.63</v>
      </c>
      <c r="N1115">
        <f t="shared" si="3"/>
        <v>20.268612903225804</v>
      </c>
    </row>
    <row r="1116" spans="1:14" x14ac:dyDescent="0.2">
      <c r="A1116" s="2">
        <f>'Marktpreise EEX NCG 2017'!A1116</f>
        <v>42754</v>
      </c>
      <c r="B1116" s="49">
        <f t="shared" si="0"/>
        <v>18.239029880478096</v>
      </c>
      <c r="C1116" s="49">
        <f t="shared" si="1"/>
        <v>16.626908212560377</v>
      </c>
      <c r="D1116" s="49">
        <f>'Portfolioübersicht BHC'!$G$12</f>
        <v>23.61</v>
      </c>
      <c r="E1116" s="49"/>
      <c r="F1116" s="49"/>
      <c r="G1116">
        <f>'Marktpreise EEX NCG 2017'!G1116</f>
        <v>0</v>
      </c>
      <c r="H1116">
        <f>'Marktpreise EEX NCG 2017'!H1116</f>
        <v>20.827999999999999</v>
      </c>
      <c r="I1116">
        <f>'Marktpreise EEX NCG 2017'!L1116+0.19</f>
        <v>15.764145000000099</v>
      </c>
      <c r="J1116">
        <f t="shared" si="2"/>
        <v>18.324306451612905</v>
      </c>
      <c r="K1116">
        <f t="shared" si="3"/>
        <v>17.23683514516129</v>
      </c>
      <c r="L1116">
        <f t="shared" si="3"/>
        <v>16.190000000000001</v>
      </c>
      <c r="M1116">
        <f t="shared" si="3"/>
        <v>16.63</v>
      </c>
      <c r="N1116">
        <f t="shared" si="3"/>
        <v>20.268612903225804</v>
      </c>
    </row>
    <row r="1117" spans="1:14" x14ac:dyDescent="0.2">
      <c r="A1117" s="2">
        <f>'Marktpreise EEX NCG 2017'!A1117</f>
        <v>42755</v>
      </c>
      <c r="B1117" s="49">
        <f t="shared" si="0"/>
        <v>18.239029880478096</v>
      </c>
      <c r="C1117" s="49">
        <f t="shared" si="1"/>
        <v>16.626908212560377</v>
      </c>
      <c r="D1117" s="49">
        <f>'Portfolioübersicht BHC'!$G$12</f>
        <v>23.61</v>
      </c>
      <c r="E1117" s="49"/>
      <c r="F1117" s="49"/>
      <c r="G1117">
        <f>'Marktpreise EEX NCG 2017'!G1117</f>
        <v>0</v>
      </c>
      <c r="H1117">
        <f>'Marktpreise EEX NCG 2017'!H1117</f>
        <v>21.108000000000001</v>
      </c>
      <c r="I1117">
        <f>'Marktpreise EEX NCG 2017'!L1117+0.19</f>
        <v>15.797390000000105</v>
      </c>
      <c r="J1117">
        <f t="shared" si="2"/>
        <v>18.324306451612905</v>
      </c>
      <c r="K1117">
        <f t="shared" si="3"/>
        <v>17.23683514516129</v>
      </c>
      <c r="L1117">
        <f t="shared" si="3"/>
        <v>16.190000000000001</v>
      </c>
      <c r="M1117">
        <f t="shared" si="3"/>
        <v>16.63</v>
      </c>
      <c r="N1117">
        <f t="shared" si="3"/>
        <v>20.268612903225804</v>
      </c>
    </row>
    <row r="1118" spans="1:14" x14ac:dyDescent="0.2">
      <c r="A1118" s="2">
        <f>'Marktpreise EEX NCG 2017'!A1118</f>
        <v>42756</v>
      </c>
      <c r="B1118" s="49">
        <f t="shared" si="0"/>
        <v>18.239029880478096</v>
      </c>
      <c r="C1118" s="49">
        <f t="shared" si="1"/>
        <v>16.626908212560377</v>
      </c>
      <c r="D1118" s="49">
        <f>'Portfolioübersicht BHC'!$G$12</f>
        <v>23.61</v>
      </c>
      <c r="E1118" s="49"/>
      <c r="F1118" s="49"/>
      <c r="G1118">
        <f>'Marktpreise EEX NCG 2017'!G1118</f>
        <v>0</v>
      </c>
      <c r="H1118">
        <f>'Marktpreise EEX NCG 2017'!H1118</f>
        <v>21.105</v>
      </c>
      <c r="I1118">
        <f>'Marktpreise EEX NCG 2017'!L1118+0.19</f>
        <v>15.831320000000105</v>
      </c>
      <c r="J1118">
        <f t="shared" si="2"/>
        <v>18.324306451612905</v>
      </c>
      <c r="K1118">
        <f t="shared" si="3"/>
        <v>17.23683514516129</v>
      </c>
      <c r="L1118">
        <f t="shared" si="3"/>
        <v>16.190000000000001</v>
      </c>
      <c r="M1118">
        <f t="shared" si="3"/>
        <v>16.63</v>
      </c>
      <c r="N1118">
        <f t="shared" si="3"/>
        <v>20.268612903225804</v>
      </c>
    </row>
    <row r="1119" spans="1:14" x14ac:dyDescent="0.2">
      <c r="A1119" s="2">
        <f>'Marktpreise EEX NCG 2017'!A1119</f>
        <v>42757</v>
      </c>
      <c r="B1119" s="49">
        <f t="shared" si="0"/>
        <v>18.239029880478096</v>
      </c>
      <c r="C1119" s="49">
        <f t="shared" si="1"/>
        <v>16.626908212560377</v>
      </c>
      <c r="D1119" s="49">
        <f>'Portfolioübersicht BHC'!$G$12</f>
        <v>23.61</v>
      </c>
      <c r="E1119" s="49"/>
      <c r="F1119" s="49"/>
      <c r="G1119">
        <f>'Marktpreise EEX NCG 2017'!G1119</f>
        <v>0</v>
      </c>
      <c r="H1119">
        <f>'Marktpreise EEX NCG 2017'!H1119</f>
        <v>21.239000000000001</v>
      </c>
      <c r="I1119">
        <f>'Marktpreise EEX NCG 2017'!L1119+0.19</f>
        <v>15.866600000000107</v>
      </c>
      <c r="J1119">
        <f t="shared" si="2"/>
        <v>18.324306451612905</v>
      </c>
      <c r="K1119">
        <f t="shared" si="3"/>
        <v>17.23683514516129</v>
      </c>
      <c r="L1119">
        <f t="shared" si="3"/>
        <v>16.190000000000001</v>
      </c>
      <c r="M1119">
        <f t="shared" si="3"/>
        <v>16.63</v>
      </c>
      <c r="N1119">
        <f t="shared" si="3"/>
        <v>20.268612903225804</v>
      </c>
    </row>
    <row r="1120" spans="1:14" x14ac:dyDescent="0.2">
      <c r="A1120" s="2">
        <f>'Marktpreise EEX NCG 2017'!A1120</f>
        <v>42758</v>
      </c>
      <c r="B1120" s="49">
        <f t="shared" si="0"/>
        <v>18.239029880478096</v>
      </c>
      <c r="C1120" s="49">
        <f t="shared" si="1"/>
        <v>16.626908212560377</v>
      </c>
      <c r="D1120" s="49">
        <f>'Portfolioübersicht BHC'!$G$12</f>
        <v>23.61</v>
      </c>
      <c r="E1120" s="49"/>
      <c r="F1120" s="49"/>
      <c r="G1120">
        <f>'Marktpreise EEX NCG 2017'!G1120</f>
        <v>0</v>
      </c>
      <c r="H1120">
        <f>'Marktpreise EEX NCG 2017'!H1120</f>
        <v>21.98</v>
      </c>
      <c r="I1120">
        <f>'Marktpreise EEX NCG 2017'!L1120+0.19</f>
        <v>15.904610000000101</v>
      </c>
      <c r="J1120">
        <f t="shared" si="2"/>
        <v>18.324306451612905</v>
      </c>
      <c r="K1120">
        <f t="shared" si="3"/>
        <v>17.23683514516129</v>
      </c>
      <c r="L1120">
        <f t="shared" si="3"/>
        <v>16.190000000000001</v>
      </c>
      <c r="M1120">
        <f t="shared" si="3"/>
        <v>16.63</v>
      </c>
      <c r="N1120">
        <f t="shared" si="3"/>
        <v>20.268612903225804</v>
      </c>
    </row>
    <row r="1121" spans="1:14" x14ac:dyDescent="0.2">
      <c r="A1121" s="2">
        <f>'Marktpreise EEX NCG 2017'!A1121</f>
        <v>42759</v>
      </c>
      <c r="B1121" s="49">
        <f t="shared" si="0"/>
        <v>18.239029880478096</v>
      </c>
      <c r="C1121" s="49">
        <f t="shared" si="1"/>
        <v>16.626908212560377</v>
      </c>
      <c r="D1121" s="49">
        <f>'Portfolioübersicht BHC'!$G$12</f>
        <v>23.61</v>
      </c>
      <c r="E1121" s="49"/>
      <c r="F1121" s="49"/>
      <c r="G1121">
        <f>'Marktpreise EEX NCG 2017'!G1121</f>
        <v>0</v>
      </c>
      <c r="H1121">
        <f>'Marktpreise EEX NCG 2017'!H1121</f>
        <v>22.024999999999999</v>
      </c>
      <c r="I1121">
        <f>'Marktpreise EEX NCG 2017'!L1121+0.19</f>
        <v>15.944715000000105</v>
      </c>
      <c r="J1121">
        <f t="shared" si="2"/>
        <v>18.324306451612905</v>
      </c>
      <c r="K1121">
        <f t="shared" si="3"/>
        <v>17.23683514516129</v>
      </c>
      <c r="L1121">
        <f t="shared" si="3"/>
        <v>16.190000000000001</v>
      </c>
      <c r="M1121">
        <f t="shared" si="3"/>
        <v>16.63</v>
      </c>
      <c r="N1121">
        <f t="shared" si="3"/>
        <v>20.268612903225804</v>
      </c>
    </row>
    <row r="1122" spans="1:14" x14ac:dyDescent="0.2">
      <c r="A1122" s="2">
        <f>'Marktpreise EEX NCG 2017'!A1122</f>
        <v>42760</v>
      </c>
      <c r="B1122" s="49">
        <f t="shared" si="0"/>
        <v>18.239029880478096</v>
      </c>
      <c r="C1122" s="49">
        <f t="shared" si="1"/>
        <v>16.626908212560377</v>
      </c>
      <c r="D1122" s="49">
        <f>'Portfolioübersicht BHC'!$G$12</f>
        <v>23.61</v>
      </c>
      <c r="E1122" s="49"/>
      <c r="F1122" s="49"/>
      <c r="G1122">
        <f>'Marktpreise EEX NCG 2017'!G1122</f>
        <v>0</v>
      </c>
      <c r="H1122">
        <f>'Marktpreise EEX NCG 2017'!H1122</f>
        <v>21.259</v>
      </c>
      <c r="I1122">
        <f>'Marktpreise EEX NCG 2017'!L1122+0.19</f>
        <v>15.981310000000102</v>
      </c>
      <c r="J1122">
        <f t="shared" si="2"/>
        <v>18.324306451612905</v>
      </c>
      <c r="K1122">
        <f t="shared" si="3"/>
        <v>17.23683514516129</v>
      </c>
      <c r="L1122">
        <f t="shared" si="3"/>
        <v>16.190000000000001</v>
      </c>
      <c r="M1122">
        <f t="shared" si="3"/>
        <v>16.63</v>
      </c>
      <c r="N1122">
        <f t="shared" si="3"/>
        <v>20.268612903225804</v>
      </c>
    </row>
    <row r="1123" spans="1:14" x14ac:dyDescent="0.2">
      <c r="A1123" s="2">
        <f>'Marktpreise EEX NCG 2017'!A1123</f>
        <v>42761</v>
      </c>
      <c r="B1123" s="49">
        <f t="shared" si="0"/>
        <v>18.239029880478096</v>
      </c>
      <c r="C1123" s="49">
        <f t="shared" si="1"/>
        <v>16.626908212560377</v>
      </c>
      <c r="D1123" s="49">
        <f>'Portfolioübersicht BHC'!$G$12</f>
        <v>23.61</v>
      </c>
      <c r="E1123" s="49"/>
      <c r="F1123" s="49"/>
      <c r="G1123">
        <f>'Marktpreise EEX NCG 2017'!G1123</f>
        <v>0</v>
      </c>
      <c r="H1123">
        <f>'Marktpreise EEX NCG 2017'!H1123</f>
        <v>20.72</v>
      </c>
      <c r="I1123">
        <f>'Marktpreise EEX NCG 2017'!L1123+0.19</f>
        <v>16.014055000000116</v>
      </c>
      <c r="J1123">
        <f t="shared" si="2"/>
        <v>18.324306451612905</v>
      </c>
      <c r="K1123">
        <f t="shared" si="3"/>
        <v>17.23683514516129</v>
      </c>
      <c r="L1123">
        <f t="shared" si="3"/>
        <v>16.190000000000001</v>
      </c>
      <c r="M1123">
        <f t="shared" si="3"/>
        <v>16.63</v>
      </c>
      <c r="N1123">
        <f t="shared" si="3"/>
        <v>20.268612903225804</v>
      </c>
    </row>
    <row r="1124" spans="1:14" x14ac:dyDescent="0.2">
      <c r="A1124" s="2">
        <f>'Marktpreise EEX NCG 2017'!A1124</f>
        <v>42762</v>
      </c>
      <c r="B1124" s="49">
        <f t="shared" si="0"/>
        <v>18.239029880478096</v>
      </c>
      <c r="C1124" s="49">
        <f t="shared" si="1"/>
        <v>16.626908212560377</v>
      </c>
      <c r="D1124" s="49">
        <f>'Portfolioübersicht BHC'!$G$12</f>
        <v>23.61</v>
      </c>
      <c r="E1124" s="49"/>
      <c r="F1124" s="49"/>
      <c r="G1124">
        <f>'Marktpreise EEX NCG 2017'!G1124</f>
        <v>0</v>
      </c>
      <c r="H1124">
        <f>'Marktpreise EEX NCG 2017'!H1124</f>
        <v>19.925000000000001</v>
      </c>
      <c r="I1124">
        <f>'Marktpreise EEX NCG 2017'!L1124+0.19</f>
        <v>16.043205000000107</v>
      </c>
      <c r="J1124">
        <f t="shared" si="2"/>
        <v>18.324306451612905</v>
      </c>
      <c r="K1124">
        <f t="shared" si="3"/>
        <v>17.23683514516129</v>
      </c>
      <c r="L1124">
        <f t="shared" si="3"/>
        <v>16.190000000000001</v>
      </c>
      <c r="M1124">
        <f t="shared" si="3"/>
        <v>16.63</v>
      </c>
      <c r="N1124">
        <f t="shared" si="3"/>
        <v>20.268612903225804</v>
      </c>
    </row>
    <row r="1125" spans="1:14" x14ac:dyDescent="0.2">
      <c r="A1125" s="2">
        <f>'Marktpreise EEX NCG 2017'!A1125</f>
        <v>42763</v>
      </c>
      <c r="B1125" s="49">
        <f t="shared" si="0"/>
        <v>18.239029880478096</v>
      </c>
      <c r="C1125" s="49">
        <f t="shared" si="1"/>
        <v>16.626908212560377</v>
      </c>
      <c r="D1125" s="49">
        <f>'Portfolioübersicht BHC'!$G$12</f>
        <v>23.61</v>
      </c>
      <c r="E1125" s="49"/>
      <c r="F1125" s="49"/>
      <c r="G1125">
        <f>'Marktpreise EEX NCG 2017'!G1125</f>
        <v>0</v>
      </c>
      <c r="H1125">
        <f>'Marktpreise EEX NCG 2017'!H1125</f>
        <v>19.881</v>
      </c>
      <c r="I1125">
        <f>'Marktpreise EEX NCG 2017'!L1125+0.19</f>
        <v>16.070900000000112</v>
      </c>
      <c r="J1125">
        <f t="shared" si="2"/>
        <v>18.324306451612905</v>
      </c>
      <c r="K1125">
        <f t="shared" si="3"/>
        <v>17.23683514516129</v>
      </c>
      <c r="L1125">
        <f t="shared" si="3"/>
        <v>16.190000000000001</v>
      </c>
      <c r="M1125">
        <f t="shared" si="3"/>
        <v>16.63</v>
      </c>
      <c r="N1125">
        <f t="shared" si="3"/>
        <v>20.268612903225804</v>
      </c>
    </row>
    <row r="1126" spans="1:14" x14ac:dyDescent="0.2">
      <c r="A1126" s="2">
        <f>'Marktpreise EEX NCG 2017'!A1126</f>
        <v>42764</v>
      </c>
      <c r="B1126" s="49">
        <f t="shared" si="0"/>
        <v>18.239029880478096</v>
      </c>
      <c r="C1126" s="49">
        <f t="shared" si="1"/>
        <v>16.626908212560377</v>
      </c>
      <c r="D1126" s="49">
        <f>'Portfolioübersicht BHC'!$G$12</f>
        <v>23.61</v>
      </c>
      <c r="E1126" s="49"/>
      <c r="F1126" s="49"/>
      <c r="G1126">
        <f>'Marktpreise EEX NCG 2017'!G1126</f>
        <v>0</v>
      </c>
      <c r="H1126">
        <f>'Marktpreise EEX NCG 2017'!H1126</f>
        <v>19.954000000000001</v>
      </c>
      <c r="I1126">
        <f>'Marktpreise EEX NCG 2017'!L1126+0.19</f>
        <v>16.098535000000119</v>
      </c>
      <c r="J1126">
        <f t="shared" si="2"/>
        <v>18.324306451612905</v>
      </c>
      <c r="K1126">
        <f t="shared" si="3"/>
        <v>17.23683514516129</v>
      </c>
      <c r="L1126">
        <f t="shared" si="3"/>
        <v>16.190000000000001</v>
      </c>
      <c r="M1126">
        <f t="shared" si="3"/>
        <v>16.63</v>
      </c>
      <c r="N1126">
        <f t="shared" si="3"/>
        <v>20.268612903225804</v>
      </c>
    </row>
    <row r="1127" spans="1:14" x14ac:dyDescent="0.2">
      <c r="A1127" s="2">
        <f>'Marktpreise EEX NCG 2017'!A1127</f>
        <v>42765</v>
      </c>
      <c r="B1127" s="49">
        <f t="shared" si="0"/>
        <v>18.239029880478096</v>
      </c>
      <c r="C1127" s="49">
        <f t="shared" si="1"/>
        <v>16.626908212560377</v>
      </c>
      <c r="D1127" s="49">
        <f>'Portfolioübersicht BHC'!$G$12</f>
        <v>23.61</v>
      </c>
      <c r="E1127" s="49"/>
      <c r="F1127" s="49"/>
      <c r="G1127">
        <f>'Marktpreise EEX NCG 2017'!G1127</f>
        <v>0</v>
      </c>
      <c r="H1127">
        <f>'Marktpreise EEX NCG 2017'!H1127</f>
        <v>20.690999999999999</v>
      </c>
      <c r="I1127">
        <f>'Marktpreise EEX NCG 2017'!L1127+0.19</f>
        <v>16.129725000000107</v>
      </c>
      <c r="J1127">
        <f t="shared" si="2"/>
        <v>18.324306451612905</v>
      </c>
      <c r="K1127">
        <f t="shared" si="3"/>
        <v>17.23683514516129</v>
      </c>
      <c r="L1127">
        <f t="shared" si="3"/>
        <v>16.190000000000001</v>
      </c>
      <c r="M1127">
        <f t="shared" si="3"/>
        <v>16.63</v>
      </c>
      <c r="N1127">
        <f t="shared" si="3"/>
        <v>20.268612903225804</v>
      </c>
    </row>
    <row r="1128" spans="1:14" x14ac:dyDescent="0.2">
      <c r="A1128" s="2">
        <f>'Marktpreise EEX NCG 2017'!A1128</f>
        <v>42766</v>
      </c>
      <c r="B1128" s="49">
        <f t="shared" si="0"/>
        <v>18.239029880478096</v>
      </c>
      <c r="C1128" s="49">
        <f t="shared" si="1"/>
        <v>16.626908212560377</v>
      </c>
      <c r="D1128" s="49">
        <f>'Portfolioübersicht BHC'!$G$12</f>
        <v>23.61</v>
      </c>
      <c r="E1128" s="49"/>
      <c r="F1128" s="49"/>
      <c r="G1128">
        <f>'Marktpreise EEX NCG 2017'!G1128</f>
        <v>0</v>
      </c>
      <c r="H1128">
        <f>'Marktpreise EEX NCG 2017'!H1128</f>
        <v>21.853000000000002</v>
      </c>
      <c r="I1128">
        <f>'Marktpreise EEX NCG 2017'!L1128+0.19</f>
        <v>16.168545000000105</v>
      </c>
      <c r="J1128">
        <f t="shared" si="2"/>
        <v>18.324306451612905</v>
      </c>
      <c r="K1128">
        <f t="shared" si="3"/>
        <v>17.23683514516129</v>
      </c>
      <c r="L1128">
        <f t="shared" si="3"/>
        <v>16.190000000000001</v>
      </c>
      <c r="M1128">
        <f t="shared" si="3"/>
        <v>16.63</v>
      </c>
      <c r="N1128">
        <f t="shared" si="3"/>
        <v>20.268612903225804</v>
      </c>
    </row>
    <row r="1129" spans="1:14" x14ac:dyDescent="0.2">
      <c r="A1129" s="2">
        <f>'Marktpreise EEX NCG 2017'!A1129</f>
        <v>42767</v>
      </c>
      <c r="B1129" s="49">
        <f t="shared" si="0"/>
        <v>18.239029880478096</v>
      </c>
      <c r="C1129" s="49">
        <f t="shared" si="1"/>
        <v>16.626908212560377</v>
      </c>
      <c r="D1129" s="49">
        <f>'Portfolioübersicht BHC'!$G$12</f>
        <v>23.61</v>
      </c>
      <c r="E1129" s="49"/>
      <c r="F1129" s="49"/>
      <c r="G1129">
        <f>'Marktpreise EEX NCG 2017'!G1129</f>
        <v>0</v>
      </c>
      <c r="H1129">
        <f>'Marktpreise EEX NCG 2017'!H1129</f>
        <v>22.466000000000001</v>
      </c>
      <c r="I1129">
        <f>'Marktpreise EEX NCG 2017'!L1129+0.19</f>
        <v>16.210790000000106</v>
      </c>
      <c r="J1129">
        <f>'Portfolioübersicht BHC'!C31</f>
        <v>18.261875000000003</v>
      </c>
      <c r="K1129">
        <f>'Portfolioübersicht BHC'!C30</f>
        <v>17.217044375</v>
      </c>
      <c r="L1129">
        <f t="shared" ref="L1129:L1192" si="4">L1128</f>
        <v>16.190000000000001</v>
      </c>
      <c r="M1129">
        <f t="shared" ref="M1129:N1192" si="5">M1128</f>
        <v>16.63</v>
      </c>
      <c r="N1129">
        <f>'Portfolioübersicht BHC'!C70</f>
        <v>20.213951450342925</v>
      </c>
    </row>
    <row r="1130" spans="1:14" x14ac:dyDescent="0.2">
      <c r="A1130" s="2">
        <f>'Marktpreise EEX NCG 2017'!A1130</f>
        <v>42768</v>
      </c>
      <c r="B1130" s="49">
        <f t="shared" si="0"/>
        <v>18.239029880478096</v>
      </c>
      <c r="C1130" s="49">
        <f t="shared" si="1"/>
        <v>16.626908212560377</v>
      </c>
      <c r="D1130" s="49">
        <f>'Portfolioübersicht BHC'!$G$12</f>
        <v>23.61</v>
      </c>
      <c r="E1130" s="49"/>
      <c r="F1130" s="49"/>
      <c r="G1130">
        <f>'Marktpreise EEX NCG 2017'!G1130</f>
        <v>0</v>
      </c>
      <c r="H1130">
        <f>'Marktpreise EEX NCG 2017'!H1130</f>
        <v>22.741</v>
      </c>
      <c r="I1130">
        <f>'Marktpreise EEX NCG 2017'!L1130+0.19</f>
        <v>16.255290000000116</v>
      </c>
      <c r="J1130">
        <f>J1129</f>
        <v>18.261875000000003</v>
      </c>
      <c r="K1130">
        <f>K1129</f>
        <v>17.217044375</v>
      </c>
      <c r="L1130">
        <f t="shared" si="4"/>
        <v>16.190000000000001</v>
      </c>
      <c r="M1130">
        <f t="shared" si="5"/>
        <v>16.63</v>
      </c>
      <c r="N1130">
        <f>N1129</f>
        <v>20.213951450342925</v>
      </c>
    </row>
    <row r="1131" spans="1:14" x14ac:dyDescent="0.2">
      <c r="A1131" s="2">
        <f>'Marktpreise EEX NCG 2017'!A1131</f>
        <v>42769</v>
      </c>
      <c r="B1131" s="49">
        <f t="shared" si="0"/>
        <v>18.239029880478096</v>
      </c>
      <c r="C1131" s="49">
        <f t="shared" si="1"/>
        <v>16.626908212560377</v>
      </c>
      <c r="D1131" s="49">
        <f>'Portfolioübersicht BHC'!$G$12</f>
        <v>23.61</v>
      </c>
      <c r="E1131" s="49"/>
      <c r="F1131" s="49"/>
      <c r="G1131">
        <f>'Marktpreise EEX NCG 2017'!G1131</f>
        <v>0</v>
      </c>
      <c r="H1131">
        <f>'Marktpreise EEX NCG 2017'!H1131</f>
        <v>22.591999999999999</v>
      </c>
      <c r="I1131">
        <f>'Marktpreise EEX NCG 2017'!L1131+0.19</f>
        <v>16.296585000000125</v>
      </c>
      <c r="J1131">
        <f t="shared" ref="J1131:J1156" si="6">J1130</f>
        <v>18.261875000000003</v>
      </c>
      <c r="K1131">
        <f t="shared" ref="K1131:K1156" si="7">K1130</f>
        <v>17.217044375</v>
      </c>
      <c r="L1131">
        <f t="shared" si="4"/>
        <v>16.190000000000001</v>
      </c>
      <c r="M1131">
        <f t="shared" si="5"/>
        <v>16.63</v>
      </c>
      <c r="N1131">
        <f t="shared" si="5"/>
        <v>20.213951450342925</v>
      </c>
    </row>
    <row r="1132" spans="1:14" x14ac:dyDescent="0.2">
      <c r="A1132" s="2">
        <f>'Marktpreise EEX NCG 2017'!A1132</f>
        <v>42770</v>
      </c>
      <c r="B1132" s="49">
        <f t="shared" si="0"/>
        <v>18.239029880478096</v>
      </c>
      <c r="C1132" s="49">
        <f t="shared" si="1"/>
        <v>16.626908212560377</v>
      </c>
      <c r="D1132" s="49">
        <f>'Portfolioübersicht BHC'!$G$12</f>
        <v>23.61</v>
      </c>
      <c r="E1132" s="49"/>
      <c r="F1132" s="49"/>
      <c r="G1132">
        <f>'Marktpreise EEX NCG 2017'!G1132</f>
        <v>0</v>
      </c>
      <c r="H1132">
        <f>'Marktpreise EEX NCG 2017'!H1132</f>
        <v>22.631</v>
      </c>
      <c r="I1132">
        <f>'Marktpreise EEX NCG 2017'!L1132+0.19</f>
        <v>16.337755000000126</v>
      </c>
      <c r="J1132">
        <f t="shared" si="6"/>
        <v>18.261875000000003</v>
      </c>
      <c r="K1132">
        <f t="shared" si="7"/>
        <v>17.217044375</v>
      </c>
      <c r="L1132">
        <f t="shared" si="4"/>
        <v>16.190000000000001</v>
      </c>
      <c r="M1132">
        <f t="shared" si="5"/>
        <v>16.63</v>
      </c>
      <c r="N1132">
        <f t="shared" si="5"/>
        <v>20.213951450342925</v>
      </c>
    </row>
    <row r="1133" spans="1:14" x14ac:dyDescent="0.2">
      <c r="A1133" s="2">
        <f>'Marktpreise EEX NCG 2017'!A1133</f>
        <v>42771</v>
      </c>
      <c r="B1133" s="49">
        <f t="shared" si="0"/>
        <v>18.239029880478096</v>
      </c>
      <c r="C1133" s="49">
        <f t="shared" si="1"/>
        <v>16.626908212560377</v>
      </c>
      <c r="D1133" s="49">
        <f>'Portfolioübersicht BHC'!$G$12</f>
        <v>23.61</v>
      </c>
      <c r="E1133" s="49"/>
      <c r="F1133" s="49"/>
      <c r="G1133">
        <f>'Marktpreise EEX NCG 2017'!G1133</f>
        <v>0</v>
      </c>
      <c r="H1133">
        <f>'Marktpreise EEX NCG 2017'!H1133</f>
        <v>23.056999999999999</v>
      </c>
      <c r="I1133">
        <f>'Marktpreise EEX NCG 2017'!L1133+0.19</f>
        <v>16.380070000000124</v>
      </c>
      <c r="J1133">
        <f t="shared" si="6"/>
        <v>18.261875000000003</v>
      </c>
      <c r="K1133">
        <f t="shared" si="7"/>
        <v>17.217044375</v>
      </c>
      <c r="L1133">
        <f t="shared" si="4"/>
        <v>16.190000000000001</v>
      </c>
      <c r="M1133">
        <f t="shared" si="5"/>
        <v>16.63</v>
      </c>
      <c r="N1133">
        <f t="shared" si="5"/>
        <v>20.213951450342925</v>
      </c>
    </row>
    <row r="1134" spans="1:14" x14ac:dyDescent="0.2">
      <c r="A1134" s="2">
        <f>'Marktpreise EEX NCG 2017'!A1134</f>
        <v>42772</v>
      </c>
      <c r="B1134" s="49">
        <f t="shared" si="0"/>
        <v>18.239029880478096</v>
      </c>
      <c r="C1134" s="49">
        <f t="shared" si="1"/>
        <v>16.626908212560377</v>
      </c>
      <c r="D1134" s="49">
        <f>'Portfolioübersicht BHC'!$G$12</f>
        <v>23.61</v>
      </c>
      <c r="E1134" s="49"/>
      <c r="F1134" s="49"/>
      <c r="G1134">
        <f>'Marktpreise EEX NCG 2017'!G1134</f>
        <v>0</v>
      </c>
      <c r="H1134">
        <f>'Marktpreise EEX NCG 2017'!H1134</f>
        <v>22.846</v>
      </c>
      <c r="I1134">
        <f>'Marktpreise EEX NCG 2017'!L1134+0.19</f>
        <v>16.41947500000013</v>
      </c>
      <c r="J1134">
        <f t="shared" si="6"/>
        <v>18.261875000000003</v>
      </c>
      <c r="K1134">
        <f t="shared" si="7"/>
        <v>17.217044375</v>
      </c>
      <c r="L1134">
        <f t="shared" si="4"/>
        <v>16.190000000000001</v>
      </c>
      <c r="M1134">
        <f t="shared" si="5"/>
        <v>16.63</v>
      </c>
      <c r="N1134">
        <f t="shared" si="5"/>
        <v>20.213951450342925</v>
      </c>
    </row>
    <row r="1135" spans="1:14" x14ac:dyDescent="0.2">
      <c r="A1135" s="2">
        <f>'Marktpreise EEX NCG 2017'!A1135</f>
        <v>42773</v>
      </c>
      <c r="B1135" s="49">
        <f t="shared" si="0"/>
        <v>18.239029880478096</v>
      </c>
      <c r="C1135" s="49">
        <f t="shared" si="1"/>
        <v>16.626908212560377</v>
      </c>
      <c r="D1135" s="49">
        <f>'Portfolioübersicht BHC'!$G$12</f>
        <v>23.61</v>
      </c>
      <c r="E1135" s="49"/>
      <c r="F1135" s="49"/>
      <c r="G1135">
        <f>'Marktpreise EEX NCG 2017'!G1135</f>
        <v>0</v>
      </c>
      <c r="H1135">
        <f>'Marktpreise EEX NCG 2017'!H1135</f>
        <v>22.312999999999999</v>
      </c>
      <c r="I1135">
        <f>'Marktpreise EEX NCG 2017'!L1135+0.19</f>
        <v>16.45808000000012</v>
      </c>
      <c r="J1135">
        <f t="shared" si="6"/>
        <v>18.261875000000003</v>
      </c>
      <c r="K1135">
        <f t="shared" si="7"/>
        <v>17.217044375</v>
      </c>
      <c r="L1135">
        <f t="shared" si="4"/>
        <v>16.190000000000001</v>
      </c>
      <c r="M1135">
        <f t="shared" si="5"/>
        <v>16.63</v>
      </c>
      <c r="N1135">
        <f t="shared" si="5"/>
        <v>20.213951450342925</v>
      </c>
    </row>
    <row r="1136" spans="1:14" x14ac:dyDescent="0.2">
      <c r="A1136" s="2">
        <f>'Marktpreise EEX NCG 2017'!A1136</f>
        <v>42774</v>
      </c>
      <c r="B1136" s="49">
        <f t="shared" si="0"/>
        <v>18.239029880478096</v>
      </c>
      <c r="C1136" s="49">
        <f t="shared" si="1"/>
        <v>16.626908212560377</v>
      </c>
      <c r="D1136" s="49">
        <f>'Portfolioübersicht BHC'!$G$12</f>
        <v>23.61</v>
      </c>
      <c r="E1136" s="49"/>
      <c r="F1136" s="49"/>
      <c r="G1136">
        <f>'Marktpreise EEX NCG 2017'!G1136</f>
        <v>0</v>
      </c>
      <c r="H1136">
        <f>'Marktpreise EEX NCG 2017'!H1136</f>
        <v>21.079000000000001</v>
      </c>
      <c r="I1136">
        <f>'Marktpreise EEX NCG 2017'!L1136+0.19</f>
        <v>16.490660000000137</v>
      </c>
      <c r="J1136">
        <f t="shared" si="6"/>
        <v>18.261875000000003</v>
      </c>
      <c r="K1136">
        <f t="shared" si="7"/>
        <v>17.217044375</v>
      </c>
      <c r="L1136">
        <f t="shared" si="4"/>
        <v>16.190000000000001</v>
      </c>
      <c r="M1136">
        <f t="shared" si="5"/>
        <v>16.63</v>
      </c>
      <c r="N1136">
        <f t="shared" si="5"/>
        <v>20.213951450342925</v>
      </c>
    </row>
    <row r="1137" spans="1:14" x14ac:dyDescent="0.2">
      <c r="A1137" s="2">
        <f>'Marktpreise EEX NCG 2017'!A1137</f>
        <v>42775</v>
      </c>
      <c r="B1137" s="49">
        <f t="shared" si="0"/>
        <v>18.239029880478096</v>
      </c>
      <c r="C1137" s="49">
        <f t="shared" si="1"/>
        <v>16.626908212560377</v>
      </c>
      <c r="D1137" s="49">
        <f>'Portfolioübersicht BHC'!$G$12</f>
        <v>23.61</v>
      </c>
      <c r="E1137" s="49"/>
      <c r="F1137" s="49"/>
      <c r="G1137">
        <f>'Marktpreise EEX NCG 2017'!G1137</f>
        <v>0</v>
      </c>
      <c r="H1137">
        <f>'Marktpreise EEX NCG 2017'!H1137</f>
        <v>20.988</v>
      </c>
      <c r="I1137">
        <f>'Marktpreise EEX NCG 2017'!L1137+0.19</f>
        <v>16.521160000000148</v>
      </c>
      <c r="J1137">
        <f t="shared" si="6"/>
        <v>18.261875000000003</v>
      </c>
      <c r="K1137">
        <f t="shared" si="7"/>
        <v>17.217044375</v>
      </c>
      <c r="L1137">
        <f t="shared" si="4"/>
        <v>16.190000000000001</v>
      </c>
      <c r="M1137">
        <f t="shared" si="5"/>
        <v>16.63</v>
      </c>
      <c r="N1137">
        <f t="shared" si="5"/>
        <v>20.213951450342925</v>
      </c>
    </row>
    <row r="1138" spans="1:14" x14ac:dyDescent="0.2">
      <c r="A1138" s="2">
        <f>'Marktpreise EEX NCG 2017'!A1138</f>
        <v>42776</v>
      </c>
      <c r="B1138" s="49">
        <f t="shared" si="0"/>
        <v>18.239029880478096</v>
      </c>
      <c r="C1138" s="49">
        <f t="shared" si="1"/>
        <v>16.626908212560377</v>
      </c>
      <c r="D1138" s="49">
        <f>'Portfolioübersicht BHC'!$G$12</f>
        <v>23.61</v>
      </c>
      <c r="E1138" s="49"/>
      <c r="F1138" s="49"/>
      <c r="G1138">
        <f>'Marktpreise EEX NCG 2017'!G1138</f>
        <v>0</v>
      </c>
      <c r="H1138">
        <f>'Marktpreise EEX NCG 2017'!H1138</f>
        <v>20.286999999999999</v>
      </c>
      <c r="I1138">
        <f>'Marktpreise EEX NCG 2017'!L1138+0.19</f>
        <v>16.54733500000015</v>
      </c>
      <c r="J1138">
        <f t="shared" si="6"/>
        <v>18.261875000000003</v>
      </c>
      <c r="K1138">
        <f t="shared" si="7"/>
        <v>17.217044375</v>
      </c>
      <c r="L1138">
        <f t="shared" si="4"/>
        <v>16.190000000000001</v>
      </c>
      <c r="M1138">
        <f t="shared" si="5"/>
        <v>16.63</v>
      </c>
      <c r="N1138">
        <f t="shared" si="5"/>
        <v>20.213951450342925</v>
      </c>
    </row>
    <row r="1139" spans="1:14" x14ac:dyDescent="0.2">
      <c r="A1139" s="2">
        <f>'Marktpreise EEX NCG 2017'!A1139</f>
        <v>42777</v>
      </c>
      <c r="B1139" s="49">
        <f t="shared" si="0"/>
        <v>18.239029880478096</v>
      </c>
      <c r="C1139" s="49">
        <f t="shared" si="1"/>
        <v>16.626908212560377</v>
      </c>
      <c r="D1139" s="49">
        <f>'Portfolioübersicht BHC'!$G$12</f>
        <v>23.61</v>
      </c>
      <c r="E1139" s="49"/>
      <c r="F1139" s="49"/>
      <c r="G1139">
        <f>'Marktpreise EEX NCG 2017'!G1139</f>
        <v>0</v>
      </c>
      <c r="H1139">
        <f>'Marktpreise EEX NCG 2017'!H1139</f>
        <v>20.276</v>
      </c>
      <c r="I1139">
        <f>'Marktpreise EEX NCG 2017'!L1139+0.19</f>
        <v>16.574855000000152</v>
      </c>
      <c r="J1139">
        <f t="shared" si="6"/>
        <v>18.261875000000003</v>
      </c>
      <c r="K1139">
        <f t="shared" si="7"/>
        <v>17.217044375</v>
      </c>
      <c r="L1139">
        <f t="shared" si="4"/>
        <v>16.190000000000001</v>
      </c>
      <c r="M1139">
        <f t="shared" si="5"/>
        <v>16.63</v>
      </c>
      <c r="N1139">
        <f t="shared" si="5"/>
        <v>20.213951450342925</v>
      </c>
    </row>
    <row r="1140" spans="1:14" x14ac:dyDescent="0.2">
      <c r="A1140" s="2">
        <f>'Marktpreise EEX NCG 2017'!A1140</f>
        <v>42778</v>
      </c>
      <c r="B1140" s="49">
        <f t="shared" si="0"/>
        <v>18.239029880478096</v>
      </c>
      <c r="C1140" s="49">
        <f t="shared" si="1"/>
        <v>16.626908212560377</v>
      </c>
      <c r="D1140" s="49">
        <f>'Portfolioübersicht BHC'!$G$12</f>
        <v>23.61</v>
      </c>
      <c r="E1140" s="49"/>
      <c r="F1140" s="49"/>
      <c r="G1140">
        <f>'Marktpreise EEX NCG 2017'!G1140</f>
        <v>0</v>
      </c>
      <c r="H1140">
        <f>'Marktpreise EEX NCG 2017'!H1140</f>
        <v>20.381</v>
      </c>
      <c r="I1140">
        <f>'Marktpreise EEX NCG 2017'!L1140+0.19</f>
        <v>16.603650000000162</v>
      </c>
      <c r="J1140">
        <f t="shared" si="6"/>
        <v>18.261875000000003</v>
      </c>
      <c r="K1140">
        <f t="shared" si="7"/>
        <v>17.217044375</v>
      </c>
      <c r="L1140">
        <f t="shared" si="4"/>
        <v>16.190000000000001</v>
      </c>
      <c r="M1140">
        <f t="shared" si="5"/>
        <v>16.63</v>
      </c>
      <c r="N1140">
        <f t="shared" si="5"/>
        <v>20.213951450342925</v>
      </c>
    </row>
    <row r="1141" spans="1:14" x14ac:dyDescent="0.2">
      <c r="A1141" s="2">
        <f>'Marktpreise EEX NCG 2017'!A1141</f>
        <v>42779</v>
      </c>
      <c r="B1141" s="49">
        <f t="shared" si="0"/>
        <v>18.239029880478096</v>
      </c>
      <c r="C1141" s="49">
        <f t="shared" si="1"/>
        <v>16.626908212560377</v>
      </c>
      <c r="D1141" s="49">
        <f>'Portfolioübersicht BHC'!$G$12</f>
        <v>23.61</v>
      </c>
      <c r="E1141" s="49"/>
      <c r="F1141" s="49"/>
      <c r="G1141">
        <f>'Marktpreise EEX NCG 2017'!G1141</f>
        <v>0</v>
      </c>
      <c r="H1141">
        <f>'Marktpreise EEX NCG 2017'!H1141</f>
        <v>19.998000000000001</v>
      </c>
      <c r="I1141">
        <f>'Marktpreise EEX NCG 2017'!L1141+0.19</f>
        <v>16.631490000000159</v>
      </c>
      <c r="J1141">
        <f t="shared" si="6"/>
        <v>18.261875000000003</v>
      </c>
      <c r="K1141">
        <f t="shared" si="7"/>
        <v>17.217044375</v>
      </c>
      <c r="L1141">
        <f t="shared" si="4"/>
        <v>16.190000000000001</v>
      </c>
      <c r="M1141">
        <f t="shared" si="5"/>
        <v>16.63</v>
      </c>
      <c r="N1141">
        <f t="shared" si="5"/>
        <v>20.213951450342925</v>
      </c>
    </row>
    <row r="1142" spans="1:14" x14ac:dyDescent="0.2">
      <c r="A1142" s="2">
        <f>'Marktpreise EEX NCG 2017'!A1142</f>
        <v>42780</v>
      </c>
      <c r="B1142" s="49">
        <f t="shared" si="0"/>
        <v>18.239029880478096</v>
      </c>
      <c r="C1142" s="49">
        <f t="shared" si="1"/>
        <v>16.626908212560377</v>
      </c>
      <c r="D1142" s="49">
        <f>'Portfolioübersicht BHC'!$G$12</f>
        <v>23.61</v>
      </c>
      <c r="E1142" s="49"/>
      <c r="F1142" s="49"/>
      <c r="G1142">
        <f>'Marktpreise EEX NCG 2017'!G1142</f>
        <v>0</v>
      </c>
      <c r="H1142">
        <f>'Marktpreise EEX NCG 2017'!H1142</f>
        <v>19.492000000000001</v>
      </c>
      <c r="I1142">
        <f>'Marktpreise EEX NCG 2017'!L1142+0.19</f>
        <v>16.660125000000154</v>
      </c>
      <c r="J1142">
        <f t="shared" si="6"/>
        <v>18.261875000000003</v>
      </c>
      <c r="K1142">
        <f t="shared" si="7"/>
        <v>17.217044375</v>
      </c>
      <c r="L1142">
        <f t="shared" si="4"/>
        <v>16.190000000000001</v>
      </c>
      <c r="M1142">
        <f t="shared" si="5"/>
        <v>16.63</v>
      </c>
      <c r="N1142">
        <f t="shared" si="5"/>
        <v>20.213951450342925</v>
      </c>
    </row>
    <row r="1143" spans="1:14" x14ac:dyDescent="0.2">
      <c r="A1143" s="2">
        <f>'Marktpreise EEX NCG 2017'!A1143</f>
        <v>42781</v>
      </c>
      <c r="B1143" s="49">
        <f t="shared" si="0"/>
        <v>18.239029880478096</v>
      </c>
      <c r="C1143" s="49">
        <f t="shared" si="1"/>
        <v>16.626908212560377</v>
      </c>
      <c r="D1143" s="49">
        <f>'Portfolioübersicht BHC'!$G$12</f>
        <v>23.61</v>
      </c>
      <c r="E1143" s="49"/>
      <c r="F1143" s="49"/>
      <c r="G1143">
        <f>'Marktpreise EEX NCG 2017'!G1143</f>
        <v>0</v>
      </c>
      <c r="H1143">
        <f>'Marktpreise EEX NCG 2017'!H1143</f>
        <v>19.350999999999999</v>
      </c>
      <c r="I1143">
        <f>'Marktpreise EEX NCG 2017'!L1143+0.19</f>
        <v>16.688040000000147</v>
      </c>
      <c r="J1143">
        <f t="shared" si="6"/>
        <v>18.261875000000003</v>
      </c>
      <c r="K1143">
        <f t="shared" si="7"/>
        <v>17.217044375</v>
      </c>
      <c r="L1143">
        <f t="shared" si="4"/>
        <v>16.190000000000001</v>
      </c>
      <c r="M1143">
        <f t="shared" si="5"/>
        <v>16.63</v>
      </c>
      <c r="N1143">
        <f t="shared" si="5"/>
        <v>20.213951450342925</v>
      </c>
    </row>
    <row r="1144" spans="1:14" x14ac:dyDescent="0.2">
      <c r="A1144" s="2">
        <f>'Marktpreise EEX NCG 2017'!A1144</f>
        <v>42782</v>
      </c>
      <c r="B1144" s="49">
        <f t="shared" si="0"/>
        <v>18.239029880478096</v>
      </c>
      <c r="C1144" s="49">
        <f t="shared" si="1"/>
        <v>16.626908212560377</v>
      </c>
      <c r="D1144" s="49">
        <f>'Portfolioübersicht BHC'!$G$12</f>
        <v>23.61</v>
      </c>
      <c r="E1144" s="49"/>
      <c r="F1144" s="49"/>
      <c r="G1144">
        <f>'Marktpreise EEX NCG 2017'!G1144</f>
        <v>0</v>
      </c>
      <c r="H1144">
        <f>'Marktpreise EEX NCG 2017'!H1144</f>
        <v>19.478000000000002</v>
      </c>
      <c r="I1144">
        <f>'Marktpreise EEX NCG 2017'!L1144+0.19</f>
        <v>16.716330000000145</v>
      </c>
      <c r="J1144">
        <f t="shared" si="6"/>
        <v>18.261875000000003</v>
      </c>
      <c r="K1144">
        <f t="shared" si="7"/>
        <v>17.217044375</v>
      </c>
      <c r="L1144">
        <f t="shared" si="4"/>
        <v>16.190000000000001</v>
      </c>
      <c r="M1144">
        <f t="shared" si="5"/>
        <v>16.63</v>
      </c>
      <c r="N1144">
        <f t="shared" si="5"/>
        <v>20.213951450342925</v>
      </c>
    </row>
    <row r="1145" spans="1:14" x14ac:dyDescent="0.2">
      <c r="A1145" s="2">
        <f>'Marktpreise EEX NCG 2017'!A1145</f>
        <v>42783</v>
      </c>
      <c r="B1145" s="49">
        <f t="shared" si="0"/>
        <v>18.239029880478096</v>
      </c>
      <c r="C1145" s="49">
        <f t="shared" si="1"/>
        <v>16.626908212560377</v>
      </c>
      <c r="D1145" s="49">
        <f>'Portfolioübersicht BHC'!$G$12</f>
        <v>23.61</v>
      </c>
      <c r="E1145" s="49"/>
      <c r="F1145" s="49"/>
      <c r="G1145">
        <f>'Marktpreise EEX NCG 2017'!G1145</f>
        <v>0</v>
      </c>
      <c r="H1145">
        <f>'Marktpreise EEX NCG 2017'!H1145</f>
        <v>18.677</v>
      </c>
      <c r="I1145">
        <f>'Marktpreise EEX NCG 2017'!L1145+0.19</f>
        <v>16.740230000000139</v>
      </c>
      <c r="J1145">
        <f t="shared" si="6"/>
        <v>18.261875000000003</v>
      </c>
      <c r="K1145">
        <f t="shared" si="7"/>
        <v>17.217044375</v>
      </c>
      <c r="L1145">
        <f t="shared" si="4"/>
        <v>16.190000000000001</v>
      </c>
      <c r="M1145">
        <f t="shared" si="5"/>
        <v>16.63</v>
      </c>
      <c r="N1145">
        <f t="shared" si="5"/>
        <v>20.213951450342925</v>
      </c>
    </row>
    <row r="1146" spans="1:14" x14ac:dyDescent="0.2">
      <c r="A1146" s="2">
        <f>'Marktpreise EEX NCG 2017'!A1146</f>
        <v>42784</v>
      </c>
      <c r="B1146" s="49">
        <f t="shared" si="0"/>
        <v>18.239029880478096</v>
      </c>
      <c r="C1146" s="49">
        <f t="shared" si="1"/>
        <v>16.626908212560377</v>
      </c>
      <c r="D1146" s="49">
        <f>'Portfolioübersicht BHC'!$G$12</f>
        <v>23.61</v>
      </c>
      <c r="E1146" s="49"/>
      <c r="F1146" s="49"/>
      <c r="G1146">
        <f>'Marktpreise EEX NCG 2017'!G1146</f>
        <v>0</v>
      </c>
      <c r="H1146">
        <f>'Marktpreise EEX NCG 2017'!H1146</f>
        <v>18.669</v>
      </c>
      <c r="I1146">
        <f>'Marktpreise EEX NCG 2017'!L1146+0.19</f>
        <v>16.765260000000143</v>
      </c>
      <c r="J1146">
        <f t="shared" si="6"/>
        <v>18.261875000000003</v>
      </c>
      <c r="K1146">
        <f t="shared" si="7"/>
        <v>17.217044375</v>
      </c>
      <c r="L1146">
        <f t="shared" si="4"/>
        <v>16.190000000000001</v>
      </c>
      <c r="M1146">
        <f t="shared" si="5"/>
        <v>16.63</v>
      </c>
      <c r="N1146">
        <f t="shared" si="5"/>
        <v>20.213951450342925</v>
      </c>
    </row>
    <row r="1147" spans="1:14" x14ac:dyDescent="0.2">
      <c r="A1147" s="2">
        <f>'Marktpreise EEX NCG 2017'!A1147</f>
        <v>42785</v>
      </c>
      <c r="B1147" s="49">
        <f t="shared" si="0"/>
        <v>18.239029880478096</v>
      </c>
      <c r="C1147" s="49">
        <f t="shared" si="1"/>
        <v>16.626908212560377</v>
      </c>
      <c r="D1147" s="49">
        <f>'Portfolioübersicht BHC'!$G$12</f>
        <v>23.61</v>
      </c>
      <c r="E1147" s="49"/>
      <c r="F1147" s="49"/>
      <c r="G1147">
        <f>'Marktpreise EEX NCG 2017'!G1147</f>
        <v>0</v>
      </c>
      <c r="H1147">
        <f>'Marktpreise EEX NCG 2017'!H1147</f>
        <v>18.742000000000001</v>
      </c>
      <c r="I1147">
        <f>'Marktpreise EEX NCG 2017'!L1147+0.19</f>
        <v>16.791205000000136</v>
      </c>
      <c r="J1147">
        <f t="shared" si="6"/>
        <v>18.261875000000003</v>
      </c>
      <c r="K1147">
        <f t="shared" si="7"/>
        <v>17.217044375</v>
      </c>
      <c r="L1147">
        <f t="shared" si="4"/>
        <v>16.190000000000001</v>
      </c>
      <c r="M1147">
        <f t="shared" si="5"/>
        <v>16.63</v>
      </c>
      <c r="N1147">
        <f t="shared" si="5"/>
        <v>20.213951450342925</v>
      </c>
    </row>
    <row r="1148" spans="1:14" x14ac:dyDescent="0.2">
      <c r="A1148" s="2">
        <f>'Marktpreise EEX NCG 2017'!A1148</f>
        <v>42786</v>
      </c>
      <c r="B1148" s="49">
        <f t="shared" si="0"/>
        <v>18.239029880478096</v>
      </c>
      <c r="C1148" s="49">
        <f t="shared" si="1"/>
        <v>16.626908212560377</v>
      </c>
      <c r="D1148" s="49">
        <f>'Portfolioübersicht BHC'!$G$12</f>
        <v>23.61</v>
      </c>
      <c r="E1148" s="49"/>
      <c r="F1148" s="49"/>
      <c r="G1148">
        <f>'Marktpreise EEX NCG 2017'!G1148</f>
        <v>0</v>
      </c>
      <c r="H1148">
        <f>'Marktpreise EEX NCG 2017'!H1148</f>
        <v>18.681000000000001</v>
      </c>
      <c r="I1148">
        <f>'Marktpreise EEX NCG 2017'!L1148+0.19</f>
        <v>16.817305000000143</v>
      </c>
      <c r="J1148">
        <f t="shared" si="6"/>
        <v>18.261875000000003</v>
      </c>
      <c r="K1148">
        <f t="shared" si="7"/>
        <v>17.217044375</v>
      </c>
      <c r="L1148">
        <f t="shared" si="4"/>
        <v>16.190000000000001</v>
      </c>
      <c r="M1148">
        <f t="shared" si="5"/>
        <v>16.63</v>
      </c>
      <c r="N1148">
        <f t="shared" si="5"/>
        <v>20.213951450342925</v>
      </c>
    </row>
    <row r="1149" spans="1:14" x14ac:dyDescent="0.2">
      <c r="A1149" s="2">
        <f>'Marktpreise EEX NCG 2017'!A1149</f>
        <v>42787</v>
      </c>
      <c r="B1149" s="49">
        <f t="shared" si="0"/>
        <v>18.239029880478096</v>
      </c>
      <c r="C1149" s="49">
        <f t="shared" si="1"/>
        <v>16.626908212560377</v>
      </c>
      <c r="D1149" s="49">
        <f>'Portfolioübersicht BHC'!$G$12</f>
        <v>23.61</v>
      </c>
      <c r="E1149" s="49"/>
      <c r="F1149" s="49"/>
      <c r="G1149">
        <f>'Marktpreise EEX NCG 2017'!G1149</f>
        <v>0</v>
      </c>
      <c r="H1149">
        <f>'Marktpreise EEX NCG 2017'!H1149</f>
        <v>18.329000000000001</v>
      </c>
      <c r="I1149">
        <f>'Marktpreise EEX NCG 2017'!L1149+0.19</f>
        <v>16.844350000000158</v>
      </c>
      <c r="J1149">
        <f t="shared" si="6"/>
        <v>18.261875000000003</v>
      </c>
      <c r="K1149">
        <f t="shared" si="7"/>
        <v>17.217044375</v>
      </c>
      <c r="L1149">
        <f t="shared" si="4"/>
        <v>16.190000000000001</v>
      </c>
      <c r="M1149">
        <f t="shared" si="5"/>
        <v>16.63</v>
      </c>
      <c r="N1149">
        <f t="shared" si="5"/>
        <v>20.213951450342925</v>
      </c>
    </row>
    <row r="1150" spans="1:14" x14ac:dyDescent="0.2">
      <c r="A1150" s="2">
        <f>'Marktpreise EEX NCG 2017'!A1150</f>
        <v>42788</v>
      </c>
      <c r="B1150" s="49">
        <f t="shared" si="0"/>
        <v>18.239029880478096</v>
      </c>
      <c r="C1150" s="49">
        <f t="shared" si="1"/>
        <v>16.626908212560377</v>
      </c>
      <c r="D1150" s="49">
        <f>'Portfolioübersicht BHC'!$G$12</f>
        <v>23.61</v>
      </c>
      <c r="E1150" s="49"/>
      <c r="F1150" s="49"/>
      <c r="G1150">
        <f>'Marktpreise EEX NCG 2017'!G1150</f>
        <v>0</v>
      </c>
      <c r="H1150">
        <f>'Marktpreise EEX NCG 2017'!H1150</f>
        <v>18.053000000000001</v>
      </c>
      <c r="I1150">
        <f>'Marktpreise EEX NCG 2017'!L1150+0.19</f>
        <v>16.87011000000015</v>
      </c>
      <c r="J1150">
        <f t="shared" si="6"/>
        <v>18.261875000000003</v>
      </c>
      <c r="K1150">
        <f t="shared" si="7"/>
        <v>17.217044375</v>
      </c>
      <c r="L1150">
        <f t="shared" si="4"/>
        <v>16.190000000000001</v>
      </c>
      <c r="M1150">
        <f t="shared" si="5"/>
        <v>16.63</v>
      </c>
      <c r="N1150">
        <f t="shared" si="5"/>
        <v>20.213951450342925</v>
      </c>
    </row>
    <row r="1151" spans="1:14" x14ac:dyDescent="0.2">
      <c r="A1151" s="2">
        <f>'Marktpreise EEX NCG 2017'!A1151</f>
        <v>42789</v>
      </c>
      <c r="B1151" s="49">
        <f t="shared" si="0"/>
        <v>18.239029880478096</v>
      </c>
      <c r="C1151" s="49">
        <f t="shared" si="1"/>
        <v>16.626908212560377</v>
      </c>
      <c r="D1151" s="49">
        <f>'Portfolioübersicht BHC'!$G$12</f>
        <v>23.61</v>
      </c>
      <c r="E1151" s="49"/>
      <c r="F1151" s="49"/>
      <c r="G1151">
        <f>'Marktpreise EEX NCG 2017'!G1151</f>
        <v>0</v>
      </c>
      <c r="H1151">
        <f>'Marktpreise EEX NCG 2017'!H1151</f>
        <v>18.602</v>
      </c>
      <c r="I1151">
        <f>'Marktpreise EEX NCG 2017'!L1151+0.19</f>
        <v>16.899245000000139</v>
      </c>
      <c r="J1151">
        <f t="shared" si="6"/>
        <v>18.261875000000003</v>
      </c>
      <c r="K1151">
        <f t="shared" si="7"/>
        <v>17.217044375</v>
      </c>
      <c r="L1151">
        <f t="shared" si="4"/>
        <v>16.190000000000001</v>
      </c>
      <c r="M1151">
        <f t="shared" si="5"/>
        <v>16.63</v>
      </c>
      <c r="N1151">
        <f t="shared" si="5"/>
        <v>20.213951450342925</v>
      </c>
    </row>
    <row r="1152" spans="1:14" x14ac:dyDescent="0.2">
      <c r="A1152" s="2">
        <f>'Marktpreise EEX NCG 2017'!A1152</f>
        <v>42790</v>
      </c>
      <c r="B1152" s="49">
        <f t="shared" si="0"/>
        <v>18.239029880478096</v>
      </c>
      <c r="C1152" s="49">
        <f t="shared" si="1"/>
        <v>16.626908212560377</v>
      </c>
      <c r="D1152" s="49">
        <f>'Portfolioübersicht BHC'!$G$12</f>
        <v>23.61</v>
      </c>
      <c r="E1152" s="49"/>
      <c r="F1152" s="49"/>
      <c r="G1152">
        <f>'Marktpreise EEX NCG 2017'!G1152</f>
        <v>0</v>
      </c>
      <c r="H1152">
        <f>'Marktpreise EEX NCG 2017'!H1152</f>
        <v>18.254999999999999</v>
      </c>
      <c r="I1152">
        <f>'Marktpreise EEX NCG 2017'!L1152+0.19</f>
        <v>16.925835000000134</v>
      </c>
      <c r="J1152">
        <f t="shared" si="6"/>
        <v>18.261875000000003</v>
      </c>
      <c r="K1152">
        <f t="shared" si="7"/>
        <v>17.217044375</v>
      </c>
      <c r="L1152">
        <f t="shared" si="4"/>
        <v>16.190000000000001</v>
      </c>
      <c r="M1152">
        <f t="shared" si="5"/>
        <v>16.63</v>
      </c>
      <c r="N1152">
        <f t="shared" si="5"/>
        <v>20.213951450342925</v>
      </c>
    </row>
    <row r="1153" spans="1:14" x14ac:dyDescent="0.2">
      <c r="A1153" s="2">
        <f>'Marktpreise EEX NCG 2017'!A1153</f>
        <v>42791</v>
      </c>
      <c r="B1153" s="49">
        <f t="shared" si="0"/>
        <v>18.239029880478096</v>
      </c>
      <c r="C1153" s="49">
        <f t="shared" si="1"/>
        <v>16.626908212560377</v>
      </c>
      <c r="D1153" s="49">
        <f>'Portfolioübersicht BHC'!$G$12</f>
        <v>23.61</v>
      </c>
      <c r="E1153" s="49"/>
      <c r="F1153" s="49"/>
      <c r="G1153">
        <f>'Marktpreise EEX NCG 2017'!G1153</f>
        <v>0</v>
      </c>
      <c r="H1153">
        <f>'Marktpreise EEX NCG 2017'!H1153</f>
        <v>18.187999999999999</v>
      </c>
      <c r="I1153">
        <f>'Marktpreise EEX NCG 2017'!L1153+0.19</f>
        <v>16.953115000000128</v>
      </c>
      <c r="J1153">
        <f t="shared" si="6"/>
        <v>18.261875000000003</v>
      </c>
      <c r="K1153">
        <f t="shared" si="7"/>
        <v>17.217044375</v>
      </c>
      <c r="L1153">
        <f t="shared" si="4"/>
        <v>16.190000000000001</v>
      </c>
      <c r="M1153">
        <f t="shared" si="5"/>
        <v>16.63</v>
      </c>
      <c r="N1153">
        <f t="shared" si="5"/>
        <v>20.213951450342925</v>
      </c>
    </row>
    <row r="1154" spans="1:14" x14ac:dyDescent="0.2">
      <c r="A1154" s="2">
        <f>'Marktpreise EEX NCG 2017'!A1154</f>
        <v>42792</v>
      </c>
      <c r="B1154" s="49">
        <f t="shared" si="0"/>
        <v>18.239029880478096</v>
      </c>
      <c r="C1154" s="49">
        <f t="shared" si="1"/>
        <v>16.626908212560377</v>
      </c>
      <c r="D1154" s="49">
        <f>'Portfolioübersicht BHC'!$G$12</f>
        <v>23.61</v>
      </c>
      <c r="E1154" s="49"/>
      <c r="F1154" s="49"/>
      <c r="G1154">
        <f>'Marktpreise EEX NCG 2017'!G1154</f>
        <v>0</v>
      </c>
      <c r="H1154">
        <f>'Marktpreise EEX NCG 2017'!H1154</f>
        <v>18.163</v>
      </c>
      <c r="I1154">
        <f>'Marktpreise EEX NCG 2017'!L1154+0.19</f>
        <v>16.980160000000126</v>
      </c>
      <c r="J1154">
        <f t="shared" si="6"/>
        <v>18.261875000000003</v>
      </c>
      <c r="K1154">
        <f t="shared" si="7"/>
        <v>17.217044375</v>
      </c>
      <c r="L1154">
        <f t="shared" si="4"/>
        <v>16.190000000000001</v>
      </c>
      <c r="M1154">
        <f t="shared" si="5"/>
        <v>16.63</v>
      </c>
      <c r="N1154">
        <f t="shared" si="5"/>
        <v>20.213951450342925</v>
      </c>
    </row>
    <row r="1155" spans="1:14" x14ac:dyDescent="0.2">
      <c r="A1155" s="2">
        <f>'Marktpreise EEX NCG 2017'!A1155</f>
        <v>42793</v>
      </c>
      <c r="B1155" s="49">
        <f t="shared" si="0"/>
        <v>18.239029880478096</v>
      </c>
      <c r="C1155" s="49">
        <f t="shared" si="1"/>
        <v>16.626908212560377</v>
      </c>
      <c r="D1155" s="49">
        <f>'Portfolioübersicht BHC'!$G$12</f>
        <v>23.61</v>
      </c>
      <c r="E1155" s="49"/>
      <c r="F1155" s="49"/>
      <c r="G1155">
        <f>'Marktpreise EEX NCG 2017'!G1155</f>
        <v>0</v>
      </c>
      <c r="H1155">
        <f>'Marktpreise EEX NCG 2017'!H1155</f>
        <v>17.837</v>
      </c>
      <c r="I1155">
        <f>'Marktpreise EEX NCG 2017'!L1155+0.19</f>
        <v>17.00772000000012</v>
      </c>
      <c r="J1155">
        <f t="shared" si="6"/>
        <v>18.261875000000003</v>
      </c>
      <c r="K1155">
        <f t="shared" si="7"/>
        <v>17.217044375</v>
      </c>
      <c r="L1155">
        <f t="shared" si="4"/>
        <v>16.190000000000001</v>
      </c>
      <c r="M1155">
        <f t="shared" si="5"/>
        <v>16.63</v>
      </c>
      <c r="N1155">
        <f t="shared" si="5"/>
        <v>20.213951450342925</v>
      </c>
    </row>
    <row r="1156" spans="1:14" x14ac:dyDescent="0.2">
      <c r="A1156" s="2">
        <f>'Marktpreise EEX NCG 2017'!A1156</f>
        <v>42794</v>
      </c>
      <c r="B1156" s="49">
        <f t="shared" si="0"/>
        <v>18.239029880478096</v>
      </c>
      <c r="C1156" s="49">
        <f t="shared" si="1"/>
        <v>16.626908212560377</v>
      </c>
      <c r="D1156" s="49">
        <f>'Portfolioübersicht BHC'!$G$12</f>
        <v>23.61</v>
      </c>
      <c r="E1156" s="49"/>
      <c r="F1156" s="49"/>
      <c r="G1156">
        <f>'Marktpreise EEX NCG 2017'!G1156</f>
        <v>0</v>
      </c>
      <c r="H1156">
        <f>'Marktpreise EEX NCG 2017'!H1156</f>
        <v>17.733000000000001</v>
      </c>
      <c r="I1156">
        <f>'Marktpreise EEX NCG 2017'!L1156+0.19</f>
        <v>17.037810000000118</v>
      </c>
      <c r="J1156">
        <f t="shared" si="6"/>
        <v>18.261875000000003</v>
      </c>
      <c r="K1156">
        <f t="shared" si="7"/>
        <v>17.217044375</v>
      </c>
      <c r="L1156">
        <f t="shared" si="4"/>
        <v>16.190000000000001</v>
      </c>
      <c r="M1156">
        <f t="shared" si="5"/>
        <v>16.63</v>
      </c>
      <c r="N1156">
        <f t="shared" si="5"/>
        <v>20.213951450342925</v>
      </c>
    </row>
    <row r="1157" spans="1:14" x14ac:dyDescent="0.2">
      <c r="A1157" s="2">
        <f>'Marktpreise EEX NCG 2017'!A1157</f>
        <v>42795</v>
      </c>
      <c r="B1157" s="49">
        <f t="shared" si="0"/>
        <v>18.239029880478096</v>
      </c>
      <c r="C1157" s="49">
        <f t="shared" si="1"/>
        <v>16.626908212560377</v>
      </c>
      <c r="D1157" s="49">
        <f>'Portfolioübersicht BHC'!$G$12</f>
        <v>23.61</v>
      </c>
      <c r="E1157" s="49"/>
      <c r="F1157" s="49"/>
      <c r="G1157">
        <f>'Marktpreise EEX NCG 2017'!G1157</f>
        <v>0</v>
      </c>
      <c r="H1157">
        <f>'Marktpreise EEX NCG 2017'!H1157</f>
        <v>17.445</v>
      </c>
      <c r="I1157">
        <f>'Marktpreise EEX NCG 2017'!L1157+0.19</f>
        <v>17.066500000000126</v>
      </c>
      <c r="J1157">
        <f>'Portfolioübersicht BHC'!D31</f>
        <v>16.363</v>
      </c>
      <c r="K1157">
        <f>'Portfolioübersicht BHC'!D26</f>
        <v>16.615100999999999</v>
      </c>
      <c r="L1157">
        <f t="shared" si="4"/>
        <v>16.190000000000001</v>
      </c>
      <c r="M1157">
        <f t="shared" si="5"/>
        <v>16.63</v>
      </c>
      <c r="N1157">
        <f>'Portfolioübersicht BHC'!D70</f>
        <v>19.100919180984302</v>
      </c>
    </row>
    <row r="1158" spans="1:14" x14ac:dyDescent="0.2">
      <c r="A1158" s="2">
        <f>'Marktpreise EEX NCG 2017'!A1158</f>
        <v>42796</v>
      </c>
      <c r="B1158" s="49">
        <f t="shared" si="0"/>
        <v>18.239029880478096</v>
      </c>
      <c r="C1158" s="49">
        <f t="shared" si="1"/>
        <v>16.626908212560377</v>
      </c>
      <c r="D1158" s="49">
        <f>'Portfolioübersicht BHC'!$G$12</f>
        <v>23.61</v>
      </c>
      <c r="E1158" s="49"/>
      <c r="F1158" s="49"/>
      <c r="G1158">
        <f>'Marktpreise EEX NCG 2017'!G1158</f>
        <v>0</v>
      </c>
      <c r="H1158">
        <f>'Marktpreise EEX NCG 2017'!H1158</f>
        <v>17.474</v>
      </c>
      <c r="I1158">
        <f>'Marktpreise EEX NCG 2017'!L1158+0.19</f>
        <v>17.094425000000122</v>
      </c>
      <c r="J1158">
        <f>J1157</f>
        <v>16.363</v>
      </c>
      <c r="K1158">
        <f>K1157</f>
        <v>16.615100999999999</v>
      </c>
      <c r="L1158">
        <f t="shared" si="4"/>
        <v>16.190000000000001</v>
      </c>
      <c r="M1158">
        <f t="shared" si="5"/>
        <v>16.63</v>
      </c>
      <c r="N1158">
        <f t="shared" si="5"/>
        <v>19.100919180984302</v>
      </c>
    </row>
    <row r="1159" spans="1:14" x14ac:dyDescent="0.2">
      <c r="A1159" s="2">
        <f>'Marktpreise EEX NCG 2017'!A1159</f>
        <v>42797</v>
      </c>
      <c r="B1159" s="49">
        <f t="shared" si="0"/>
        <v>18.239029880478096</v>
      </c>
      <c r="C1159" s="49">
        <f t="shared" si="1"/>
        <v>16.626908212560377</v>
      </c>
      <c r="D1159" s="49">
        <f>'Portfolioübersicht BHC'!$G$12</f>
        <v>23.61</v>
      </c>
      <c r="E1159" s="49"/>
      <c r="F1159" s="49"/>
      <c r="G1159">
        <f>'Marktpreise EEX NCG 2017'!G1159</f>
        <v>0</v>
      </c>
      <c r="H1159">
        <f>'Marktpreise EEX NCG 2017'!H1159</f>
        <v>16.957999999999998</v>
      </c>
      <c r="I1159">
        <f>'Marktpreise EEX NCG 2017'!L1159+0.19</f>
        <v>17.122895000000117</v>
      </c>
      <c r="J1159">
        <f t="shared" ref="J1159:J1187" si="8">J1158</f>
        <v>16.363</v>
      </c>
      <c r="K1159">
        <f t="shared" ref="K1159:K1187" si="9">K1158</f>
        <v>16.615100999999999</v>
      </c>
      <c r="L1159">
        <f t="shared" si="4"/>
        <v>16.190000000000001</v>
      </c>
      <c r="M1159">
        <f t="shared" si="5"/>
        <v>16.63</v>
      </c>
      <c r="N1159">
        <f t="shared" si="5"/>
        <v>19.100919180984302</v>
      </c>
    </row>
    <row r="1160" spans="1:14" x14ac:dyDescent="0.2">
      <c r="A1160" s="2">
        <f>'Marktpreise EEX NCG 2017'!A1160</f>
        <v>42798</v>
      </c>
      <c r="B1160" s="49">
        <f t="shared" si="0"/>
        <v>18.239029880478096</v>
      </c>
      <c r="C1160" s="49">
        <f t="shared" si="1"/>
        <v>16.626908212560377</v>
      </c>
      <c r="D1160" s="49">
        <f>'Portfolioübersicht BHC'!$G$12</f>
        <v>23.61</v>
      </c>
      <c r="E1160" s="49"/>
      <c r="F1160" s="49"/>
      <c r="G1160">
        <f>'Marktpreise EEX NCG 2017'!G1160</f>
        <v>0</v>
      </c>
      <c r="H1160">
        <f>'Marktpreise EEX NCG 2017'!H1160</f>
        <v>16.928000000000001</v>
      </c>
      <c r="I1160">
        <f>'Marktpreise EEX NCG 2017'!L1160+0.19</f>
        <v>17.149585000000116</v>
      </c>
      <c r="J1160">
        <f t="shared" si="8"/>
        <v>16.363</v>
      </c>
      <c r="K1160">
        <f t="shared" si="9"/>
        <v>16.615100999999999</v>
      </c>
      <c r="L1160">
        <f t="shared" si="4"/>
        <v>16.190000000000001</v>
      </c>
      <c r="M1160">
        <f t="shared" si="5"/>
        <v>16.63</v>
      </c>
      <c r="N1160">
        <f t="shared" si="5"/>
        <v>19.100919180984302</v>
      </c>
    </row>
    <row r="1161" spans="1:14" x14ac:dyDescent="0.2">
      <c r="A1161" s="2">
        <f>'Marktpreise EEX NCG 2017'!A1161</f>
        <v>42799</v>
      </c>
      <c r="B1161" s="49">
        <f t="shared" si="0"/>
        <v>18.239029880478096</v>
      </c>
      <c r="C1161" s="49">
        <f t="shared" si="1"/>
        <v>16.626908212560377</v>
      </c>
      <c r="D1161" s="49">
        <f>'Portfolioübersicht BHC'!$G$12</f>
        <v>23.61</v>
      </c>
      <c r="E1161" s="49"/>
      <c r="F1161" s="49"/>
      <c r="G1161">
        <f>'Marktpreise EEX NCG 2017'!G1161</f>
        <v>0</v>
      </c>
      <c r="H1161">
        <f>'Marktpreise EEX NCG 2017'!H1161</f>
        <v>17.178000000000001</v>
      </c>
      <c r="I1161">
        <f>'Marktpreise EEX NCG 2017'!L1161+0.19</f>
        <v>17.177150000000111</v>
      </c>
      <c r="J1161">
        <f t="shared" si="8"/>
        <v>16.363</v>
      </c>
      <c r="K1161">
        <f t="shared" si="9"/>
        <v>16.615100999999999</v>
      </c>
      <c r="L1161">
        <f t="shared" si="4"/>
        <v>16.190000000000001</v>
      </c>
      <c r="M1161">
        <f t="shared" si="5"/>
        <v>16.63</v>
      </c>
      <c r="N1161">
        <f t="shared" si="5"/>
        <v>19.100919180984302</v>
      </c>
    </row>
    <row r="1162" spans="1:14" x14ac:dyDescent="0.2">
      <c r="A1162" s="2">
        <f>'Marktpreise EEX NCG 2017'!A1162</f>
        <v>42800</v>
      </c>
      <c r="B1162" s="49">
        <f t="shared" si="0"/>
        <v>18.239029880478096</v>
      </c>
      <c r="C1162" s="49">
        <f t="shared" si="1"/>
        <v>16.626908212560377</v>
      </c>
      <c r="D1162" s="49">
        <f>'Portfolioübersicht BHC'!$G$12</f>
        <v>23.61</v>
      </c>
      <c r="E1162" s="49"/>
      <c r="F1162" s="49"/>
      <c r="G1162">
        <f>'Marktpreise EEX NCG 2017'!G1162</f>
        <v>0</v>
      </c>
      <c r="H1162">
        <f>'Marktpreise EEX NCG 2017'!H1162</f>
        <v>17.120999999999999</v>
      </c>
      <c r="I1162">
        <f>'Marktpreise EEX NCG 2017'!L1162+0.19</f>
        <v>17.205150000000106</v>
      </c>
      <c r="J1162">
        <f t="shared" si="8"/>
        <v>16.363</v>
      </c>
      <c r="K1162">
        <f t="shared" si="9"/>
        <v>16.615100999999999</v>
      </c>
      <c r="L1162">
        <f t="shared" si="4"/>
        <v>16.190000000000001</v>
      </c>
      <c r="M1162">
        <f t="shared" si="5"/>
        <v>16.63</v>
      </c>
      <c r="N1162">
        <f t="shared" si="5"/>
        <v>19.100919180984302</v>
      </c>
    </row>
    <row r="1163" spans="1:14" x14ac:dyDescent="0.2">
      <c r="A1163" s="2">
        <f>'Marktpreise EEX NCG 2017'!A1163</f>
        <v>42801</v>
      </c>
      <c r="B1163" s="49">
        <f t="shared" ref="B1163:B1226" si="10">B1162</f>
        <v>18.239029880478096</v>
      </c>
      <c r="C1163" s="49">
        <f t="shared" ref="C1163:C1226" si="11">C1162</f>
        <v>16.626908212560377</v>
      </c>
      <c r="D1163" s="49">
        <f>'Portfolioübersicht BHC'!$G$12</f>
        <v>23.61</v>
      </c>
      <c r="E1163" s="49"/>
      <c r="F1163" s="49"/>
      <c r="G1163">
        <f>'Marktpreise EEX NCG 2017'!G1163</f>
        <v>0</v>
      </c>
      <c r="H1163">
        <f>'Marktpreise EEX NCG 2017'!H1163</f>
        <v>17.224</v>
      </c>
      <c r="I1163">
        <f>'Marktpreise EEX NCG 2017'!L1163+0.19</f>
        <v>17.237575000000088</v>
      </c>
      <c r="J1163">
        <f t="shared" si="8"/>
        <v>16.363</v>
      </c>
      <c r="K1163">
        <f t="shared" si="9"/>
        <v>16.615100999999999</v>
      </c>
      <c r="L1163">
        <f t="shared" si="4"/>
        <v>16.190000000000001</v>
      </c>
      <c r="M1163">
        <f t="shared" si="5"/>
        <v>16.63</v>
      </c>
      <c r="N1163">
        <f t="shared" si="5"/>
        <v>19.100919180984302</v>
      </c>
    </row>
    <row r="1164" spans="1:14" x14ac:dyDescent="0.2">
      <c r="A1164" s="2">
        <f>'Marktpreise EEX NCG 2017'!A1164</f>
        <v>42802</v>
      </c>
      <c r="B1164" s="49">
        <f t="shared" si="10"/>
        <v>18.239029880478096</v>
      </c>
      <c r="C1164" s="49">
        <f t="shared" si="11"/>
        <v>16.626908212560377</v>
      </c>
      <c r="D1164" s="49">
        <f>'Portfolioübersicht BHC'!$G$12</f>
        <v>23.61</v>
      </c>
      <c r="E1164" s="49"/>
      <c r="F1164" s="49"/>
      <c r="G1164">
        <f>'Marktpreise EEX NCG 2017'!G1164</f>
        <v>0</v>
      </c>
      <c r="H1164">
        <f>'Marktpreise EEX NCG 2017'!H1164</f>
        <v>16.742000000000001</v>
      </c>
      <c r="I1164">
        <f>'Marktpreise EEX NCG 2017'!L1164+0.19</f>
        <v>17.267410000000073</v>
      </c>
      <c r="J1164">
        <f t="shared" si="8"/>
        <v>16.363</v>
      </c>
      <c r="K1164">
        <f t="shared" si="9"/>
        <v>16.615100999999999</v>
      </c>
      <c r="L1164">
        <f t="shared" si="4"/>
        <v>16.190000000000001</v>
      </c>
      <c r="M1164">
        <f t="shared" si="5"/>
        <v>16.63</v>
      </c>
      <c r="N1164">
        <f t="shared" si="5"/>
        <v>19.100919180984302</v>
      </c>
    </row>
    <row r="1165" spans="1:14" x14ac:dyDescent="0.2">
      <c r="A1165" s="2">
        <f>'Marktpreise EEX NCG 2017'!A1165</f>
        <v>42803</v>
      </c>
      <c r="B1165" s="49">
        <f t="shared" si="10"/>
        <v>18.239029880478096</v>
      </c>
      <c r="C1165" s="49">
        <f t="shared" si="11"/>
        <v>16.626908212560377</v>
      </c>
      <c r="D1165" s="49">
        <f>'Portfolioübersicht BHC'!$G$12</f>
        <v>23.61</v>
      </c>
      <c r="E1165" s="49"/>
      <c r="F1165" s="49"/>
      <c r="G1165">
        <f>'Marktpreise EEX NCG 2017'!G1165</f>
        <v>0</v>
      </c>
      <c r="H1165">
        <f>'Marktpreise EEX NCG 2017'!H1165</f>
        <v>16.585999999999999</v>
      </c>
      <c r="I1165">
        <f>'Marktpreise EEX NCG 2017'!L1165+0.19</f>
        <v>17.296030000000066</v>
      </c>
      <c r="J1165">
        <f t="shared" si="8"/>
        <v>16.363</v>
      </c>
      <c r="K1165">
        <f t="shared" si="9"/>
        <v>16.615100999999999</v>
      </c>
      <c r="L1165">
        <f t="shared" si="4"/>
        <v>16.190000000000001</v>
      </c>
      <c r="M1165">
        <f t="shared" si="5"/>
        <v>16.63</v>
      </c>
      <c r="N1165">
        <f t="shared" si="5"/>
        <v>19.100919180984302</v>
      </c>
    </row>
    <row r="1166" spans="1:14" x14ac:dyDescent="0.2">
      <c r="A1166" s="2">
        <f>'Marktpreise EEX NCG 2017'!A1166</f>
        <v>42804</v>
      </c>
      <c r="B1166" s="49">
        <f t="shared" si="10"/>
        <v>18.239029880478096</v>
      </c>
      <c r="C1166" s="49">
        <f t="shared" si="11"/>
        <v>16.626908212560377</v>
      </c>
      <c r="D1166" s="49">
        <f>'Portfolioübersicht BHC'!$G$12</f>
        <v>23.61</v>
      </c>
      <c r="E1166" s="49"/>
      <c r="F1166" s="49"/>
      <c r="G1166">
        <f>'Marktpreise EEX NCG 2017'!G1166</f>
        <v>0</v>
      </c>
      <c r="H1166">
        <f>'Marktpreise EEX NCG 2017'!H1166</f>
        <v>16.454999999999998</v>
      </c>
      <c r="I1166">
        <f>'Marktpreise EEX NCG 2017'!L1166+0.19</f>
        <v>17.322280000000067</v>
      </c>
      <c r="J1166">
        <f t="shared" si="8"/>
        <v>16.363</v>
      </c>
      <c r="K1166">
        <f t="shared" si="9"/>
        <v>16.615100999999999</v>
      </c>
      <c r="L1166">
        <f t="shared" si="4"/>
        <v>16.190000000000001</v>
      </c>
      <c r="M1166">
        <f t="shared" si="5"/>
        <v>16.63</v>
      </c>
      <c r="N1166">
        <f t="shared" si="5"/>
        <v>19.100919180984302</v>
      </c>
    </row>
    <row r="1167" spans="1:14" x14ac:dyDescent="0.2">
      <c r="A1167" s="2">
        <f>'Marktpreise EEX NCG 2017'!A1167</f>
        <v>42805</v>
      </c>
      <c r="B1167" s="49">
        <f t="shared" si="10"/>
        <v>18.239029880478096</v>
      </c>
      <c r="C1167" s="49">
        <f t="shared" si="11"/>
        <v>16.626908212560377</v>
      </c>
      <c r="D1167" s="49">
        <f>'Portfolioübersicht BHC'!$G$12</f>
        <v>23.61</v>
      </c>
      <c r="E1167" s="49"/>
      <c r="F1167" s="49"/>
      <c r="G1167">
        <f>'Marktpreise EEX NCG 2017'!G1167</f>
        <v>0</v>
      </c>
      <c r="H1167">
        <f>'Marktpreise EEX NCG 2017'!H1167</f>
        <v>16.420000000000002</v>
      </c>
      <c r="I1167">
        <f>'Marktpreise EEX NCG 2017'!L1167+0.19</f>
        <v>17.345210000000062</v>
      </c>
      <c r="J1167">
        <f t="shared" si="8"/>
        <v>16.363</v>
      </c>
      <c r="K1167">
        <f t="shared" si="9"/>
        <v>16.615100999999999</v>
      </c>
      <c r="L1167">
        <f t="shared" si="4"/>
        <v>16.190000000000001</v>
      </c>
      <c r="M1167">
        <f t="shared" si="5"/>
        <v>16.63</v>
      </c>
      <c r="N1167">
        <f t="shared" si="5"/>
        <v>19.100919180984302</v>
      </c>
    </row>
    <row r="1168" spans="1:14" x14ac:dyDescent="0.2">
      <c r="A1168" s="2">
        <f>'Marktpreise EEX NCG 2017'!A1168</f>
        <v>42806</v>
      </c>
      <c r="B1168" s="49">
        <f t="shared" si="10"/>
        <v>18.239029880478096</v>
      </c>
      <c r="C1168" s="49">
        <f t="shared" si="11"/>
        <v>16.626908212560377</v>
      </c>
      <c r="D1168" s="49">
        <f>'Portfolioübersicht BHC'!$G$12</f>
        <v>23.61</v>
      </c>
      <c r="E1168" s="49"/>
      <c r="F1168" s="49"/>
      <c r="G1168">
        <f>'Marktpreise EEX NCG 2017'!G1168</f>
        <v>0</v>
      </c>
      <c r="H1168">
        <f>'Marktpreise EEX NCG 2017'!H1168</f>
        <v>16.666</v>
      </c>
      <c r="I1168">
        <f>'Marktpreise EEX NCG 2017'!L1168+0.19</f>
        <v>17.371110000000062</v>
      </c>
      <c r="J1168">
        <f t="shared" si="8"/>
        <v>16.363</v>
      </c>
      <c r="K1168">
        <f t="shared" si="9"/>
        <v>16.615100999999999</v>
      </c>
      <c r="L1168">
        <f t="shared" si="4"/>
        <v>16.190000000000001</v>
      </c>
      <c r="M1168">
        <f t="shared" si="5"/>
        <v>16.63</v>
      </c>
      <c r="N1168">
        <f t="shared" si="5"/>
        <v>19.100919180984302</v>
      </c>
    </row>
    <row r="1169" spans="1:14" x14ac:dyDescent="0.2">
      <c r="A1169" s="2">
        <f>'Marktpreise EEX NCG 2017'!A1169</f>
        <v>42807</v>
      </c>
      <c r="B1169" s="49">
        <f t="shared" si="10"/>
        <v>18.239029880478096</v>
      </c>
      <c r="C1169" s="49">
        <f t="shared" si="11"/>
        <v>16.626908212560377</v>
      </c>
      <c r="D1169" s="49">
        <f>'Portfolioübersicht BHC'!$G$12</f>
        <v>23.61</v>
      </c>
      <c r="E1169" s="49"/>
      <c r="F1169" s="49"/>
      <c r="G1169">
        <f>'Marktpreise EEX NCG 2017'!G1169</f>
        <v>0</v>
      </c>
      <c r="H1169">
        <f>'Marktpreise EEX NCG 2017'!H1169</f>
        <v>16.289000000000001</v>
      </c>
      <c r="I1169">
        <f>'Marktpreise EEX NCG 2017'!L1169+0.19</f>
        <v>17.395980000000073</v>
      </c>
      <c r="J1169">
        <f t="shared" si="8"/>
        <v>16.363</v>
      </c>
      <c r="K1169">
        <f t="shared" si="9"/>
        <v>16.615100999999999</v>
      </c>
      <c r="L1169">
        <f t="shared" si="4"/>
        <v>16.190000000000001</v>
      </c>
      <c r="M1169">
        <f t="shared" si="5"/>
        <v>16.63</v>
      </c>
      <c r="N1169">
        <f t="shared" si="5"/>
        <v>19.100919180984302</v>
      </c>
    </row>
    <row r="1170" spans="1:14" x14ac:dyDescent="0.2">
      <c r="A1170" s="2">
        <f>'Marktpreise EEX NCG 2017'!A1170</f>
        <v>42808</v>
      </c>
      <c r="B1170" s="49">
        <f t="shared" si="10"/>
        <v>18.239029880478096</v>
      </c>
      <c r="C1170" s="49">
        <f t="shared" si="11"/>
        <v>16.626908212560377</v>
      </c>
      <c r="D1170" s="49">
        <f>'Portfolioübersicht BHC'!$G$12</f>
        <v>23.61</v>
      </c>
      <c r="E1170" s="49"/>
      <c r="F1170" s="49"/>
      <c r="G1170">
        <f>'Marktpreise EEX NCG 2017'!G1170</f>
        <v>0</v>
      </c>
      <c r="H1170">
        <f>'Marktpreise EEX NCG 2017'!H1170</f>
        <v>16.402999999999999</v>
      </c>
      <c r="I1170">
        <f>'Marktpreise EEX NCG 2017'!L1170+0.19</f>
        <v>17.42029500000006</v>
      </c>
      <c r="J1170">
        <f t="shared" si="8"/>
        <v>16.363</v>
      </c>
      <c r="K1170">
        <f t="shared" si="9"/>
        <v>16.615100999999999</v>
      </c>
      <c r="L1170">
        <f t="shared" si="4"/>
        <v>16.190000000000001</v>
      </c>
      <c r="M1170">
        <f t="shared" si="5"/>
        <v>16.63</v>
      </c>
      <c r="N1170">
        <f t="shared" si="5"/>
        <v>19.100919180984302</v>
      </c>
    </row>
    <row r="1171" spans="1:14" x14ac:dyDescent="0.2">
      <c r="A1171" s="2">
        <f>'Marktpreise EEX NCG 2017'!A1171</f>
        <v>42809</v>
      </c>
      <c r="B1171" s="49">
        <f t="shared" si="10"/>
        <v>18.239029880478096</v>
      </c>
      <c r="C1171" s="49">
        <f t="shared" si="11"/>
        <v>16.626908212560377</v>
      </c>
      <c r="D1171" s="49">
        <f>'Portfolioübersicht BHC'!$G$12</f>
        <v>23.61</v>
      </c>
      <c r="E1171" s="49"/>
      <c r="F1171" s="49"/>
      <c r="G1171">
        <f>'Marktpreise EEX NCG 2017'!G1171</f>
        <v>0</v>
      </c>
      <c r="H1171">
        <f>'Marktpreise EEX NCG 2017'!H1171</f>
        <v>16.544</v>
      </c>
      <c r="I1171">
        <f>'Marktpreise EEX NCG 2017'!L1171+0.19</f>
        <v>17.445565000000062</v>
      </c>
      <c r="J1171">
        <f t="shared" si="8"/>
        <v>16.363</v>
      </c>
      <c r="K1171">
        <f t="shared" si="9"/>
        <v>16.615100999999999</v>
      </c>
      <c r="L1171">
        <f t="shared" si="4"/>
        <v>16.190000000000001</v>
      </c>
      <c r="M1171">
        <f t="shared" si="5"/>
        <v>16.63</v>
      </c>
      <c r="N1171">
        <f t="shared" si="5"/>
        <v>19.100919180984302</v>
      </c>
    </row>
    <row r="1172" spans="1:14" x14ac:dyDescent="0.2">
      <c r="A1172" s="2">
        <f>'Marktpreise EEX NCG 2017'!A1172</f>
        <v>42810</v>
      </c>
      <c r="B1172" s="49">
        <f t="shared" si="10"/>
        <v>18.239029880478096</v>
      </c>
      <c r="C1172" s="49">
        <f t="shared" si="11"/>
        <v>16.626908212560377</v>
      </c>
      <c r="D1172" s="49">
        <f>'Portfolioübersicht BHC'!$G$12</f>
        <v>23.61</v>
      </c>
      <c r="E1172" s="49"/>
      <c r="F1172" s="49"/>
      <c r="G1172">
        <f>'Marktpreise EEX NCG 2017'!G1172</f>
        <v>0</v>
      </c>
      <c r="H1172">
        <f>'Marktpreise EEX NCG 2017'!H1172</f>
        <v>16.294</v>
      </c>
      <c r="I1172">
        <f>'Marktpreise EEX NCG 2017'!L1172+0.19</f>
        <v>17.468525000000064</v>
      </c>
      <c r="J1172">
        <f t="shared" si="8"/>
        <v>16.363</v>
      </c>
      <c r="K1172">
        <f t="shared" si="9"/>
        <v>16.615100999999999</v>
      </c>
      <c r="L1172">
        <f t="shared" si="4"/>
        <v>16.190000000000001</v>
      </c>
      <c r="M1172">
        <f t="shared" si="5"/>
        <v>16.63</v>
      </c>
      <c r="N1172">
        <f t="shared" si="5"/>
        <v>19.100919180984302</v>
      </c>
    </row>
    <row r="1173" spans="1:14" x14ac:dyDescent="0.2">
      <c r="A1173" s="2">
        <f>'Marktpreise EEX NCG 2017'!A1173</f>
        <v>42811</v>
      </c>
      <c r="B1173" s="49">
        <f t="shared" si="10"/>
        <v>18.239029880478096</v>
      </c>
      <c r="C1173" s="49">
        <f t="shared" si="11"/>
        <v>16.626908212560377</v>
      </c>
      <c r="D1173" s="49">
        <f>'Portfolioübersicht BHC'!$G$12</f>
        <v>23.61</v>
      </c>
      <c r="E1173" s="49"/>
      <c r="F1173" s="49"/>
      <c r="G1173">
        <f>'Marktpreise EEX NCG 2017'!G1173</f>
        <v>0</v>
      </c>
      <c r="H1173">
        <f>'Marktpreise EEX NCG 2017'!H1173</f>
        <v>16.096</v>
      </c>
      <c r="I1173">
        <f>'Marktpreise EEX NCG 2017'!L1173+0.19</f>
        <v>17.488805000000067</v>
      </c>
      <c r="J1173">
        <f t="shared" si="8"/>
        <v>16.363</v>
      </c>
      <c r="K1173">
        <f t="shared" si="9"/>
        <v>16.615100999999999</v>
      </c>
      <c r="L1173">
        <f t="shared" si="4"/>
        <v>16.190000000000001</v>
      </c>
      <c r="M1173">
        <f t="shared" si="5"/>
        <v>16.63</v>
      </c>
      <c r="N1173">
        <f t="shared" si="5"/>
        <v>19.100919180984302</v>
      </c>
    </row>
    <row r="1174" spans="1:14" x14ac:dyDescent="0.2">
      <c r="A1174" s="2">
        <f>'Marktpreise EEX NCG 2017'!A1174</f>
        <v>42812</v>
      </c>
      <c r="B1174" s="49">
        <f t="shared" si="10"/>
        <v>18.239029880478096</v>
      </c>
      <c r="C1174" s="49">
        <f t="shared" si="11"/>
        <v>16.626908212560377</v>
      </c>
      <c r="D1174" s="49">
        <f>'Portfolioübersicht BHC'!$G$12</f>
        <v>23.61</v>
      </c>
      <c r="E1174" s="49"/>
      <c r="F1174" s="49"/>
      <c r="G1174">
        <f>'Marktpreise EEX NCG 2017'!G1174</f>
        <v>0</v>
      </c>
      <c r="H1174">
        <f>'Marktpreise EEX NCG 2017'!H1174</f>
        <v>16.053000000000001</v>
      </c>
      <c r="I1174">
        <f>'Marktpreise EEX NCG 2017'!L1174+0.19</f>
        <v>17.508120000000073</v>
      </c>
      <c r="J1174">
        <f t="shared" si="8"/>
        <v>16.363</v>
      </c>
      <c r="K1174">
        <f t="shared" si="9"/>
        <v>16.615100999999999</v>
      </c>
      <c r="L1174">
        <f t="shared" si="4"/>
        <v>16.190000000000001</v>
      </c>
      <c r="M1174">
        <f t="shared" si="5"/>
        <v>16.63</v>
      </c>
      <c r="N1174">
        <f t="shared" si="5"/>
        <v>19.100919180984302</v>
      </c>
    </row>
    <row r="1175" spans="1:14" x14ac:dyDescent="0.2">
      <c r="A1175" s="2">
        <f>'Marktpreise EEX NCG 2017'!A1175</f>
        <v>42813</v>
      </c>
      <c r="B1175" s="49">
        <f t="shared" si="10"/>
        <v>18.239029880478096</v>
      </c>
      <c r="C1175" s="49">
        <f t="shared" si="11"/>
        <v>16.626908212560377</v>
      </c>
      <c r="D1175" s="49">
        <f>'Portfolioübersicht BHC'!$G$12</f>
        <v>23.61</v>
      </c>
      <c r="E1175" s="49"/>
      <c r="F1175" s="49"/>
      <c r="G1175">
        <f>'Marktpreise EEX NCG 2017'!G1175</f>
        <v>0</v>
      </c>
      <c r="H1175">
        <f>'Marktpreise EEX NCG 2017'!H1175</f>
        <v>16.12</v>
      </c>
      <c r="I1175">
        <f>'Marktpreise EEX NCG 2017'!L1175+0.19</f>
        <v>17.527740000000069</v>
      </c>
      <c r="J1175">
        <f t="shared" si="8"/>
        <v>16.363</v>
      </c>
      <c r="K1175">
        <f t="shared" si="9"/>
        <v>16.615100999999999</v>
      </c>
      <c r="L1175">
        <f t="shared" si="4"/>
        <v>16.190000000000001</v>
      </c>
      <c r="M1175">
        <f t="shared" si="5"/>
        <v>16.63</v>
      </c>
      <c r="N1175">
        <f t="shared" si="5"/>
        <v>19.100919180984302</v>
      </c>
    </row>
    <row r="1176" spans="1:14" x14ac:dyDescent="0.2">
      <c r="A1176" s="2">
        <f>'Marktpreise EEX NCG 2017'!A1176</f>
        <v>42814</v>
      </c>
      <c r="B1176" s="49">
        <f t="shared" si="10"/>
        <v>18.239029880478096</v>
      </c>
      <c r="C1176" s="49">
        <f t="shared" si="11"/>
        <v>16.626908212560377</v>
      </c>
      <c r="D1176" s="49">
        <f>'Portfolioübersicht BHC'!$G$12</f>
        <v>23.61</v>
      </c>
      <c r="E1176" s="49"/>
      <c r="F1176" s="49"/>
      <c r="G1176">
        <f>'Marktpreise EEX NCG 2017'!G1176</f>
        <v>0</v>
      </c>
      <c r="H1176">
        <f>'Marktpreise EEX NCG 2017'!H1176</f>
        <v>16.085999999999999</v>
      </c>
      <c r="I1176">
        <f>'Marktpreise EEX NCG 2017'!L1176+0.19</f>
        <v>17.546725000000063</v>
      </c>
      <c r="J1176">
        <f t="shared" si="8"/>
        <v>16.363</v>
      </c>
      <c r="K1176">
        <f t="shared" si="9"/>
        <v>16.615100999999999</v>
      </c>
      <c r="L1176">
        <f t="shared" si="4"/>
        <v>16.190000000000001</v>
      </c>
      <c r="M1176">
        <f t="shared" si="5"/>
        <v>16.63</v>
      </c>
      <c r="N1176">
        <f t="shared" si="5"/>
        <v>19.100919180984302</v>
      </c>
    </row>
    <row r="1177" spans="1:14" x14ac:dyDescent="0.2">
      <c r="A1177" s="2">
        <f>'Marktpreise EEX NCG 2017'!A1177</f>
        <v>42815</v>
      </c>
      <c r="B1177" s="49">
        <f t="shared" si="10"/>
        <v>18.239029880478096</v>
      </c>
      <c r="C1177" s="49">
        <f t="shared" si="11"/>
        <v>16.626908212560377</v>
      </c>
      <c r="D1177" s="49">
        <f>'Portfolioübersicht BHC'!$G$12</f>
        <v>23.61</v>
      </c>
      <c r="E1177" s="49"/>
      <c r="F1177" s="49"/>
      <c r="G1177">
        <f>'Marktpreise EEX NCG 2017'!G1177</f>
        <v>0</v>
      </c>
      <c r="H1177">
        <f>'Marktpreise EEX NCG 2017'!H1177</f>
        <v>16.065000000000001</v>
      </c>
      <c r="I1177">
        <f>'Marktpreise EEX NCG 2017'!L1177+0.19</f>
        <v>17.564285000000055</v>
      </c>
      <c r="J1177">
        <f t="shared" si="8"/>
        <v>16.363</v>
      </c>
      <c r="K1177">
        <f t="shared" si="9"/>
        <v>16.615100999999999</v>
      </c>
      <c r="L1177">
        <f t="shared" si="4"/>
        <v>16.190000000000001</v>
      </c>
      <c r="M1177">
        <f t="shared" si="5"/>
        <v>16.63</v>
      </c>
      <c r="N1177">
        <f t="shared" si="5"/>
        <v>19.100919180984302</v>
      </c>
    </row>
    <row r="1178" spans="1:14" x14ac:dyDescent="0.2">
      <c r="A1178" s="2">
        <f>'Marktpreise EEX NCG 2017'!A1178</f>
        <v>42816</v>
      </c>
      <c r="B1178" s="49">
        <f t="shared" si="10"/>
        <v>18.239029880478096</v>
      </c>
      <c r="C1178" s="49">
        <f t="shared" si="11"/>
        <v>16.626908212560377</v>
      </c>
      <c r="D1178" s="49">
        <f>'Portfolioübersicht BHC'!$G$12</f>
        <v>23.61</v>
      </c>
      <c r="E1178" s="49"/>
      <c r="F1178" s="49"/>
      <c r="G1178">
        <f>'Marktpreise EEX NCG 2017'!G1178</f>
        <v>0</v>
      </c>
      <c r="H1178">
        <f>'Marktpreise EEX NCG 2017'!H1178</f>
        <v>15.853</v>
      </c>
      <c r="I1178">
        <f>'Marktpreise EEX NCG 2017'!L1178+0.19</f>
        <v>17.580800000000057</v>
      </c>
      <c r="J1178">
        <f t="shared" si="8"/>
        <v>16.363</v>
      </c>
      <c r="K1178">
        <f t="shared" si="9"/>
        <v>16.615100999999999</v>
      </c>
      <c r="L1178">
        <f t="shared" si="4"/>
        <v>16.190000000000001</v>
      </c>
      <c r="M1178">
        <f t="shared" si="5"/>
        <v>16.63</v>
      </c>
      <c r="N1178">
        <f t="shared" si="5"/>
        <v>19.100919180984302</v>
      </c>
    </row>
    <row r="1179" spans="1:14" x14ac:dyDescent="0.2">
      <c r="A1179" s="2">
        <f>'Marktpreise EEX NCG 2017'!A1179</f>
        <v>42817</v>
      </c>
      <c r="B1179" s="49">
        <f t="shared" si="10"/>
        <v>18.239029880478096</v>
      </c>
      <c r="C1179" s="49">
        <f t="shared" si="11"/>
        <v>16.626908212560377</v>
      </c>
      <c r="D1179" s="49">
        <f>'Portfolioübersicht BHC'!$G$12</f>
        <v>23.61</v>
      </c>
      <c r="E1179" s="49"/>
      <c r="F1179" s="49"/>
      <c r="G1179">
        <f>'Marktpreise EEX NCG 2017'!G1179</f>
        <v>0</v>
      </c>
      <c r="H1179">
        <f>'Marktpreise EEX NCG 2017'!H1179</f>
        <v>15.867000000000001</v>
      </c>
      <c r="I1179">
        <f>'Marktpreise EEX NCG 2017'!L1179+0.19</f>
        <v>17.596595000000054</v>
      </c>
      <c r="J1179">
        <f t="shared" si="8"/>
        <v>16.363</v>
      </c>
      <c r="K1179">
        <f t="shared" si="9"/>
        <v>16.615100999999999</v>
      </c>
      <c r="L1179">
        <f t="shared" si="4"/>
        <v>16.190000000000001</v>
      </c>
      <c r="M1179">
        <f t="shared" si="5"/>
        <v>16.63</v>
      </c>
      <c r="N1179">
        <f t="shared" si="5"/>
        <v>19.100919180984302</v>
      </c>
    </row>
    <row r="1180" spans="1:14" x14ac:dyDescent="0.2">
      <c r="A1180" s="2">
        <f>'Marktpreise EEX NCG 2017'!A1180</f>
        <v>42818</v>
      </c>
      <c r="B1180" s="49">
        <f t="shared" si="10"/>
        <v>18.239029880478096</v>
      </c>
      <c r="C1180" s="49">
        <f t="shared" si="11"/>
        <v>16.626908212560377</v>
      </c>
      <c r="D1180" s="49">
        <f>'Portfolioübersicht BHC'!$G$12</f>
        <v>23.61</v>
      </c>
      <c r="E1180" s="49"/>
      <c r="F1180" s="49"/>
      <c r="G1180">
        <f>'Marktpreise EEX NCG 2017'!G1180</f>
        <v>0</v>
      </c>
      <c r="H1180">
        <f>'Marktpreise EEX NCG 2017'!H1180</f>
        <v>15.526</v>
      </c>
      <c r="I1180">
        <f>'Marktpreise EEX NCG 2017'!L1180+0.19</f>
        <v>17.611170000000058</v>
      </c>
      <c r="J1180">
        <f t="shared" si="8"/>
        <v>16.363</v>
      </c>
      <c r="K1180">
        <f t="shared" si="9"/>
        <v>16.615100999999999</v>
      </c>
      <c r="L1180">
        <f t="shared" si="4"/>
        <v>16.190000000000001</v>
      </c>
      <c r="M1180">
        <f t="shared" si="5"/>
        <v>16.63</v>
      </c>
      <c r="N1180">
        <f t="shared" si="5"/>
        <v>19.100919180984302</v>
      </c>
    </row>
    <row r="1181" spans="1:14" x14ac:dyDescent="0.2">
      <c r="A1181" s="2">
        <f>'Marktpreise EEX NCG 2017'!A1181</f>
        <v>42819</v>
      </c>
      <c r="B1181" s="49">
        <f t="shared" si="10"/>
        <v>18.239029880478096</v>
      </c>
      <c r="C1181" s="49">
        <f t="shared" si="11"/>
        <v>16.626908212560377</v>
      </c>
      <c r="D1181" s="49">
        <f>'Portfolioübersicht BHC'!$G$12</f>
        <v>23.61</v>
      </c>
      <c r="E1181" s="49"/>
      <c r="F1181" s="49"/>
      <c r="G1181">
        <f>'Marktpreise EEX NCG 2017'!G1181</f>
        <v>0</v>
      </c>
      <c r="H1181">
        <f>'Marktpreise EEX NCG 2017'!H1181</f>
        <v>15.48</v>
      </c>
      <c r="I1181">
        <f>'Marktpreise EEX NCG 2017'!L1181+0.19</f>
        <v>17.627145000000056</v>
      </c>
      <c r="J1181">
        <f t="shared" si="8"/>
        <v>16.363</v>
      </c>
      <c r="K1181">
        <f t="shared" si="9"/>
        <v>16.615100999999999</v>
      </c>
      <c r="L1181">
        <f t="shared" si="4"/>
        <v>16.190000000000001</v>
      </c>
      <c r="M1181">
        <f t="shared" si="5"/>
        <v>16.63</v>
      </c>
      <c r="N1181">
        <f t="shared" si="5"/>
        <v>19.100919180984302</v>
      </c>
    </row>
    <row r="1182" spans="1:14" x14ac:dyDescent="0.2">
      <c r="A1182" s="2">
        <f>'Marktpreise EEX NCG 2017'!A1182</f>
        <v>42820</v>
      </c>
      <c r="B1182" s="49">
        <f t="shared" si="10"/>
        <v>18.239029880478096</v>
      </c>
      <c r="C1182" s="49">
        <f t="shared" si="11"/>
        <v>16.626908212560377</v>
      </c>
      <c r="D1182" s="49">
        <f>'Portfolioübersicht BHC'!$G$12</f>
        <v>23.61</v>
      </c>
      <c r="E1182" s="49"/>
      <c r="F1182" s="49"/>
      <c r="G1182">
        <f>'Marktpreise EEX NCG 2017'!G1182</f>
        <v>0</v>
      </c>
      <c r="H1182">
        <f>'Marktpreise EEX NCG 2017'!H1182</f>
        <v>15.601000000000001</v>
      </c>
      <c r="I1182">
        <f>'Marktpreise EEX NCG 2017'!L1182+0.19</f>
        <v>17.646425000000054</v>
      </c>
      <c r="J1182">
        <f t="shared" si="8"/>
        <v>16.363</v>
      </c>
      <c r="K1182">
        <f t="shared" si="9"/>
        <v>16.615100999999999</v>
      </c>
      <c r="L1182">
        <f t="shared" si="4"/>
        <v>16.190000000000001</v>
      </c>
      <c r="M1182">
        <f t="shared" si="5"/>
        <v>16.63</v>
      </c>
      <c r="N1182">
        <f t="shared" si="5"/>
        <v>19.100919180984302</v>
      </c>
    </row>
    <row r="1183" spans="1:14" x14ac:dyDescent="0.2">
      <c r="A1183" s="2">
        <f>'Marktpreise EEX NCG 2017'!A1183</f>
        <v>42821</v>
      </c>
      <c r="B1183" s="49">
        <f t="shared" si="10"/>
        <v>18.239029880478096</v>
      </c>
      <c r="C1183" s="49">
        <f t="shared" si="11"/>
        <v>16.626908212560377</v>
      </c>
      <c r="D1183" s="49">
        <f>'Portfolioübersicht BHC'!$G$12</f>
        <v>23.61</v>
      </c>
      <c r="E1183" s="49"/>
      <c r="F1183" s="49"/>
      <c r="G1183">
        <f>'Marktpreise EEX NCG 2017'!G1183</f>
        <v>0</v>
      </c>
      <c r="H1183">
        <f>'Marktpreise EEX NCG 2017'!H1183</f>
        <v>15.195</v>
      </c>
      <c r="I1183">
        <f>'Marktpreise EEX NCG 2017'!L1183+0.19</f>
        <v>17.664865000000045</v>
      </c>
      <c r="J1183">
        <f t="shared" si="8"/>
        <v>16.363</v>
      </c>
      <c r="K1183">
        <f t="shared" si="9"/>
        <v>16.615100999999999</v>
      </c>
      <c r="L1183">
        <f t="shared" si="4"/>
        <v>16.190000000000001</v>
      </c>
      <c r="M1183">
        <f t="shared" si="5"/>
        <v>16.63</v>
      </c>
      <c r="N1183">
        <f t="shared" si="5"/>
        <v>19.100919180984302</v>
      </c>
    </row>
    <row r="1184" spans="1:14" x14ac:dyDescent="0.2">
      <c r="A1184" s="2">
        <f>'Marktpreise EEX NCG 2017'!A1184</f>
        <v>42822</v>
      </c>
      <c r="B1184" s="49">
        <f t="shared" si="10"/>
        <v>18.239029880478096</v>
      </c>
      <c r="C1184" s="49">
        <f t="shared" si="11"/>
        <v>16.626908212560377</v>
      </c>
      <c r="D1184" s="49">
        <f>'Portfolioübersicht BHC'!$G$12</f>
        <v>23.61</v>
      </c>
      <c r="E1184" s="49"/>
      <c r="F1184" s="49"/>
      <c r="G1184">
        <f>'Marktpreise EEX NCG 2017'!G1184</f>
        <v>0</v>
      </c>
      <c r="H1184">
        <f>'Marktpreise EEX NCG 2017'!H1184</f>
        <v>15.146000000000001</v>
      </c>
      <c r="I1184">
        <f>'Marktpreise EEX NCG 2017'!L1184+0.19</f>
        <v>17.684220000000042</v>
      </c>
      <c r="J1184">
        <f t="shared" si="8"/>
        <v>16.363</v>
      </c>
      <c r="K1184">
        <f t="shared" si="9"/>
        <v>16.615100999999999</v>
      </c>
      <c r="L1184">
        <f t="shared" si="4"/>
        <v>16.190000000000001</v>
      </c>
      <c r="M1184">
        <f t="shared" si="5"/>
        <v>16.63</v>
      </c>
      <c r="N1184">
        <f t="shared" si="5"/>
        <v>19.100919180984302</v>
      </c>
    </row>
    <row r="1185" spans="1:14" x14ac:dyDescent="0.2">
      <c r="A1185" s="2">
        <f>'Marktpreise EEX NCG 2017'!A1185</f>
        <v>42823</v>
      </c>
      <c r="B1185" s="49">
        <f t="shared" si="10"/>
        <v>18.239029880478096</v>
      </c>
      <c r="C1185" s="49">
        <f t="shared" si="11"/>
        <v>16.626908212560377</v>
      </c>
      <c r="D1185" s="49">
        <f>'Portfolioübersicht BHC'!$G$12</f>
        <v>23.61</v>
      </c>
      <c r="E1185" s="49"/>
      <c r="F1185" s="49"/>
      <c r="G1185">
        <f>'Marktpreise EEX NCG 2017'!G1185</f>
        <v>0</v>
      </c>
      <c r="H1185">
        <f>'Marktpreise EEX NCG 2017'!H1185</f>
        <v>15.539</v>
      </c>
      <c r="I1185">
        <f>'Marktpreise EEX NCG 2017'!L1185+0.19</f>
        <v>17.705585000000049</v>
      </c>
      <c r="J1185">
        <f t="shared" si="8"/>
        <v>16.363</v>
      </c>
      <c r="K1185">
        <f t="shared" si="9"/>
        <v>16.615100999999999</v>
      </c>
      <c r="L1185">
        <f t="shared" si="4"/>
        <v>16.190000000000001</v>
      </c>
      <c r="M1185">
        <f t="shared" si="5"/>
        <v>16.63</v>
      </c>
      <c r="N1185">
        <f t="shared" si="5"/>
        <v>19.100919180984302</v>
      </c>
    </row>
    <row r="1186" spans="1:14" x14ac:dyDescent="0.2">
      <c r="A1186" s="2">
        <f>'Marktpreise EEX NCG 2017'!A1186</f>
        <v>42824</v>
      </c>
      <c r="B1186" s="49">
        <f t="shared" si="10"/>
        <v>18.239029880478096</v>
      </c>
      <c r="C1186" s="49">
        <f t="shared" si="11"/>
        <v>16.626908212560377</v>
      </c>
      <c r="D1186" s="49">
        <f>'Portfolioübersicht BHC'!$G$12</f>
        <v>23.61</v>
      </c>
      <c r="E1186" s="49"/>
      <c r="F1186" s="49"/>
      <c r="G1186">
        <f>'Marktpreise EEX NCG 2017'!G1186</f>
        <v>0</v>
      </c>
      <c r="H1186">
        <f>'Marktpreise EEX NCG 2017'!H1186</f>
        <v>15.638999999999999</v>
      </c>
      <c r="I1186">
        <f>'Marktpreise EEX NCG 2017'!L1186+0.19</f>
        <v>17.726655000000047</v>
      </c>
      <c r="J1186">
        <f t="shared" si="8"/>
        <v>16.363</v>
      </c>
      <c r="K1186">
        <f t="shared" si="9"/>
        <v>16.615100999999999</v>
      </c>
      <c r="L1186">
        <f t="shared" si="4"/>
        <v>16.190000000000001</v>
      </c>
      <c r="M1186">
        <f t="shared" si="5"/>
        <v>16.63</v>
      </c>
      <c r="N1186">
        <f t="shared" si="5"/>
        <v>19.100919180984302</v>
      </c>
    </row>
    <row r="1187" spans="1:14" x14ac:dyDescent="0.2">
      <c r="A1187" s="2">
        <f>'Marktpreise EEX NCG 2017'!A1187</f>
        <v>42825</v>
      </c>
      <c r="B1187" s="49">
        <f t="shared" si="10"/>
        <v>18.239029880478096</v>
      </c>
      <c r="C1187" s="49">
        <f t="shared" si="11"/>
        <v>16.626908212560377</v>
      </c>
      <c r="D1187" s="49">
        <f>'Portfolioübersicht BHC'!$G$12</f>
        <v>23.61</v>
      </c>
      <c r="E1187" s="49"/>
      <c r="F1187" s="49"/>
      <c r="G1187">
        <f>'Marktpreise EEX NCG 2017'!G1187</f>
        <v>0</v>
      </c>
      <c r="H1187">
        <f>'Marktpreise EEX NCG 2017'!H1187</f>
        <v>15.37</v>
      </c>
      <c r="I1187">
        <f>'Marktpreise EEX NCG 2017'!L1187+0.19</f>
        <v>17.748735000000035</v>
      </c>
      <c r="J1187">
        <f t="shared" si="8"/>
        <v>16.363</v>
      </c>
      <c r="K1187">
        <f t="shared" si="9"/>
        <v>16.615100999999999</v>
      </c>
      <c r="L1187">
        <f t="shared" si="4"/>
        <v>16.190000000000001</v>
      </c>
      <c r="M1187">
        <f t="shared" si="5"/>
        <v>16.63</v>
      </c>
      <c r="N1187">
        <f t="shared" si="5"/>
        <v>19.100919180984302</v>
      </c>
    </row>
    <row r="1188" spans="1:14" x14ac:dyDescent="0.2">
      <c r="A1188" s="2">
        <f>'Marktpreise EEX NCG 2017'!A1188</f>
        <v>42826</v>
      </c>
      <c r="B1188" s="49">
        <f t="shared" si="10"/>
        <v>18.239029880478096</v>
      </c>
      <c r="C1188" s="49">
        <f t="shared" si="11"/>
        <v>16.626908212560377</v>
      </c>
      <c r="D1188" s="49">
        <f>'Portfolioübersicht BHC'!$G$12</f>
        <v>23.61</v>
      </c>
      <c r="E1188" s="49"/>
      <c r="F1188" s="49"/>
      <c r="G1188">
        <f>'Marktpreise EEX NCG 2017'!G1188</f>
        <v>0</v>
      </c>
      <c r="H1188">
        <f>'Marktpreise EEX NCG 2017'!H1188</f>
        <v>15.884</v>
      </c>
      <c r="I1188">
        <f>'Marktpreise EEX NCG 2017'!L1188+0.19</f>
        <v>17.77170000000002</v>
      </c>
      <c r="J1188">
        <f>'Portfolioübersicht BHC'!E31</f>
        <v>16.398366666666668</v>
      </c>
      <c r="K1188">
        <f>'Portfolioübersicht BHC'!E26</f>
        <v>16.626312233333334</v>
      </c>
      <c r="L1188">
        <f t="shared" si="4"/>
        <v>16.190000000000001</v>
      </c>
      <c r="M1188">
        <f t="shared" si="5"/>
        <v>16.63</v>
      </c>
      <c r="N1188">
        <f>'Portfolioübersicht BHC'!E70</f>
        <v>18.484958833051106</v>
      </c>
    </row>
    <row r="1189" spans="1:14" x14ac:dyDescent="0.2">
      <c r="A1189" s="2">
        <f>'Marktpreise EEX NCG 2017'!A1189</f>
        <v>42827</v>
      </c>
      <c r="B1189" s="49">
        <f t="shared" si="10"/>
        <v>18.239029880478096</v>
      </c>
      <c r="C1189" s="49">
        <f t="shared" si="11"/>
        <v>16.626908212560377</v>
      </c>
      <c r="D1189" s="49">
        <f>'Portfolioübersicht BHC'!$G$12</f>
        <v>23.61</v>
      </c>
      <c r="E1189" s="49"/>
      <c r="F1189" s="49"/>
      <c r="G1189">
        <f>'Marktpreise EEX NCG 2017'!G1189</f>
        <v>0</v>
      </c>
      <c r="H1189">
        <f>'Marktpreise EEX NCG 2017'!H1189</f>
        <v>16.164999999999999</v>
      </c>
      <c r="I1189">
        <f>'Marktpreise EEX NCG 2017'!L1189+0.19</f>
        <v>17.795820000000024</v>
      </c>
      <c r="J1189">
        <f>J1188</f>
        <v>16.398366666666668</v>
      </c>
      <c r="K1189">
        <f>K1188</f>
        <v>16.626312233333334</v>
      </c>
      <c r="L1189">
        <f t="shared" si="4"/>
        <v>16.190000000000001</v>
      </c>
      <c r="M1189">
        <f t="shared" si="5"/>
        <v>16.63</v>
      </c>
      <c r="N1189">
        <f>N1188</f>
        <v>18.484958833051106</v>
      </c>
    </row>
    <row r="1190" spans="1:14" x14ac:dyDescent="0.2">
      <c r="A1190" s="2">
        <f>'Marktpreise EEX NCG 2017'!A1190</f>
        <v>42828</v>
      </c>
      <c r="B1190" s="49">
        <f t="shared" si="10"/>
        <v>18.239029880478096</v>
      </c>
      <c r="C1190" s="49">
        <f t="shared" si="11"/>
        <v>16.626908212560377</v>
      </c>
      <c r="D1190" s="49">
        <f>'Portfolioübersicht BHC'!$G$12</f>
        <v>23.61</v>
      </c>
      <c r="E1190" s="49"/>
      <c r="F1190" s="49"/>
      <c r="G1190">
        <f>'Marktpreise EEX NCG 2017'!G1190</f>
        <v>0</v>
      </c>
      <c r="H1190">
        <f>'Marktpreise EEX NCG 2017'!H1190</f>
        <v>16.495000000000001</v>
      </c>
      <c r="I1190">
        <f>'Marktpreise EEX NCG 2017'!L1190+0.19</f>
        <v>17.820700000000016</v>
      </c>
      <c r="J1190">
        <f t="shared" ref="J1190:J1217" si="12">J1189</f>
        <v>16.398366666666668</v>
      </c>
      <c r="K1190">
        <f t="shared" ref="K1190:K1217" si="13">K1189</f>
        <v>16.626312233333334</v>
      </c>
      <c r="L1190">
        <f t="shared" si="4"/>
        <v>16.190000000000001</v>
      </c>
      <c r="M1190">
        <f t="shared" si="5"/>
        <v>16.63</v>
      </c>
      <c r="N1190">
        <f t="shared" si="5"/>
        <v>18.484958833051106</v>
      </c>
    </row>
    <row r="1191" spans="1:14" x14ac:dyDescent="0.2">
      <c r="A1191" s="2">
        <f>'Marktpreise EEX NCG 2017'!A1191</f>
        <v>42829</v>
      </c>
      <c r="B1191" s="49">
        <f t="shared" si="10"/>
        <v>18.239029880478096</v>
      </c>
      <c r="C1191" s="49">
        <f t="shared" si="11"/>
        <v>16.626908212560377</v>
      </c>
      <c r="D1191" s="49">
        <f>'Portfolioübersicht BHC'!$G$12</f>
        <v>23.61</v>
      </c>
      <c r="E1191" s="49"/>
      <c r="F1191" s="49"/>
      <c r="G1191">
        <f>'Marktpreise EEX NCG 2017'!G1191</f>
        <v>0</v>
      </c>
      <c r="H1191">
        <f>'Marktpreise EEX NCG 2017'!H1191</f>
        <v>16.161000000000001</v>
      </c>
      <c r="I1191">
        <f>'Marktpreise EEX NCG 2017'!L1191+0.19</f>
        <v>17.841205000000009</v>
      </c>
      <c r="J1191">
        <f t="shared" si="12"/>
        <v>16.398366666666668</v>
      </c>
      <c r="K1191">
        <f t="shared" si="13"/>
        <v>16.626312233333334</v>
      </c>
      <c r="L1191">
        <f t="shared" si="4"/>
        <v>16.190000000000001</v>
      </c>
      <c r="M1191">
        <f t="shared" si="5"/>
        <v>16.63</v>
      </c>
      <c r="N1191">
        <f t="shared" si="5"/>
        <v>18.484958833051106</v>
      </c>
    </row>
    <row r="1192" spans="1:14" x14ac:dyDescent="0.2">
      <c r="A1192" s="2">
        <f>'Marktpreise EEX NCG 2017'!A1192</f>
        <v>42830</v>
      </c>
      <c r="B1192" s="49">
        <f t="shared" si="10"/>
        <v>18.239029880478096</v>
      </c>
      <c r="C1192" s="49">
        <f t="shared" si="11"/>
        <v>16.626908212560377</v>
      </c>
      <c r="D1192" s="49">
        <f>'Portfolioübersicht BHC'!$G$12</f>
        <v>23.61</v>
      </c>
      <c r="E1192" s="49"/>
      <c r="F1192" s="49"/>
      <c r="G1192">
        <f>'Marktpreise EEX NCG 2017'!G1192</f>
        <v>0</v>
      </c>
      <c r="H1192">
        <f>'Marktpreise EEX NCG 2017'!H1192</f>
        <v>16.545999999999999</v>
      </c>
      <c r="I1192">
        <f>'Marktpreise EEX NCG 2017'!L1192+0.19</f>
        <v>17.864179999999998</v>
      </c>
      <c r="J1192">
        <f t="shared" si="12"/>
        <v>16.398366666666668</v>
      </c>
      <c r="K1192">
        <f t="shared" si="13"/>
        <v>16.626312233333334</v>
      </c>
      <c r="L1192">
        <f t="shared" si="4"/>
        <v>16.190000000000001</v>
      </c>
      <c r="M1192">
        <f t="shared" si="5"/>
        <v>16.63</v>
      </c>
      <c r="N1192">
        <f t="shared" si="5"/>
        <v>18.484958833051106</v>
      </c>
    </row>
    <row r="1193" spans="1:14" x14ac:dyDescent="0.2">
      <c r="A1193" s="2">
        <f>'Marktpreise EEX NCG 2017'!A1193</f>
        <v>42831</v>
      </c>
      <c r="B1193" s="49">
        <f t="shared" si="10"/>
        <v>18.239029880478096</v>
      </c>
      <c r="C1193" s="49">
        <f t="shared" si="11"/>
        <v>16.626908212560377</v>
      </c>
      <c r="D1193" s="49">
        <f>'Portfolioübersicht BHC'!$G$12</f>
        <v>23.61</v>
      </c>
      <c r="E1193" s="49"/>
      <c r="F1193" s="49"/>
      <c r="G1193">
        <f>'Marktpreise EEX NCG 2017'!G1193</f>
        <v>0</v>
      </c>
      <c r="H1193">
        <f>'Marktpreise EEX NCG 2017'!H1193</f>
        <v>16.521999999999998</v>
      </c>
      <c r="I1193">
        <f>'Marktpreise EEX NCG 2017'!L1193+0.19</f>
        <v>17.8858</v>
      </c>
      <c r="J1193">
        <f t="shared" si="12"/>
        <v>16.398366666666668</v>
      </c>
      <c r="K1193">
        <f t="shared" si="13"/>
        <v>16.626312233333334</v>
      </c>
      <c r="L1193">
        <f t="shared" ref="L1193:L1256" si="14">L1192</f>
        <v>16.190000000000001</v>
      </c>
      <c r="M1193">
        <f t="shared" ref="M1193:N1256" si="15">M1192</f>
        <v>16.63</v>
      </c>
      <c r="N1193">
        <f t="shared" si="15"/>
        <v>18.484958833051106</v>
      </c>
    </row>
    <row r="1194" spans="1:14" x14ac:dyDescent="0.2">
      <c r="A1194" s="2">
        <f>'Marktpreise EEX NCG 2017'!A1194</f>
        <v>42832</v>
      </c>
      <c r="B1194" s="49">
        <f t="shared" si="10"/>
        <v>18.239029880478096</v>
      </c>
      <c r="C1194" s="49">
        <f t="shared" si="11"/>
        <v>16.626908212560377</v>
      </c>
      <c r="D1194" s="49">
        <f>'Portfolioübersicht BHC'!$G$12</f>
        <v>23.61</v>
      </c>
      <c r="E1194" s="49"/>
      <c r="F1194" s="49"/>
      <c r="G1194">
        <f>'Marktpreise EEX NCG 2017'!G1194</f>
        <v>0</v>
      </c>
      <c r="H1194">
        <f>'Marktpreise EEX NCG 2017'!H1194</f>
        <v>16.356999999999999</v>
      </c>
      <c r="I1194">
        <f>'Marktpreise EEX NCG 2017'!L1194+0.19</f>
        <v>17.902839999999998</v>
      </c>
      <c r="J1194">
        <f t="shared" si="12"/>
        <v>16.398366666666668</v>
      </c>
      <c r="K1194">
        <f t="shared" si="13"/>
        <v>16.626312233333334</v>
      </c>
      <c r="L1194">
        <f t="shared" si="14"/>
        <v>16.190000000000001</v>
      </c>
      <c r="M1194">
        <f t="shared" si="15"/>
        <v>16.63</v>
      </c>
      <c r="N1194">
        <f t="shared" si="15"/>
        <v>18.484958833051106</v>
      </c>
    </row>
    <row r="1195" spans="1:14" x14ac:dyDescent="0.2">
      <c r="A1195" s="2">
        <f>'Marktpreise EEX NCG 2017'!A1195</f>
        <v>42833</v>
      </c>
      <c r="B1195" s="49">
        <f t="shared" si="10"/>
        <v>18.239029880478096</v>
      </c>
      <c r="C1195" s="49">
        <f t="shared" si="11"/>
        <v>16.626908212560377</v>
      </c>
      <c r="D1195" s="49">
        <f>'Portfolioübersicht BHC'!$G$12</f>
        <v>23.61</v>
      </c>
      <c r="E1195" s="49"/>
      <c r="F1195" s="49"/>
      <c r="G1195">
        <f>'Marktpreise EEX NCG 2017'!G1195</f>
        <v>0</v>
      </c>
      <c r="H1195">
        <f>'Marktpreise EEX NCG 2017'!H1195</f>
        <v>16.091000000000001</v>
      </c>
      <c r="I1195">
        <f>'Marktpreise EEX NCG 2017'!L1195+0.19</f>
        <v>17.918539999999997</v>
      </c>
      <c r="J1195">
        <f t="shared" si="12"/>
        <v>16.398366666666668</v>
      </c>
      <c r="K1195">
        <f t="shared" si="13"/>
        <v>16.626312233333334</v>
      </c>
      <c r="L1195">
        <f t="shared" si="14"/>
        <v>16.190000000000001</v>
      </c>
      <c r="M1195">
        <f t="shared" si="15"/>
        <v>16.63</v>
      </c>
      <c r="N1195">
        <f t="shared" si="15"/>
        <v>18.484958833051106</v>
      </c>
    </row>
    <row r="1196" spans="1:14" x14ac:dyDescent="0.2">
      <c r="A1196" s="2">
        <f>'Marktpreise EEX NCG 2017'!A1196</f>
        <v>42834</v>
      </c>
      <c r="B1196" s="49">
        <f t="shared" si="10"/>
        <v>18.239029880478096</v>
      </c>
      <c r="C1196" s="49">
        <f t="shared" si="11"/>
        <v>16.626908212560377</v>
      </c>
      <c r="D1196" s="49">
        <f>'Portfolioübersicht BHC'!$G$12</f>
        <v>23.61</v>
      </c>
      <c r="E1196" s="49"/>
      <c r="F1196" s="49"/>
      <c r="G1196">
        <f>'Marktpreise EEX NCG 2017'!G1196</f>
        <v>0</v>
      </c>
      <c r="H1196">
        <f>'Marktpreise EEX NCG 2017'!H1196</f>
        <v>16.315000000000001</v>
      </c>
      <c r="I1196">
        <f>'Marktpreise EEX NCG 2017'!L1196+0.19</f>
        <v>17.933859999999989</v>
      </c>
      <c r="J1196">
        <f t="shared" si="12"/>
        <v>16.398366666666668</v>
      </c>
      <c r="K1196">
        <f t="shared" si="13"/>
        <v>16.626312233333334</v>
      </c>
      <c r="L1196">
        <f t="shared" si="14"/>
        <v>16.190000000000001</v>
      </c>
      <c r="M1196">
        <f t="shared" si="15"/>
        <v>16.63</v>
      </c>
      <c r="N1196">
        <f t="shared" si="15"/>
        <v>18.484958833051106</v>
      </c>
    </row>
    <row r="1197" spans="1:14" x14ac:dyDescent="0.2">
      <c r="A1197" s="2">
        <f>'Marktpreise EEX NCG 2017'!A1197</f>
        <v>42835</v>
      </c>
      <c r="B1197" s="49">
        <f t="shared" si="10"/>
        <v>18.239029880478096</v>
      </c>
      <c r="C1197" s="49">
        <f t="shared" si="11"/>
        <v>16.626908212560377</v>
      </c>
      <c r="D1197" s="49">
        <f>'Portfolioübersicht BHC'!$G$12</f>
        <v>23.61</v>
      </c>
      <c r="E1197" s="49"/>
      <c r="F1197" s="49"/>
      <c r="G1197">
        <f>'Marktpreise EEX NCG 2017'!G1197</f>
        <v>0</v>
      </c>
      <c r="H1197">
        <f>'Marktpreise EEX NCG 2017'!H1197</f>
        <v>16.114999999999998</v>
      </c>
      <c r="I1197">
        <f>'Marktpreise EEX NCG 2017'!L1197+0.19</f>
        <v>17.946414999999998</v>
      </c>
      <c r="J1197">
        <f t="shared" si="12"/>
        <v>16.398366666666668</v>
      </c>
      <c r="K1197">
        <f t="shared" si="13"/>
        <v>16.626312233333334</v>
      </c>
      <c r="L1197">
        <f t="shared" si="14"/>
        <v>16.190000000000001</v>
      </c>
      <c r="M1197">
        <f t="shared" si="15"/>
        <v>16.63</v>
      </c>
      <c r="N1197">
        <f t="shared" si="15"/>
        <v>18.484958833051106</v>
      </c>
    </row>
    <row r="1198" spans="1:14" x14ac:dyDescent="0.2">
      <c r="A1198" s="2">
        <f>'Marktpreise EEX NCG 2017'!A1198</f>
        <v>42836</v>
      </c>
      <c r="B1198" s="49">
        <f t="shared" si="10"/>
        <v>18.239029880478096</v>
      </c>
      <c r="C1198" s="49">
        <f t="shared" si="11"/>
        <v>16.626908212560377</v>
      </c>
      <c r="D1198" s="49">
        <f>'Portfolioübersicht BHC'!$G$12</f>
        <v>23.61</v>
      </c>
      <c r="E1198" s="49"/>
      <c r="F1198" s="49"/>
      <c r="G1198">
        <f>'Marktpreise EEX NCG 2017'!G1198</f>
        <v>0</v>
      </c>
      <c r="H1198">
        <f>'Marktpreise EEX NCG 2017'!H1198</f>
        <v>15.939</v>
      </c>
      <c r="I1198">
        <f>'Marktpreise EEX NCG 2017'!L1198+0.19</f>
        <v>17.959519999999994</v>
      </c>
      <c r="J1198">
        <f t="shared" si="12"/>
        <v>16.398366666666668</v>
      </c>
      <c r="K1198">
        <f t="shared" si="13"/>
        <v>16.626312233333334</v>
      </c>
      <c r="L1198">
        <f t="shared" si="14"/>
        <v>16.190000000000001</v>
      </c>
      <c r="M1198">
        <f t="shared" si="15"/>
        <v>16.63</v>
      </c>
      <c r="N1198">
        <f t="shared" si="15"/>
        <v>18.484958833051106</v>
      </c>
    </row>
    <row r="1199" spans="1:14" x14ac:dyDescent="0.2">
      <c r="A1199" s="2">
        <f>'Marktpreise EEX NCG 2017'!A1199</f>
        <v>42837</v>
      </c>
      <c r="B1199" s="49">
        <f t="shared" si="10"/>
        <v>18.239029880478096</v>
      </c>
      <c r="C1199" s="49">
        <f t="shared" si="11"/>
        <v>16.626908212560377</v>
      </c>
      <c r="D1199" s="49">
        <f>'Portfolioübersicht BHC'!$G$12</f>
        <v>23.61</v>
      </c>
      <c r="E1199" s="49"/>
      <c r="F1199" s="49"/>
      <c r="G1199">
        <f>'Marktpreise EEX NCG 2017'!G1199</f>
        <v>0</v>
      </c>
      <c r="H1199">
        <f>'Marktpreise EEX NCG 2017'!H1199</f>
        <v>16.407</v>
      </c>
      <c r="I1199">
        <f>'Marktpreise EEX NCG 2017'!L1199+0.19</f>
        <v>17.975284999999985</v>
      </c>
      <c r="J1199">
        <f t="shared" si="12"/>
        <v>16.398366666666668</v>
      </c>
      <c r="K1199">
        <f t="shared" si="13"/>
        <v>16.626312233333334</v>
      </c>
      <c r="L1199">
        <f t="shared" si="14"/>
        <v>16.190000000000001</v>
      </c>
      <c r="M1199">
        <f t="shared" si="15"/>
        <v>16.63</v>
      </c>
      <c r="N1199">
        <f t="shared" si="15"/>
        <v>18.484958833051106</v>
      </c>
    </row>
    <row r="1200" spans="1:14" x14ac:dyDescent="0.2">
      <c r="A1200" s="2">
        <f>'Marktpreise EEX NCG 2017'!A1200</f>
        <v>42838</v>
      </c>
      <c r="B1200" s="49">
        <f t="shared" si="10"/>
        <v>18.239029880478096</v>
      </c>
      <c r="C1200" s="49">
        <f t="shared" si="11"/>
        <v>16.626908212560377</v>
      </c>
      <c r="D1200" s="49">
        <f>'Portfolioübersicht BHC'!$G$12</f>
        <v>23.61</v>
      </c>
      <c r="E1200" s="49"/>
      <c r="F1200" s="49"/>
      <c r="G1200">
        <f>'Marktpreise EEX NCG 2017'!G1200</f>
        <v>0</v>
      </c>
      <c r="H1200">
        <f>'Marktpreise EEX NCG 2017'!H1200</f>
        <v>16.088999999999999</v>
      </c>
      <c r="I1200">
        <f>'Marktpreise EEX NCG 2017'!L1200+0.19</f>
        <v>17.987934999999982</v>
      </c>
      <c r="J1200">
        <f t="shared" si="12"/>
        <v>16.398366666666668</v>
      </c>
      <c r="K1200">
        <f t="shared" si="13"/>
        <v>16.626312233333334</v>
      </c>
      <c r="L1200">
        <f t="shared" si="14"/>
        <v>16.190000000000001</v>
      </c>
      <c r="M1200">
        <f t="shared" si="15"/>
        <v>16.63</v>
      </c>
      <c r="N1200">
        <f t="shared" si="15"/>
        <v>18.484958833051106</v>
      </c>
    </row>
    <row r="1201" spans="1:14" x14ac:dyDescent="0.2">
      <c r="A1201" s="2">
        <f>'Marktpreise EEX NCG 2017'!A1201</f>
        <v>42839</v>
      </c>
      <c r="B1201" s="49">
        <f t="shared" si="10"/>
        <v>18.239029880478096</v>
      </c>
      <c r="C1201" s="49">
        <f t="shared" si="11"/>
        <v>16.626908212560377</v>
      </c>
      <c r="D1201" s="49">
        <f>'Portfolioübersicht BHC'!$G$12</f>
        <v>23.61</v>
      </c>
      <c r="E1201" s="49"/>
      <c r="F1201" s="49"/>
      <c r="G1201">
        <f>'Marktpreise EEX NCG 2017'!G1201</f>
        <v>0</v>
      </c>
      <c r="H1201">
        <f>'Marktpreise EEX NCG 2017'!H1201</f>
        <v>16.035</v>
      </c>
      <c r="I1201">
        <f>'Marktpreise EEX NCG 2017'!L1201+0.19</f>
        <v>17.999709999999979</v>
      </c>
      <c r="J1201">
        <f t="shared" si="12"/>
        <v>16.398366666666668</v>
      </c>
      <c r="K1201">
        <f t="shared" si="13"/>
        <v>16.626312233333334</v>
      </c>
      <c r="L1201">
        <f t="shared" si="14"/>
        <v>16.190000000000001</v>
      </c>
      <c r="M1201">
        <f t="shared" si="15"/>
        <v>16.63</v>
      </c>
      <c r="N1201">
        <f t="shared" si="15"/>
        <v>18.484958833051106</v>
      </c>
    </row>
    <row r="1202" spans="1:14" x14ac:dyDescent="0.2">
      <c r="A1202" s="2">
        <f>'Marktpreise EEX NCG 2017'!A1202</f>
        <v>42840</v>
      </c>
      <c r="B1202" s="49">
        <f t="shared" si="10"/>
        <v>18.239029880478096</v>
      </c>
      <c r="C1202" s="49">
        <f t="shared" si="11"/>
        <v>16.626908212560377</v>
      </c>
      <c r="D1202" s="49">
        <f>'Portfolioübersicht BHC'!$G$12</f>
        <v>23.61</v>
      </c>
      <c r="E1202" s="49"/>
      <c r="F1202" s="49"/>
      <c r="G1202">
        <f>'Marktpreise EEX NCG 2017'!G1202</f>
        <v>0</v>
      </c>
      <c r="H1202">
        <f>'Marktpreise EEX NCG 2017'!H1202</f>
        <v>16.056000000000001</v>
      </c>
      <c r="I1202">
        <f>'Marktpreise EEX NCG 2017'!L1202+0.19</f>
        <v>18.014194999999983</v>
      </c>
      <c r="J1202">
        <f t="shared" si="12"/>
        <v>16.398366666666668</v>
      </c>
      <c r="K1202">
        <f t="shared" si="13"/>
        <v>16.626312233333334</v>
      </c>
      <c r="L1202">
        <f t="shared" si="14"/>
        <v>16.190000000000001</v>
      </c>
      <c r="M1202">
        <f t="shared" si="15"/>
        <v>16.63</v>
      </c>
      <c r="N1202">
        <f t="shared" si="15"/>
        <v>18.484958833051106</v>
      </c>
    </row>
    <row r="1203" spans="1:14" x14ac:dyDescent="0.2">
      <c r="A1203" s="2">
        <f>'Marktpreise EEX NCG 2017'!A1203</f>
        <v>42841</v>
      </c>
      <c r="B1203" s="49">
        <f t="shared" si="10"/>
        <v>18.239029880478096</v>
      </c>
      <c r="C1203" s="49">
        <f t="shared" si="11"/>
        <v>16.626908212560377</v>
      </c>
      <c r="D1203" s="49">
        <f>'Portfolioübersicht BHC'!$G$12</f>
        <v>23.61</v>
      </c>
      <c r="E1203" s="49"/>
      <c r="F1203" s="49"/>
      <c r="G1203">
        <f>'Marktpreise EEX NCG 2017'!G1203</f>
        <v>0</v>
      </c>
      <c r="H1203">
        <f>'Marktpreise EEX NCG 2017'!H1203</f>
        <v>16.373999999999999</v>
      </c>
      <c r="I1203">
        <f>'Marktpreise EEX NCG 2017'!L1203+0.19</f>
        <v>18.029859999999974</v>
      </c>
      <c r="J1203">
        <f t="shared" si="12"/>
        <v>16.398366666666668</v>
      </c>
      <c r="K1203">
        <f t="shared" si="13"/>
        <v>16.626312233333334</v>
      </c>
      <c r="L1203">
        <f t="shared" si="14"/>
        <v>16.190000000000001</v>
      </c>
      <c r="M1203">
        <f t="shared" si="15"/>
        <v>16.63</v>
      </c>
      <c r="N1203">
        <f t="shared" si="15"/>
        <v>18.484958833051106</v>
      </c>
    </row>
    <row r="1204" spans="1:14" x14ac:dyDescent="0.2">
      <c r="A1204" s="2">
        <f>'Marktpreise EEX NCG 2017'!A1204</f>
        <v>42842</v>
      </c>
      <c r="B1204" s="49">
        <f t="shared" si="10"/>
        <v>18.239029880478096</v>
      </c>
      <c r="C1204" s="49">
        <f t="shared" si="11"/>
        <v>16.626908212560377</v>
      </c>
      <c r="D1204" s="49">
        <f>'Portfolioübersicht BHC'!$G$12</f>
        <v>23.61</v>
      </c>
      <c r="E1204" s="49"/>
      <c r="F1204" s="49"/>
      <c r="G1204">
        <f>'Marktpreise EEX NCG 2017'!G1204</f>
        <v>0</v>
      </c>
      <c r="H1204">
        <f>'Marktpreise EEX NCG 2017'!H1204</f>
        <v>16.390999999999998</v>
      </c>
      <c r="I1204">
        <f>'Marktpreise EEX NCG 2017'!L1204+0.19</f>
        <v>18.044039999999971</v>
      </c>
      <c r="J1204">
        <f t="shared" si="12"/>
        <v>16.398366666666668</v>
      </c>
      <c r="K1204">
        <f t="shared" si="13"/>
        <v>16.626312233333334</v>
      </c>
      <c r="L1204">
        <f t="shared" si="14"/>
        <v>16.190000000000001</v>
      </c>
      <c r="M1204">
        <f t="shared" si="15"/>
        <v>16.63</v>
      </c>
      <c r="N1204">
        <f t="shared" si="15"/>
        <v>18.484958833051106</v>
      </c>
    </row>
    <row r="1205" spans="1:14" x14ac:dyDescent="0.2">
      <c r="A1205" s="2">
        <f>'Marktpreise EEX NCG 2017'!A1205</f>
        <v>42843</v>
      </c>
      <c r="B1205" s="49">
        <f t="shared" si="10"/>
        <v>18.239029880478096</v>
      </c>
      <c r="C1205" s="49">
        <f t="shared" si="11"/>
        <v>16.626908212560377</v>
      </c>
      <c r="D1205" s="49">
        <f>'Portfolioübersicht BHC'!$G$12</f>
        <v>23.61</v>
      </c>
      <c r="E1205" s="49"/>
      <c r="F1205" s="49"/>
      <c r="G1205">
        <f>'Marktpreise EEX NCG 2017'!G1205</f>
        <v>0</v>
      </c>
      <c r="H1205">
        <f>'Marktpreise EEX NCG 2017'!H1205</f>
        <v>16.701000000000001</v>
      </c>
      <c r="I1205">
        <f>'Marktpreise EEX NCG 2017'!L1205+0.19</f>
        <v>18.062329999999967</v>
      </c>
      <c r="J1205">
        <f t="shared" si="12"/>
        <v>16.398366666666668</v>
      </c>
      <c r="K1205">
        <f t="shared" si="13"/>
        <v>16.626312233333334</v>
      </c>
      <c r="L1205">
        <f t="shared" si="14"/>
        <v>16.190000000000001</v>
      </c>
      <c r="M1205">
        <f t="shared" si="15"/>
        <v>16.63</v>
      </c>
      <c r="N1205">
        <f t="shared" si="15"/>
        <v>18.484958833051106</v>
      </c>
    </row>
    <row r="1206" spans="1:14" x14ac:dyDescent="0.2">
      <c r="A1206" s="2">
        <f>'Marktpreise EEX NCG 2017'!A1206</f>
        <v>42844</v>
      </c>
      <c r="B1206" s="49">
        <f t="shared" si="10"/>
        <v>18.239029880478096</v>
      </c>
      <c r="C1206" s="49">
        <f t="shared" si="11"/>
        <v>16.626908212560377</v>
      </c>
      <c r="D1206" s="49">
        <f>'Portfolioübersicht BHC'!$G$12</f>
        <v>23.61</v>
      </c>
      <c r="E1206" s="49"/>
      <c r="F1206" s="49"/>
      <c r="G1206">
        <f>'Marktpreise EEX NCG 2017'!G1206</f>
        <v>0</v>
      </c>
      <c r="H1206">
        <f>'Marktpreise EEX NCG 2017'!H1206</f>
        <v>17.061</v>
      </c>
      <c r="I1206">
        <f>'Marktpreise EEX NCG 2017'!L1206+0.19</f>
        <v>18.08243999999997</v>
      </c>
      <c r="J1206">
        <f t="shared" si="12"/>
        <v>16.398366666666668</v>
      </c>
      <c r="K1206">
        <f t="shared" si="13"/>
        <v>16.626312233333334</v>
      </c>
      <c r="L1206">
        <f t="shared" si="14"/>
        <v>16.190000000000001</v>
      </c>
      <c r="M1206">
        <f t="shared" si="15"/>
        <v>16.63</v>
      </c>
      <c r="N1206">
        <f t="shared" si="15"/>
        <v>18.484958833051106</v>
      </c>
    </row>
    <row r="1207" spans="1:14" x14ac:dyDescent="0.2">
      <c r="A1207" s="2">
        <f>'Marktpreise EEX NCG 2017'!A1207</f>
        <v>42845</v>
      </c>
      <c r="B1207" s="49">
        <f t="shared" si="10"/>
        <v>18.239029880478096</v>
      </c>
      <c r="C1207" s="49">
        <f t="shared" si="11"/>
        <v>16.626908212560377</v>
      </c>
      <c r="D1207" s="49">
        <f>'Portfolioübersicht BHC'!$G$12</f>
        <v>23.61</v>
      </c>
      <c r="E1207" s="49"/>
      <c r="F1207" s="49"/>
      <c r="G1207">
        <f>'Marktpreise EEX NCG 2017'!G1207</f>
        <v>0</v>
      </c>
      <c r="H1207">
        <f>'Marktpreise EEX NCG 2017'!H1207</f>
        <v>16.741</v>
      </c>
      <c r="I1207">
        <f>'Marktpreise EEX NCG 2017'!L1207+0.19</f>
        <v>18.099929999999986</v>
      </c>
      <c r="J1207">
        <f t="shared" si="12"/>
        <v>16.398366666666668</v>
      </c>
      <c r="K1207">
        <f t="shared" si="13"/>
        <v>16.626312233333334</v>
      </c>
      <c r="L1207">
        <f t="shared" si="14"/>
        <v>16.190000000000001</v>
      </c>
      <c r="M1207">
        <f t="shared" si="15"/>
        <v>16.63</v>
      </c>
      <c r="N1207">
        <f t="shared" si="15"/>
        <v>18.484958833051106</v>
      </c>
    </row>
    <row r="1208" spans="1:14" x14ac:dyDescent="0.2">
      <c r="A1208" s="2">
        <f>'Marktpreise EEX NCG 2017'!A1208</f>
        <v>42846</v>
      </c>
      <c r="B1208" s="49">
        <f t="shared" si="10"/>
        <v>18.239029880478096</v>
      </c>
      <c r="C1208" s="49">
        <f t="shared" si="11"/>
        <v>16.626908212560377</v>
      </c>
      <c r="D1208" s="49">
        <f>'Portfolioübersicht BHC'!$G$12</f>
        <v>23.61</v>
      </c>
      <c r="E1208" s="49"/>
      <c r="F1208" s="49"/>
      <c r="G1208">
        <f>'Marktpreise EEX NCG 2017'!G1208</f>
        <v>0</v>
      </c>
      <c r="H1208">
        <f>'Marktpreise EEX NCG 2017'!H1208</f>
        <v>16.707999999999998</v>
      </c>
      <c r="I1208">
        <f>'Marktpreise EEX NCG 2017'!L1208+0.19</f>
        <v>18.116474999999973</v>
      </c>
      <c r="J1208">
        <f t="shared" si="12"/>
        <v>16.398366666666668</v>
      </c>
      <c r="K1208">
        <f t="shared" si="13"/>
        <v>16.626312233333334</v>
      </c>
      <c r="L1208">
        <f t="shared" si="14"/>
        <v>16.190000000000001</v>
      </c>
      <c r="M1208">
        <f t="shared" si="15"/>
        <v>16.63</v>
      </c>
      <c r="N1208">
        <f t="shared" si="15"/>
        <v>18.484958833051106</v>
      </c>
    </row>
    <row r="1209" spans="1:14" x14ac:dyDescent="0.2">
      <c r="A1209" s="2">
        <f>'Marktpreise EEX NCG 2017'!A1209</f>
        <v>42847</v>
      </c>
      <c r="B1209" s="49">
        <f t="shared" si="10"/>
        <v>18.239029880478096</v>
      </c>
      <c r="C1209" s="49">
        <f t="shared" si="11"/>
        <v>16.626908212560377</v>
      </c>
      <c r="D1209" s="49">
        <f>'Portfolioübersicht BHC'!$G$12</f>
        <v>23.61</v>
      </c>
      <c r="E1209" s="49"/>
      <c r="F1209" s="49"/>
      <c r="G1209">
        <f>'Marktpreise EEX NCG 2017'!G1209</f>
        <v>0</v>
      </c>
      <c r="H1209">
        <f>'Marktpreise EEX NCG 2017'!H1209</f>
        <v>16.704000000000001</v>
      </c>
      <c r="I1209">
        <f>'Marktpreise EEX NCG 2017'!L1209+0.19</f>
        <v>18.13253499999999</v>
      </c>
      <c r="J1209">
        <f t="shared" si="12"/>
        <v>16.398366666666668</v>
      </c>
      <c r="K1209">
        <f t="shared" si="13"/>
        <v>16.626312233333334</v>
      </c>
      <c r="L1209">
        <f t="shared" si="14"/>
        <v>16.190000000000001</v>
      </c>
      <c r="M1209">
        <f t="shared" si="15"/>
        <v>16.63</v>
      </c>
      <c r="N1209">
        <f t="shared" si="15"/>
        <v>18.484958833051106</v>
      </c>
    </row>
    <row r="1210" spans="1:14" x14ac:dyDescent="0.2">
      <c r="A1210" s="2">
        <f>'Marktpreise EEX NCG 2017'!A1210</f>
        <v>42848</v>
      </c>
      <c r="B1210" s="49">
        <f t="shared" si="10"/>
        <v>18.239029880478096</v>
      </c>
      <c r="C1210" s="49">
        <f t="shared" si="11"/>
        <v>16.626908212560377</v>
      </c>
      <c r="D1210" s="49">
        <f>'Portfolioübersicht BHC'!$G$12</f>
        <v>23.61</v>
      </c>
      <c r="E1210" s="49"/>
      <c r="F1210" s="49"/>
      <c r="G1210">
        <f>'Marktpreise EEX NCG 2017'!G1210</f>
        <v>0</v>
      </c>
      <c r="H1210">
        <f>'Marktpreise EEX NCG 2017'!H1210</f>
        <v>16.760000000000002</v>
      </c>
      <c r="I1210">
        <f>'Marktpreise EEX NCG 2017'!L1210+0.19</f>
        <v>18.14243999999999</v>
      </c>
      <c r="J1210">
        <f t="shared" si="12"/>
        <v>16.398366666666668</v>
      </c>
      <c r="K1210">
        <f t="shared" si="13"/>
        <v>16.626312233333334</v>
      </c>
      <c r="L1210">
        <f t="shared" si="14"/>
        <v>16.190000000000001</v>
      </c>
      <c r="M1210">
        <f t="shared" si="15"/>
        <v>16.63</v>
      </c>
      <c r="N1210">
        <f t="shared" si="15"/>
        <v>18.484958833051106</v>
      </c>
    </row>
    <row r="1211" spans="1:14" x14ac:dyDescent="0.2">
      <c r="A1211" s="2">
        <f>'Marktpreise EEX NCG 2017'!A1211</f>
        <v>42849</v>
      </c>
      <c r="B1211" s="49">
        <f t="shared" si="10"/>
        <v>18.239029880478096</v>
      </c>
      <c r="C1211" s="49">
        <f t="shared" si="11"/>
        <v>16.626908212560377</v>
      </c>
      <c r="D1211" s="49">
        <f>'Portfolioübersicht BHC'!$G$12</f>
        <v>23.61</v>
      </c>
      <c r="E1211" s="49"/>
      <c r="F1211" s="49"/>
      <c r="G1211">
        <f>'Marktpreise EEX NCG 2017'!G1211</f>
        <v>0</v>
      </c>
      <c r="H1211">
        <f>'Marktpreise EEX NCG 2017'!H1211</f>
        <v>16.945</v>
      </c>
      <c r="I1211">
        <f>'Marktpreise EEX NCG 2017'!L1211+0.19</f>
        <v>18.148509999999987</v>
      </c>
      <c r="J1211">
        <f t="shared" si="12"/>
        <v>16.398366666666668</v>
      </c>
      <c r="K1211">
        <f t="shared" si="13"/>
        <v>16.626312233333334</v>
      </c>
      <c r="L1211">
        <f t="shared" si="14"/>
        <v>16.190000000000001</v>
      </c>
      <c r="M1211">
        <f t="shared" si="15"/>
        <v>16.63</v>
      </c>
      <c r="N1211">
        <f t="shared" si="15"/>
        <v>18.484958833051106</v>
      </c>
    </row>
    <row r="1212" spans="1:14" x14ac:dyDescent="0.2">
      <c r="A1212" s="2">
        <f>'Marktpreise EEX NCG 2017'!A1212</f>
        <v>42850</v>
      </c>
      <c r="B1212" s="49">
        <f t="shared" si="10"/>
        <v>18.239029880478096</v>
      </c>
      <c r="C1212" s="49">
        <f t="shared" si="11"/>
        <v>16.626908212560377</v>
      </c>
      <c r="D1212" s="49">
        <f>'Portfolioübersicht BHC'!$G$12</f>
        <v>23.61</v>
      </c>
      <c r="E1212" s="49"/>
      <c r="F1212" s="49"/>
      <c r="G1212">
        <f>'Marktpreise EEX NCG 2017'!G1212</f>
        <v>0</v>
      </c>
      <c r="H1212">
        <f>'Marktpreise EEX NCG 2017'!H1212</f>
        <v>16.768999999999998</v>
      </c>
      <c r="I1212">
        <f>'Marktpreise EEX NCG 2017'!L1212+0.19</f>
        <v>18.154654999999984</v>
      </c>
      <c r="J1212">
        <f t="shared" si="12"/>
        <v>16.398366666666668</v>
      </c>
      <c r="K1212">
        <f t="shared" si="13"/>
        <v>16.626312233333334</v>
      </c>
      <c r="L1212">
        <f t="shared" si="14"/>
        <v>16.190000000000001</v>
      </c>
      <c r="M1212">
        <f t="shared" si="15"/>
        <v>16.63</v>
      </c>
      <c r="N1212">
        <f t="shared" si="15"/>
        <v>18.484958833051106</v>
      </c>
    </row>
    <row r="1213" spans="1:14" x14ac:dyDescent="0.2">
      <c r="A1213" s="2">
        <f>'Marktpreise EEX NCG 2017'!A1213</f>
        <v>42851</v>
      </c>
      <c r="B1213" s="49">
        <f t="shared" si="10"/>
        <v>18.239029880478096</v>
      </c>
      <c r="C1213" s="49">
        <f t="shared" si="11"/>
        <v>16.626908212560377</v>
      </c>
      <c r="D1213" s="49">
        <f>'Portfolioübersicht BHC'!$G$12</f>
        <v>23.61</v>
      </c>
      <c r="E1213" s="49"/>
      <c r="F1213" s="49"/>
      <c r="G1213">
        <f>'Marktpreise EEX NCG 2017'!G1213</f>
        <v>0</v>
      </c>
      <c r="H1213">
        <f>'Marktpreise EEX NCG 2017'!H1213</f>
        <v>16.777000000000001</v>
      </c>
      <c r="I1213">
        <f>'Marktpreise EEX NCG 2017'!L1213+0.19</f>
        <v>18.160749999999972</v>
      </c>
      <c r="J1213">
        <f t="shared" si="12"/>
        <v>16.398366666666668</v>
      </c>
      <c r="K1213">
        <f t="shared" si="13"/>
        <v>16.626312233333334</v>
      </c>
      <c r="L1213">
        <f t="shared" si="14"/>
        <v>16.190000000000001</v>
      </c>
      <c r="M1213">
        <f t="shared" si="15"/>
        <v>16.63</v>
      </c>
      <c r="N1213">
        <f t="shared" si="15"/>
        <v>18.484958833051106</v>
      </c>
    </row>
    <row r="1214" spans="1:14" x14ac:dyDescent="0.2">
      <c r="A1214" s="2">
        <f>'Marktpreise EEX NCG 2017'!A1214</f>
        <v>42852</v>
      </c>
      <c r="B1214" s="49">
        <f t="shared" si="10"/>
        <v>18.239029880478096</v>
      </c>
      <c r="C1214" s="49">
        <f t="shared" si="11"/>
        <v>16.626908212560377</v>
      </c>
      <c r="D1214" s="49">
        <f>'Portfolioübersicht BHC'!$G$12</f>
        <v>23.61</v>
      </c>
      <c r="E1214" s="49"/>
      <c r="F1214" s="49"/>
      <c r="G1214">
        <f>'Marktpreise EEX NCG 2017'!G1214</f>
        <v>0</v>
      </c>
      <c r="H1214">
        <f>'Marktpreise EEX NCG 2017'!H1214</f>
        <v>16.869</v>
      </c>
      <c r="I1214">
        <f>'Marktpreise EEX NCG 2017'!L1214+0.19</f>
        <v>18.165879999999962</v>
      </c>
      <c r="J1214">
        <f t="shared" si="12"/>
        <v>16.398366666666668</v>
      </c>
      <c r="K1214">
        <f t="shared" si="13"/>
        <v>16.626312233333334</v>
      </c>
      <c r="L1214">
        <f t="shared" si="14"/>
        <v>16.190000000000001</v>
      </c>
      <c r="M1214">
        <f t="shared" si="15"/>
        <v>16.63</v>
      </c>
      <c r="N1214">
        <f t="shared" si="15"/>
        <v>18.484958833051106</v>
      </c>
    </row>
    <row r="1215" spans="1:14" x14ac:dyDescent="0.2">
      <c r="A1215" s="2">
        <f>'Marktpreise EEX NCG 2017'!A1215</f>
        <v>42853</v>
      </c>
      <c r="B1215" s="49">
        <f t="shared" si="10"/>
        <v>18.239029880478096</v>
      </c>
      <c r="C1215" s="49">
        <f t="shared" si="11"/>
        <v>16.626908212560377</v>
      </c>
      <c r="D1215" s="49">
        <f>'Portfolioübersicht BHC'!$G$12</f>
        <v>23.61</v>
      </c>
      <c r="E1215" s="49"/>
      <c r="F1215" s="49"/>
      <c r="G1215">
        <f>'Marktpreise EEX NCG 2017'!G1215</f>
        <v>0</v>
      </c>
      <c r="H1215">
        <f>'Marktpreise EEX NCG 2017'!H1215</f>
        <v>16.757000000000001</v>
      </c>
      <c r="I1215">
        <f>'Marktpreise EEX NCG 2017'!L1215+0.19</f>
        <v>18.171559999999975</v>
      </c>
      <c r="J1215">
        <f t="shared" si="12"/>
        <v>16.398366666666668</v>
      </c>
      <c r="K1215">
        <f t="shared" si="13"/>
        <v>16.626312233333334</v>
      </c>
      <c r="L1215">
        <f t="shared" si="14"/>
        <v>16.190000000000001</v>
      </c>
      <c r="M1215">
        <f t="shared" si="15"/>
        <v>16.63</v>
      </c>
      <c r="N1215">
        <f t="shared" si="15"/>
        <v>18.484958833051106</v>
      </c>
    </row>
    <row r="1216" spans="1:14" x14ac:dyDescent="0.2">
      <c r="A1216" s="2">
        <f>'Marktpreise EEX NCG 2017'!A1216</f>
        <v>42854</v>
      </c>
      <c r="B1216" s="49">
        <f t="shared" si="10"/>
        <v>18.239029880478096</v>
      </c>
      <c r="C1216" s="49">
        <f t="shared" si="11"/>
        <v>16.626908212560377</v>
      </c>
      <c r="D1216" s="49">
        <f>'Portfolioübersicht BHC'!$G$12</f>
        <v>23.61</v>
      </c>
      <c r="E1216" s="49"/>
      <c r="F1216" s="49"/>
      <c r="G1216">
        <f>'Marktpreise EEX NCG 2017'!G1216</f>
        <v>0</v>
      </c>
      <c r="H1216">
        <f>'Marktpreise EEX NCG 2017'!H1216</f>
        <v>16.398</v>
      </c>
      <c r="I1216">
        <f>'Marktpreise EEX NCG 2017'!L1216+0.19</f>
        <v>18.175264999999982</v>
      </c>
      <c r="J1216">
        <f t="shared" si="12"/>
        <v>16.398366666666668</v>
      </c>
      <c r="K1216">
        <f t="shared" si="13"/>
        <v>16.626312233333334</v>
      </c>
      <c r="L1216">
        <f t="shared" si="14"/>
        <v>16.190000000000001</v>
      </c>
      <c r="M1216">
        <f t="shared" si="15"/>
        <v>16.63</v>
      </c>
      <c r="N1216">
        <f t="shared" si="15"/>
        <v>18.484958833051106</v>
      </c>
    </row>
    <row r="1217" spans="1:14" x14ac:dyDescent="0.2">
      <c r="A1217" s="2">
        <f>'Marktpreise EEX NCG 2017'!A1217</f>
        <v>42855</v>
      </c>
      <c r="B1217" s="49">
        <f t="shared" si="10"/>
        <v>18.239029880478096</v>
      </c>
      <c r="C1217" s="49">
        <f t="shared" si="11"/>
        <v>16.626908212560377</v>
      </c>
      <c r="D1217" s="49">
        <f>'Portfolioübersicht BHC'!$G$12</f>
        <v>23.61</v>
      </c>
      <c r="E1217" s="49"/>
      <c r="F1217" s="49"/>
      <c r="G1217">
        <f>'Marktpreise EEX NCG 2017'!G1217</f>
        <v>0</v>
      </c>
      <c r="H1217">
        <f>'Marktpreise EEX NCG 2017'!H1217</f>
        <v>16.434999999999999</v>
      </c>
      <c r="I1217">
        <f>'Marktpreise EEX NCG 2017'!L1217+0.19</f>
        <v>18.178759999999986</v>
      </c>
      <c r="J1217">
        <f t="shared" si="12"/>
        <v>16.398366666666668</v>
      </c>
      <c r="K1217">
        <f t="shared" si="13"/>
        <v>16.626312233333334</v>
      </c>
      <c r="L1217">
        <f t="shared" si="14"/>
        <v>16.190000000000001</v>
      </c>
      <c r="M1217">
        <f t="shared" si="15"/>
        <v>16.63</v>
      </c>
      <c r="N1217">
        <f t="shared" si="15"/>
        <v>18.484958833051106</v>
      </c>
    </row>
    <row r="1218" spans="1:14" x14ac:dyDescent="0.2">
      <c r="A1218" s="2">
        <f>'Marktpreise EEX NCG 2017'!A1218</f>
        <v>42856</v>
      </c>
      <c r="B1218" s="49">
        <f t="shared" si="10"/>
        <v>18.239029880478096</v>
      </c>
      <c r="C1218" s="49">
        <f t="shared" si="11"/>
        <v>16.626908212560377</v>
      </c>
      <c r="D1218" s="49">
        <f>'Portfolioübersicht BHC'!$G$12</f>
        <v>23.61</v>
      </c>
      <c r="E1218" s="49"/>
      <c r="F1218" s="49"/>
      <c r="G1218">
        <f>'Marktpreise EEX NCG 2017'!G1218</f>
        <v>0</v>
      </c>
      <c r="H1218">
        <f>'Marktpreise EEX NCG 2017'!H1218</f>
        <v>16.693000000000001</v>
      </c>
      <c r="I1218">
        <f>'Marktpreise EEX NCG 2017'!L1218+0.19</f>
        <v>18.183589999999988</v>
      </c>
      <c r="J1218">
        <f>'Portfolioübersicht BHC'!F31</f>
        <v>16.18166129032258</v>
      </c>
      <c r="K1218">
        <f>'Portfolioübersicht BHC'!F26</f>
        <v>16.557616629032257</v>
      </c>
      <c r="L1218">
        <f t="shared" si="14"/>
        <v>16.190000000000001</v>
      </c>
      <c r="M1218">
        <f t="shared" si="15"/>
        <v>16.63</v>
      </c>
      <c r="N1218">
        <f>'Portfolioübersicht BHC'!F70</f>
        <v>18.016803157203061</v>
      </c>
    </row>
    <row r="1219" spans="1:14" x14ac:dyDescent="0.2">
      <c r="A1219" s="2">
        <f>'Marktpreise EEX NCG 2017'!A1219</f>
        <v>42857</v>
      </c>
      <c r="B1219" s="49">
        <f t="shared" si="10"/>
        <v>18.239029880478096</v>
      </c>
      <c r="C1219" s="49">
        <f t="shared" si="11"/>
        <v>16.626908212560377</v>
      </c>
      <c r="D1219" s="49">
        <f>'Portfolioübersicht BHC'!$G$12</f>
        <v>23.61</v>
      </c>
      <c r="E1219" s="49"/>
      <c r="F1219" s="49"/>
      <c r="G1219">
        <f>'Marktpreise EEX NCG 2017'!G1219</f>
        <v>0</v>
      </c>
      <c r="H1219">
        <f>'Marktpreise EEX NCG 2017'!H1219</f>
        <v>16.936</v>
      </c>
      <c r="I1219">
        <f>'Marktpreise EEX NCG 2017'!L1219+0.19</f>
        <v>18.190069999999999</v>
      </c>
      <c r="J1219">
        <f>J1218</f>
        <v>16.18166129032258</v>
      </c>
      <c r="K1219">
        <f>K1218</f>
        <v>16.557616629032257</v>
      </c>
      <c r="L1219">
        <f t="shared" si="14"/>
        <v>16.190000000000001</v>
      </c>
      <c r="M1219">
        <f t="shared" si="15"/>
        <v>16.63</v>
      </c>
      <c r="N1219">
        <f>N1218</f>
        <v>18.016803157203061</v>
      </c>
    </row>
    <row r="1220" spans="1:14" x14ac:dyDescent="0.2">
      <c r="A1220" s="2">
        <f>'Marktpreise EEX NCG 2017'!A1220</f>
        <v>42858</v>
      </c>
      <c r="B1220" s="49">
        <f t="shared" si="10"/>
        <v>18.239029880478096</v>
      </c>
      <c r="C1220" s="49">
        <f t="shared" si="11"/>
        <v>16.626908212560377</v>
      </c>
      <c r="D1220" s="49">
        <f>'Portfolioübersicht BHC'!$G$12</f>
        <v>23.61</v>
      </c>
      <c r="E1220" s="49"/>
      <c r="F1220" s="49"/>
      <c r="G1220">
        <f>'Marktpreise EEX NCG 2017'!G1220</f>
        <v>0</v>
      </c>
      <c r="H1220">
        <f>'Marktpreise EEX NCG 2017'!H1220</f>
        <v>16.832000000000001</v>
      </c>
      <c r="I1220">
        <f>'Marktpreise EEX NCG 2017'!L1220+0.19</f>
        <v>18.196114999999992</v>
      </c>
      <c r="J1220">
        <f t="shared" ref="J1220:J1248" si="16">J1219</f>
        <v>16.18166129032258</v>
      </c>
      <c r="K1220">
        <f t="shared" ref="K1220:K1248" si="17">K1219</f>
        <v>16.557616629032257</v>
      </c>
      <c r="L1220">
        <f t="shared" si="14"/>
        <v>16.190000000000001</v>
      </c>
      <c r="M1220">
        <f t="shared" si="15"/>
        <v>16.63</v>
      </c>
      <c r="N1220">
        <f t="shared" si="15"/>
        <v>18.016803157203061</v>
      </c>
    </row>
    <row r="1221" spans="1:14" x14ac:dyDescent="0.2">
      <c r="A1221" s="2">
        <f>'Marktpreise EEX NCG 2017'!A1221</f>
        <v>42859</v>
      </c>
      <c r="B1221" s="49">
        <f t="shared" si="10"/>
        <v>18.239029880478096</v>
      </c>
      <c r="C1221" s="49">
        <f t="shared" si="11"/>
        <v>16.626908212560377</v>
      </c>
      <c r="D1221" s="49">
        <f>'Portfolioübersicht BHC'!$G$12</f>
        <v>23.61</v>
      </c>
      <c r="E1221" s="49"/>
      <c r="F1221" s="49"/>
      <c r="G1221">
        <f>'Marktpreise EEX NCG 2017'!G1221</f>
        <v>0</v>
      </c>
      <c r="H1221">
        <f>'Marktpreise EEX NCG 2017'!H1221</f>
        <v>16.564</v>
      </c>
      <c r="I1221">
        <f>'Marktpreise EEX NCG 2017'!L1221+0.19</f>
        <v>18.199764999999989</v>
      </c>
      <c r="J1221">
        <f t="shared" si="16"/>
        <v>16.18166129032258</v>
      </c>
      <c r="K1221">
        <f t="shared" si="17"/>
        <v>16.557616629032257</v>
      </c>
      <c r="L1221">
        <f t="shared" si="14"/>
        <v>16.190000000000001</v>
      </c>
      <c r="M1221">
        <f t="shared" si="15"/>
        <v>16.63</v>
      </c>
      <c r="N1221">
        <f t="shared" si="15"/>
        <v>18.016803157203061</v>
      </c>
    </row>
    <row r="1222" spans="1:14" x14ac:dyDescent="0.2">
      <c r="A1222" s="2">
        <f>'Marktpreise EEX NCG 2017'!A1222</f>
        <v>42860</v>
      </c>
      <c r="B1222" s="49">
        <f t="shared" si="10"/>
        <v>18.239029880478096</v>
      </c>
      <c r="C1222" s="49">
        <f t="shared" si="11"/>
        <v>16.626908212560377</v>
      </c>
      <c r="D1222" s="49">
        <f>'Portfolioübersicht BHC'!$G$12</f>
        <v>23.61</v>
      </c>
      <c r="E1222" s="49"/>
      <c r="F1222" s="49"/>
      <c r="G1222">
        <f>'Marktpreise EEX NCG 2017'!G1222</f>
        <v>0</v>
      </c>
      <c r="H1222">
        <f>'Marktpreise EEX NCG 2017'!H1222</f>
        <v>16.16</v>
      </c>
      <c r="I1222">
        <f>'Marktpreise EEX NCG 2017'!L1222+0.19</f>
        <v>18.199884999999995</v>
      </c>
      <c r="J1222">
        <f t="shared" si="16"/>
        <v>16.18166129032258</v>
      </c>
      <c r="K1222">
        <f t="shared" si="17"/>
        <v>16.557616629032257</v>
      </c>
      <c r="L1222">
        <f t="shared" si="14"/>
        <v>16.190000000000001</v>
      </c>
      <c r="M1222">
        <f t="shared" si="15"/>
        <v>16.63</v>
      </c>
      <c r="N1222">
        <f t="shared" si="15"/>
        <v>18.016803157203061</v>
      </c>
    </row>
    <row r="1223" spans="1:14" x14ac:dyDescent="0.2">
      <c r="A1223" s="2">
        <f>'Marktpreise EEX NCG 2017'!A1223</f>
        <v>42861</v>
      </c>
      <c r="B1223" s="49">
        <f t="shared" si="10"/>
        <v>18.239029880478096</v>
      </c>
      <c r="C1223" s="49">
        <f t="shared" si="11"/>
        <v>16.626908212560377</v>
      </c>
      <c r="D1223" s="49">
        <f>'Portfolioübersicht BHC'!$G$12</f>
        <v>23.61</v>
      </c>
      <c r="E1223" s="49"/>
      <c r="F1223" s="49"/>
      <c r="G1223">
        <f>'Marktpreise EEX NCG 2017'!G1223</f>
        <v>0</v>
      </c>
      <c r="H1223">
        <f>'Marktpreise EEX NCG 2017'!H1223</f>
        <v>16.149000000000001</v>
      </c>
      <c r="I1223">
        <f>'Marktpreise EEX NCG 2017'!L1223+0.19</f>
        <v>18.197585</v>
      </c>
      <c r="J1223">
        <f t="shared" si="16"/>
        <v>16.18166129032258</v>
      </c>
      <c r="K1223">
        <f t="shared" si="17"/>
        <v>16.557616629032257</v>
      </c>
      <c r="L1223">
        <f t="shared" si="14"/>
        <v>16.190000000000001</v>
      </c>
      <c r="M1223">
        <f t="shared" si="15"/>
        <v>16.63</v>
      </c>
      <c r="N1223">
        <f t="shared" si="15"/>
        <v>18.016803157203061</v>
      </c>
    </row>
    <row r="1224" spans="1:14" x14ac:dyDescent="0.2">
      <c r="A1224" s="2">
        <f>'Marktpreise EEX NCG 2017'!A1224</f>
        <v>42862</v>
      </c>
      <c r="B1224" s="49">
        <f t="shared" si="10"/>
        <v>18.239029880478096</v>
      </c>
      <c r="C1224" s="49">
        <f t="shared" si="11"/>
        <v>16.626908212560377</v>
      </c>
      <c r="D1224" s="49">
        <f>'Portfolioübersicht BHC'!$G$12</f>
        <v>23.61</v>
      </c>
      <c r="E1224" s="49"/>
      <c r="F1224" s="49"/>
      <c r="G1224">
        <f>'Marktpreise EEX NCG 2017'!G1224</f>
        <v>0</v>
      </c>
      <c r="H1224">
        <f>'Marktpreise EEX NCG 2017'!H1224</f>
        <v>16.233000000000001</v>
      </c>
      <c r="I1224">
        <f>'Marktpreise EEX NCG 2017'!L1224+0.19</f>
        <v>18.194120000000005</v>
      </c>
      <c r="J1224">
        <f t="shared" si="16"/>
        <v>16.18166129032258</v>
      </c>
      <c r="K1224">
        <f t="shared" si="17"/>
        <v>16.557616629032257</v>
      </c>
      <c r="L1224">
        <f t="shared" si="14"/>
        <v>16.190000000000001</v>
      </c>
      <c r="M1224">
        <f t="shared" si="15"/>
        <v>16.63</v>
      </c>
      <c r="N1224">
        <f t="shared" si="15"/>
        <v>18.016803157203061</v>
      </c>
    </row>
    <row r="1225" spans="1:14" x14ac:dyDescent="0.2">
      <c r="A1225" s="2">
        <f>'Marktpreise EEX NCG 2017'!A1225</f>
        <v>42863</v>
      </c>
      <c r="B1225" s="49">
        <f t="shared" si="10"/>
        <v>18.239029880478096</v>
      </c>
      <c r="C1225" s="49">
        <f t="shared" si="11"/>
        <v>16.626908212560377</v>
      </c>
      <c r="D1225" s="49">
        <f>'Portfolioübersicht BHC'!$G$12</f>
        <v>23.61</v>
      </c>
      <c r="E1225" s="49"/>
      <c r="F1225" s="49"/>
      <c r="G1225">
        <f>'Marktpreise EEX NCG 2017'!G1225</f>
        <v>0</v>
      </c>
      <c r="H1225">
        <f>'Marktpreise EEX NCG 2017'!H1225</f>
        <v>16.256</v>
      </c>
      <c r="I1225">
        <f>'Marktpreise EEX NCG 2017'!L1225+0.19</f>
        <v>18.189495000000008</v>
      </c>
      <c r="J1225">
        <f t="shared" si="16"/>
        <v>16.18166129032258</v>
      </c>
      <c r="K1225">
        <f t="shared" si="17"/>
        <v>16.557616629032257</v>
      </c>
      <c r="L1225">
        <f t="shared" si="14"/>
        <v>16.190000000000001</v>
      </c>
      <c r="M1225">
        <f t="shared" si="15"/>
        <v>16.63</v>
      </c>
      <c r="N1225">
        <f t="shared" si="15"/>
        <v>18.016803157203061</v>
      </c>
    </row>
    <row r="1226" spans="1:14" x14ac:dyDescent="0.2">
      <c r="A1226" s="2">
        <f>'Marktpreise EEX NCG 2017'!A1226</f>
        <v>42864</v>
      </c>
      <c r="B1226" s="49">
        <f t="shared" si="10"/>
        <v>18.239029880478096</v>
      </c>
      <c r="C1226" s="49">
        <f t="shared" si="11"/>
        <v>16.626908212560377</v>
      </c>
      <c r="D1226" s="49">
        <f>'Portfolioübersicht BHC'!$G$12</f>
        <v>23.61</v>
      </c>
      <c r="E1226" s="49"/>
      <c r="F1226" s="49"/>
      <c r="G1226">
        <f>'Marktpreise EEX NCG 2017'!G1226</f>
        <v>0</v>
      </c>
      <c r="H1226">
        <f>'Marktpreise EEX NCG 2017'!H1226</f>
        <v>16.099</v>
      </c>
      <c r="I1226">
        <f>'Marktpreise EEX NCG 2017'!L1226+0.19</f>
        <v>18.186119999999992</v>
      </c>
      <c r="J1226">
        <f t="shared" si="16"/>
        <v>16.18166129032258</v>
      </c>
      <c r="K1226">
        <f t="shared" si="17"/>
        <v>16.557616629032257</v>
      </c>
      <c r="L1226">
        <f t="shared" si="14"/>
        <v>16.190000000000001</v>
      </c>
      <c r="M1226">
        <f t="shared" si="15"/>
        <v>16.63</v>
      </c>
      <c r="N1226">
        <f t="shared" si="15"/>
        <v>18.016803157203061</v>
      </c>
    </row>
    <row r="1227" spans="1:14" x14ac:dyDescent="0.2">
      <c r="A1227" s="2">
        <f>'Marktpreise EEX NCG 2017'!A1227</f>
        <v>42865</v>
      </c>
      <c r="B1227" s="49">
        <f t="shared" ref="B1227:B1290" si="18">B1226</f>
        <v>18.239029880478096</v>
      </c>
      <c r="C1227" s="49">
        <f t="shared" ref="C1227:C1290" si="19">C1226</f>
        <v>16.626908212560377</v>
      </c>
      <c r="D1227" s="49">
        <f>'Portfolioübersicht BHC'!$G$12</f>
        <v>23.61</v>
      </c>
      <c r="E1227" s="49"/>
      <c r="F1227" s="49"/>
      <c r="G1227">
        <f>'Marktpreise EEX NCG 2017'!G1227</f>
        <v>0</v>
      </c>
      <c r="H1227">
        <f>'Marktpreise EEX NCG 2017'!H1227</f>
        <v>16.338999999999999</v>
      </c>
      <c r="I1227">
        <f>'Marktpreise EEX NCG 2017'!L1227+0.19</f>
        <v>18.183745000000002</v>
      </c>
      <c r="J1227">
        <f t="shared" si="16"/>
        <v>16.18166129032258</v>
      </c>
      <c r="K1227">
        <f t="shared" si="17"/>
        <v>16.557616629032257</v>
      </c>
      <c r="L1227">
        <f t="shared" si="14"/>
        <v>16.190000000000001</v>
      </c>
      <c r="M1227">
        <f t="shared" si="15"/>
        <v>16.63</v>
      </c>
      <c r="N1227">
        <f t="shared" si="15"/>
        <v>18.016803157203061</v>
      </c>
    </row>
    <row r="1228" spans="1:14" x14ac:dyDescent="0.2">
      <c r="A1228" s="2">
        <f>'Marktpreise EEX NCG 2017'!A1228</f>
        <v>42866</v>
      </c>
      <c r="B1228" s="49">
        <f t="shared" si="18"/>
        <v>18.239029880478096</v>
      </c>
      <c r="C1228" s="49">
        <f t="shared" si="19"/>
        <v>16.626908212560377</v>
      </c>
      <c r="D1228" s="49">
        <f>'Portfolioübersicht BHC'!$G$12</f>
        <v>23.61</v>
      </c>
      <c r="E1228" s="49"/>
      <c r="F1228" s="49"/>
      <c r="G1228">
        <f>'Marktpreise EEX NCG 2017'!G1228</f>
        <v>0</v>
      </c>
      <c r="H1228">
        <f>'Marktpreise EEX NCG 2017'!H1228</f>
        <v>15.872</v>
      </c>
      <c r="I1228">
        <f>'Marktpreise EEX NCG 2017'!L1228+0.19</f>
        <v>18.178719999999995</v>
      </c>
      <c r="J1228">
        <f t="shared" si="16"/>
        <v>16.18166129032258</v>
      </c>
      <c r="K1228">
        <f t="shared" si="17"/>
        <v>16.557616629032257</v>
      </c>
      <c r="L1228">
        <f t="shared" si="14"/>
        <v>16.190000000000001</v>
      </c>
      <c r="M1228">
        <f t="shared" si="15"/>
        <v>16.63</v>
      </c>
      <c r="N1228">
        <f t="shared" si="15"/>
        <v>18.016803157203061</v>
      </c>
    </row>
    <row r="1229" spans="1:14" x14ac:dyDescent="0.2">
      <c r="A1229" s="2">
        <f>'Marktpreise EEX NCG 2017'!A1229</f>
        <v>42867</v>
      </c>
      <c r="B1229" s="49">
        <f t="shared" si="18"/>
        <v>18.239029880478096</v>
      </c>
      <c r="C1229" s="49">
        <f t="shared" si="19"/>
        <v>16.626908212560377</v>
      </c>
      <c r="D1229" s="49">
        <f>'Portfolioübersicht BHC'!$G$12</f>
        <v>23.61</v>
      </c>
      <c r="E1229" s="49"/>
      <c r="F1229" s="49"/>
      <c r="G1229">
        <f>'Marktpreise EEX NCG 2017'!G1229</f>
        <v>0</v>
      </c>
      <c r="H1229">
        <f>'Marktpreise EEX NCG 2017'!H1229</f>
        <v>15.935</v>
      </c>
      <c r="I1229">
        <f>'Marktpreise EEX NCG 2017'!L1229+0.19</f>
        <v>18.171319999999998</v>
      </c>
      <c r="J1229">
        <f t="shared" si="16"/>
        <v>16.18166129032258</v>
      </c>
      <c r="K1229">
        <f t="shared" si="17"/>
        <v>16.557616629032257</v>
      </c>
      <c r="L1229">
        <f t="shared" si="14"/>
        <v>16.190000000000001</v>
      </c>
      <c r="M1229">
        <f t="shared" si="15"/>
        <v>16.63</v>
      </c>
      <c r="N1229">
        <f t="shared" si="15"/>
        <v>18.016803157203061</v>
      </c>
    </row>
    <row r="1230" spans="1:14" x14ac:dyDescent="0.2">
      <c r="A1230" s="2">
        <f>'Marktpreise EEX NCG 2017'!A1230</f>
        <v>42868</v>
      </c>
      <c r="B1230" s="49">
        <f t="shared" si="18"/>
        <v>18.239029880478096</v>
      </c>
      <c r="C1230" s="49">
        <f t="shared" si="19"/>
        <v>16.626908212560377</v>
      </c>
      <c r="D1230" s="49">
        <f>'Portfolioübersicht BHC'!$G$12</f>
        <v>23.61</v>
      </c>
      <c r="E1230" s="49"/>
      <c r="F1230" s="49"/>
      <c r="G1230">
        <f>'Marktpreise EEX NCG 2017'!G1230</f>
        <v>0</v>
      </c>
      <c r="H1230">
        <f>'Marktpreise EEX NCG 2017'!H1230</f>
        <v>15.878</v>
      </c>
      <c r="I1230">
        <f>'Marktpreise EEX NCG 2017'!L1230+0.19</f>
        <v>18.162705000000006</v>
      </c>
      <c r="J1230">
        <f t="shared" si="16"/>
        <v>16.18166129032258</v>
      </c>
      <c r="K1230">
        <f t="shared" si="17"/>
        <v>16.557616629032257</v>
      </c>
      <c r="L1230">
        <f t="shared" si="14"/>
        <v>16.190000000000001</v>
      </c>
      <c r="M1230">
        <f t="shared" si="15"/>
        <v>16.63</v>
      </c>
      <c r="N1230">
        <f t="shared" si="15"/>
        <v>18.016803157203061</v>
      </c>
    </row>
    <row r="1231" spans="1:14" x14ac:dyDescent="0.2">
      <c r="A1231" s="2">
        <f>'Marktpreise EEX NCG 2017'!A1231</f>
        <v>42869</v>
      </c>
      <c r="B1231" s="49">
        <f t="shared" si="18"/>
        <v>18.239029880478096</v>
      </c>
      <c r="C1231" s="49">
        <f t="shared" si="19"/>
        <v>16.626908212560377</v>
      </c>
      <c r="D1231" s="49">
        <f>'Portfolioübersicht BHC'!$G$12</f>
        <v>23.61</v>
      </c>
      <c r="E1231" s="49"/>
      <c r="F1231" s="49"/>
      <c r="G1231">
        <f>'Marktpreise EEX NCG 2017'!G1231</f>
        <v>0</v>
      </c>
      <c r="H1231">
        <f>'Marktpreise EEX NCG 2017'!H1231</f>
        <v>15.718</v>
      </c>
      <c r="I1231">
        <f>'Marktpreise EEX NCG 2017'!L1231+0.19</f>
        <v>18.15397500000001</v>
      </c>
      <c r="J1231">
        <f t="shared" si="16"/>
        <v>16.18166129032258</v>
      </c>
      <c r="K1231">
        <f t="shared" si="17"/>
        <v>16.557616629032257</v>
      </c>
      <c r="L1231">
        <f t="shared" si="14"/>
        <v>16.190000000000001</v>
      </c>
      <c r="M1231">
        <f t="shared" si="15"/>
        <v>16.63</v>
      </c>
      <c r="N1231">
        <f t="shared" si="15"/>
        <v>18.016803157203061</v>
      </c>
    </row>
    <row r="1232" spans="1:14" x14ac:dyDescent="0.2">
      <c r="A1232" s="2">
        <f>'Marktpreise EEX NCG 2017'!A1232</f>
        <v>42870</v>
      </c>
      <c r="B1232" s="49">
        <f t="shared" si="18"/>
        <v>18.239029880478096</v>
      </c>
      <c r="C1232" s="49">
        <f t="shared" si="19"/>
        <v>16.626908212560377</v>
      </c>
      <c r="D1232" s="49">
        <f>'Portfolioübersicht BHC'!$G$12</f>
        <v>23.61</v>
      </c>
      <c r="E1232" s="49"/>
      <c r="F1232" s="49"/>
      <c r="G1232">
        <f>'Marktpreise EEX NCG 2017'!G1232</f>
        <v>0</v>
      </c>
      <c r="H1232">
        <f>'Marktpreise EEX NCG 2017'!H1232</f>
        <v>15.842000000000001</v>
      </c>
      <c r="I1232">
        <f>'Marktpreise EEX NCG 2017'!L1232+0.19</f>
        <v>18.145895000000021</v>
      </c>
      <c r="J1232">
        <f t="shared" si="16"/>
        <v>16.18166129032258</v>
      </c>
      <c r="K1232">
        <f t="shared" si="17"/>
        <v>16.557616629032257</v>
      </c>
      <c r="L1232">
        <f t="shared" si="14"/>
        <v>16.190000000000001</v>
      </c>
      <c r="M1232">
        <f t="shared" si="15"/>
        <v>16.63</v>
      </c>
      <c r="N1232">
        <f t="shared" si="15"/>
        <v>18.016803157203061</v>
      </c>
    </row>
    <row r="1233" spans="1:14" x14ac:dyDescent="0.2">
      <c r="A1233" s="2">
        <f>'Marktpreise EEX NCG 2017'!A1233</f>
        <v>42871</v>
      </c>
      <c r="B1233" s="49">
        <f t="shared" si="18"/>
        <v>18.239029880478096</v>
      </c>
      <c r="C1233" s="49">
        <f t="shared" si="19"/>
        <v>16.626908212560377</v>
      </c>
      <c r="D1233" s="49">
        <f>'Portfolioübersicht BHC'!$G$12</f>
        <v>23.61</v>
      </c>
      <c r="E1233" s="49"/>
      <c r="F1233" s="49"/>
      <c r="G1233">
        <f>'Marktpreise EEX NCG 2017'!G1233</f>
        <v>0</v>
      </c>
      <c r="H1233">
        <f>'Marktpreise EEX NCG 2017'!H1233</f>
        <v>15.842000000000001</v>
      </c>
      <c r="I1233">
        <f>'Marktpreise EEX NCG 2017'!L1233+0.19</f>
        <v>18.14126000000002</v>
      </c>
      <c r="J1233">
        <f t="shared" si="16"/>
        <v>16.18166129032258</v>
      </c>
      <c r="K1233">
        <f t="shared" si="17"/>
        <v>16.557616629032257</v>
      </c>
      <c r="L1233">
        <f t="shared" si="14"/>
        <v>16.190000000000001</v>
      </c>
      <c r="M1233">
        <f t="shared" si="15"/>
        <v>16.63</v>
      </c>
      <c r="N1233">
        <f t="shared" si="15"/>
        <v>18.016803157203061</v>
      </c>
    </row>
    <row r="1234" spans="1:14" x14ac:dyDescent="0.2">
      <c r="A1234" s="2">
        <f>'Marktpreise EEX NCG 2017'!A1234</f>
        <v>42872</v>
      </c>
      <c r="B1234" s="49">
        <f t="shared" si="18"/>
        <v>18.239029880478096</v>
      </c>
      <c r="C1234" s="49">
        <f t="shared" si="19"/>
        <v>16.626908212560377</v>
      </c>
      <c r="D1234" s="49">
        <f>'Portfolioübersicht BHC'!$G$12</f>
        <v>23.61</v>
      </c>
      <c r="E1234" s="49"/>
      <c r="F1234" s="49"/>
      <c r="G1234">
        <f>'Marktpreise EEX NCG 2017'!G1234</f>
        <v>0</v>
      </c>
      <c r="H1234">
        <f>'Marktpreise EEX NCG 2017'!H1234</f>
        <v>15.83</v>
      </c>
      <c r="I1234">
        <f>'Marktpreise EEX NCG 2017'!L1234+0.19</f>
        <v>18.136320000000033</v>
      </c>
      <c r="J1234">
        <f t="shared" si="16"/>
        <v>16.18166129032258</v>
      </c>
      <c r="K1234">
        <f t="shared" si="17"/>
        <v>16.557616629032257</v>
      </c>
      <c r="L1234">
        <f t="shared" si="14"/>
        <v>16.190000000000001</v>
      </c>
      <c r="M1234">
        <f t="shared" si="15"/>
        <v>16.63</v>
      </c>
      <c r="N1234">
        <f t="shared" si="15"/>
        <v>18.016803157203061</v>
      </c>
    </row>
    <row r="1235" spans="1:14" x14ac:dyDescent="0.2">
      <c r="A1235" s="2">
        <f>'Marktpreise EEX NCG 2017'!A1235</f>
        <v>42873</v>
      </c>
      <c r="B1235" s="49">
        <f t="shared" si="18"/>
        <v>18.239029880478096</v>
      </c>
      <c r="C1235" s="49">
        <f t="shared" si="19"/>
        <v>16.626908212560377</v>
      </c>
      <c r="D1235" s="49">
        <f>'Portfolioübersicht BHC'!$G$12</f>
        <v>23.61</v>
      </c>
      <c r="E1235" s="49"/>
      <c r="F1235" s="49"/>
      <c r="G1235">
        <f>'Marktpreise EEX NCG 2017'!G1235</f>
        <v>0</v>
      </c>
      <c r="H1235">
        <f>'Marktpreise EEX NCG 2017'!H1235</f>
        <v>16.006</v>
      </c>
      <c r="I1235">
        <f>'Marktpreise EEX NCG 2017'!L1235+0.19</f>
        <v>18.131085000000041</v>
      </c>
      <c r="J1235">
        <f t="shared" si="16"/>
        <v>16.18166129032258</v>
      </c>
      <c r="K1235">
        <f t="shared" si="17"/>
        <v>16.557616629032257</v>
      </c>
      <c r="L1235">
        <f t="shared" si="14"/>
        <v>16.190000000000001</v>
      </c>
      <c r="M1235">
        <f t="shared" si="15"/>
        <v>16.63</v>
      </c>
      <c r="N1235">
        <f t="shared" si="15"/>
        <v>18.016803157203061</v>
      </c>
    </row>
    <row r="1236" spans="1:14" x14ac:dyDescent="0.2">
      <c r="A1236" s="2">
        <f>'Marktpreise EEX NCG 2017'!A1236</f>
        <v>42874</v>
      </c>
      <c r="B1236" s="49">
        <f t="shared" si="18"/>
        <v>18.239029880478096</v>
      </c>
      <c r="C1236" s="49">
        <f t="shared" si="19"/>
        <v>16.626908212560377</v>
      </c>
      <c r="D1236" s="49">
        <f>'Portfolioübersicht BHC'!$G$12</f>
        <v>23.61</v>
      </c>
      <c r="E1236" s="49"/>
      <c r="F1236" s="49"/>
      <c r="G1236">
        <f>'Marktpreise EEX NCG 2017'!G1236</f>
        <v>0</v>
      </c>
      <c r="H1236">
        <f>'Marktpreise EEX NCG 2017'!H1236</f>
        <v>15.914999999999999</v>
      </c>
      <c r="I1236">
        <f>'Marktpreise EEX NCG 2017'!L1236+0.19</f>
        <v>18.124480000000041</v>
      </c>
      <c r="J1236">
        <f t="shared" si="16"/>
        <v>16.18166129032258</v>
      </c>
      <c r="K1236">
        <f t="shared" si="17"/>
        <v>16.557616629032257</v>
      </c>
      <c r="L1236">
        <f t="shared" si="14"/>
        <v>16.190000000000001</v>
      </c>
      <c r="M1236">
        <f t="shared" si="15"/>
        <v>16.63</v>
      </c>
      <c r="N1236">
        <f t="shared" si="15"/>
        <v>18.016803157203061</v>
      </c>
    </row>
    <row r="1237" spans="1:14" x14ac:dyDescent="0.2">
      <c r="A1237" s="2">
        <f>'Marktpreise EEX NCG 2017'!A1237</f>
        <v>42875</v>
      </c>
      <c r="B1237" s="49">
        <f t="shared" si="18"/>
        <v>18.239029880478096</v>
      </c>
      <c r="C1237" s="49">
        <f t="shared" si="19"/>
        <v>16.626908212560377</v>
      </c>
      <c r="D1237" s="49">
        <f>'Portfolioübersicht BHC'!$G$12</f>
        <v>23.61</v>
      </c>
      <c r="E1237" s="49"/>
      <c r="F1237" s="49"/>
      <c r="G1237">
        <f>'Marktpreise EEX NCG 2017'!G1237</f>
        <v>0</v>
      </c>
      <c r="H1237">
        <f>'Marktpreise EEX NCG 2017'!H1237</f>
        <v>15.821</v>
      </c>
      <c r="I1237">
        <f>'Marktpreise EEX NCG 2017'!L1237+0.19</f>
        <v>18.112665000000035</v>
      </c>
      <c r="J1237">
        <f t="shared" si="16"/>
        <v>16.18166129032258</v>
      </c>
      <c r="K1237">
        <f t="shared" si="17"/>
        <v>16.557616629032257</v>
      </c>
      <c r="L1237">
        <f t="shared" si="14"/>
        <v>16.190000000000001</v>
      </c>
      <c r="M1237">
        <f t="shared" si="15"/>
        <v>16.63</v>
      </c>
      <c r="N1237">
        <f t="shared" si="15"/>
        <v>18.016803157203061</v>
      </c>
    </row>
    <row r="1238" spans="1:14" x14ac:dyDescent="0.2">
      <c r="A1238" s="2">
        <f>'Marktpreise EEX NCG 2017'!A1238</f>
        <v>42876</v>
      </c>
      <c r="B1238" s="49">
        <f t="shared" si="18"/>
        <v>18.239029880478096</v>
      </c>
      <c r="C1238" s="49">
        <f t="shared" si="19"/>
        <v>16.626908212560377</v>
      </c>
      <c r="D1238" s="49">
        <f>'Portfolioübersicht BHC'!$G$12</f>
        <v>23.61</v>
      </c>
      <c r="E1238" s="49"/>
      <c r="F1238" s="49"/>
      <c r="G1238">
        <f>'Marktpreise EEX NCG 2017'!G1238</f>
        <v>0</v>
      </c>
      <c r="H1238">
        <f>'Marktpreise EEX NCG 2017'!H1238</f>
        <v>15.688000000000001</v>
      </c>
      <c r="I1238">
        <f>'Marktpreise EEX NCG 2017'!L1238+0.19</f>
        <v>18.097255000000025</v>
      </c>
      <c r="J1238">
        <f t="shared" si="16"/>
        <v>16.18166129032258</v>
      </c>
      <c r="K1238">
        <f t="shared" si="17"/>
        <v>16.557616629032257</v>
      </c>
      <c r="L1238">
        <f t="shared" si="14"/>
        <v>16.190000000000001</v>
      </c>
      <c r="M1238">
        <f t="shared" si="15"/>
        <v>16.63</v>
      </c>
      <c r="N1238">
        <f t="shared" si="15"/>
        <v>18.016803157203061</v>
      </c>
    </row>
    <row r="1239" spans="1:14" x14ac:dyDescent="0.2">
      <c r="A1239" s="2">
        <f>'Marktpreise EEX NCG 2017'!A1239</f>
        <v>42877</v>
      </c>
      <c r="B1239" s="49">
        <f t="shared" si="18"/>
        <v>18.239029880478096</v>
      </c>
      <c r="C1239" s="49">
        <f t="shared" si="19"/>
        <v>16.626908212560377</v>
      </c>
      <c r="D1239" s="49">
        <f>'Portfolioübersicht BHC'!$G$12</f>
        <v>23.61</v>
      </c>
      <c r="E1239" s="49"/>
      <c r="F1239" s="49"/>
      <c r="G1239">
        <f>'Marktpreise EEX NCG 2017'!G1239</f>
        <v>0</v>
      </c>
      <c r="H1239">
        <f>'Marktpreise EEX NCG 2017'!H1239</f>
        <v>15.617000000000001</v>
      </c>
      <c r="I1239">
        <f>'Marktpreise EEX NCG 2017'!L1239+0.19</f>
        <v>18.079950000000011</v>
      </c>
      <c r="J1239">
        <f t="shared" si="16"/>
        <v>16.18166129032258</v>
      </c>
      <c r="K1239">
        <f t="shared" si="17"/>
        <v>16.557616629032257</v>
      </c>
      <c r="L1239">
        <f t="shared" si="14"/>
        <v>16.190000000000001</v>
      </c>
      <c r="M1239">
        <f t="shared" si="15"/>
        <v>16.63</v>
      </c>
      <c r="N1239">
        <f t="shared" si="15"/>
        <v>18.016803157203061</v>
      </c>
    </row>
    <row r="1240" spans="1:14" x14ac:dyDescent="0.2">
      <c r="A1240" s="2">
        <f>'Marktpreise EEX NCG 2017'!A1240</f>
        <v>42878</v>
      </c>
      <c r="B1240" s="49">
        <f t="shared" si="18"/>
        <v>18.239029880478096</v>
      </c>
      <c r="C1240" s="49">
        <f t="shared" si="19"/>
        <v>16.626908212560377</v>
      </c>
      <c r="D1240" s="49">
        <f>'Portfolioübersicht BHC'!$G$12</f>
        <v>23.61</v>
      </c>
      <c r="E1240" s="49"/>
      <c r="F1240" s="49"/>
      <c r="G1240">
        <f>'Marktpreise EEX NCG 2017'!G1240</f>
        <v>0</v>
      </c>
      <c r="H1240">
        <f>'Marktpreise EEX NCG 2017'!H1240</f>
        <v>15.722</v>
      </c>
      <c r="I1240">
        <f>'Marktpreise EEX NCG 2017'!L1240+0.19</f>
        <v>18.067960000000021</v>
      </c>
      <c r="J1240">
        <f t="shared" si="16"/>
        <v>16.18166129032258</v>
      </c>
      <c r="K1240">
        <f t="shared" si="17"/>
        <v>16.557616629032257</v>
      </c>
      <c r="L1240">
        <f t="shared" si="14"/>
        <v>16.190000000000001</v>
      </c>
      <c r="M1240">
        <f t="shared" si="15"/>
        <v>16.63</v>
      </c>
      <c r="N1240">
        <f t="shared" si="15"/>
        <v>18.016803157203061</v>
      </c>
    </row>
    <row r="1241" spans="1:14" x14ac:dyDescent="0.2">
      <c r="A1241" s="2">
        <f>'Marktpreise EEX NCG 2017'!A1241</f>
        <v>42879</v>
      </c>
      <c r="B1241" s="49">
        <f t="shared" si="18"/>
        <v>18.239029880478096</v>
      </c>
      <c r="C1241" s="49">
        <f t="shared" si="19"/>
        <v>16.626908212560377</v>
      </c>
      <c r="D1241" s="49">
        <f>'Portfolioübersicht BHC'!$G$12</f>
        <v>23.61</v>
      </c>
      <c r="E1241" s="49"/>
      <c r="F1241" s="49"/>
      <c r="G1241">
        <f>'Marktpreise EEX NCG 2017'!G1241</f>
        <v>0</v>
      </c>
      <c r="H1241">
        <f>'Marktpreise EEX NCG 2017'!H1241</f>
        <v>15.725</v>
      </c>
      <c r="I1241">
        <f>'Marktpreise EEX NCG 2017'!L1241+0.19</f>
        <v>18.055770000000013</v>
      </c>
      <c r="J1241">
        <f t="shared" si="16"/>
        <v>16.18166129032258</v>
      </c>
      <c r="K1241">
        <f t="shared" si="17"/>
        <v>16.557616629032257</v>
      </c>
      <c r="L1241">
        <f t="shared" si="14"/>
        <v>16.190000000000001</v>
      </c>
      <c r="M1241">
        <f t="shared" si="15"/>
        <v>16.63</v>
      </c>
      <c r="N1241">
        <f t="shared" si="15"/>
        <v>18.016803157203061</v>
      </c>
    </row>
    <row r="1242" spans="1:14" x14ac:dyDescent="0.2">
      <c r="A1242" s="2">
        <f>'Marktpreise EEX NCG 2017'!A1242</f>
        <v>42880</v>
      </c>
      <c r="B1242" s="49">
        <f t="shared" si="18"/>
        <v>18.239029880478096</v>
      </c>
      <c r="C1242" s="49">
        <f t="shared" si="19"/>
        <v>16.626908212560377</v>
      </c>
      <c r="D1242" s="49">
        <f>'Portfolioübersicht BHC'!$G$12</f>
        <v>23.61</v>
      </c>
      <c r="E1242" s="49"/>
      <c r="F1242" s="49"/>
      <c r="G1242">
        <f>'Marktpreise EEX NCG 2017'!G1242</f>
        <v>0</v>
      </c>
      <c r="H1242">
        <f>'Marktpreise EEX NCG 2017'!H1242</f>
        <v>15.518000000000001</v>
      </c>
      <c r="I1242">
        <f>'Marktpreise EEX NCG 2017'!L1242+0.19</f>
        <v>18.041315000000015</v>
      </c>
      <c r="J1242">
        <f t="shared" si="16"/>
        <v>16.18166129032258</v>
      </c>
      <c r="K1242">
        <f t="shared" si="17"/>
        <v>16.557616629032257</v>
      </c>
      <c r="L1242">
        <f t="shared" si="14"/>
        <v>16.190000000000001</v>
      </c>
      <c r="M1242">
        <f t="shared" si="15"/>
        <v>16.63</v>
      </c>
      <c r="N1242">
        <f t="shared" si="15"/>
        <v>18.016803157203061</v>
      </c>
    </row>
    <row r="1243" spans="1:14" x14ac:dyDescent="0.2">
      <c r="A1243" s="2">
        <f>'Marktpreise EEX NCG 2017'!A1243</f>
        <v>42881</v>
      </c>
      <c r="B1243" s="49">
        <f t="shared" si="18"/>
        <v>18.239029880478096</v>
      </c>
      <c r="C1243" s="49">
        <f t="shared" si="19"/>
        <v>16.626908212560377</v>
      </c>
      <c r="D1243" s="49">
        <f>'Portfolioübersicht BHC'!$G$12</f>
        <v>23.61</v>
      </c>
      <c r="E1243" s="49"/>
      <c r="F1243" s="49"/>
      <c r="G1243">
        <f>'Marktpreise EEX NCG 2017'!G1243</f>
        <v>0</v>
      </c>
      <c r="H1243">
        <f>'Marktpreise EEX NCG 2017'!H1243</f>
        <v>15.308</v>
      </c>
      <c r="I1243">
        <f>'Marktpreise EEX NCG 2017'!L1243+0.19</f>
        <v>18.025800000000018</v>
      </c>
      <c r="J1243">
        <f t="shared" si="16"/>
        <v>16.18166129032258</v>
      </c>
      <c r="K1243">
        <f t="shared" si="17"/>
        <v>16.557616629032257</v>
      </c>
      <c r="L1243">
        <f t="shared" si="14"/>
        <v>16.190000000000001</v>
      </c>
      <c r="M1243">
        <f t="shared" si="15"/>
        <v>16.63</v>
      </c>
      <c r="N1243">
        <f t="shared" si="15"/>
        <v>18.016803157203061</v>
      </c>
    </row>
    <row r="1244" spans="1:14" x14ac:dyDescent="0.2">
      <c r="A1244" s="2">
        <f>'Marktpreise EEX NCG 2017'!A1244</f>
        <v>42882</v>
      </c>
      <c r="B1244" s="49">
        <f t="shared" si="18"/>
        <v>18.239029880478096</v>
      </c>
      <c r="C1244" s="49">
        <f t="shared" si="19"/>
        <v>16.626908212560377</v>
      </c>
      <c r="D1244" s="49">
        <f>'Portfolioübersicht BHC'!$G$12</f>
        <v>23.61</v>
      </c>
      <c r="E1244" s="49"/>
      <c r="F1244" s="49"/>
      <c r="G1244">
        <f>'Marktpreise EEX NCG 2017'!G1244</f>
        <v>0</v>
      </c>
      <c r="H1244">
        <f>'Marktpreise EEX NCG 2017'!H1244</f>
        <v>15.29</v>
      </c>
      <c r="I1244">
        <f>'Marktpreise EEX NCG 2017'!L1244+0.19</f>
        <v>18.013765000000024</v>
      </c>
      <c r="J1244">
        <f t="shared" si="16"/>
        <v>16.18166129032258</v>
      </c>
      <c r="K1244">
        <f t="shared" si="17"/>
        <v>16.557616629032257</v>
      </c>
      <c r="L1244">
        <f t="shared" si="14"/>
        <v>16.190000000000001</v>
      </c>
      <c r="M1244">
        <f t="shared" si="15"/>
        <v>16.63</v>
      </c>
      <c r="N1244">
        <f t="shared" si="15"/>
        <v>18.016803157203061</v>
      </c>
    </row>
    <row r="1245" spans="1:14" x14ac:dyDescent="0.2">
      <c r="A1245" s="2">
        <f>'Marktpreise EEX NCG 2017'!A1245</f>
        <v>42883</v>
      </c>
      <c r="B1245" s="49">
        <f t="shared" si="18"/>
        <v>18.239029880478096</v>
      </c>
      <c r="C1245" s="49">
        <f t="shared" si="19"/>
        <v>16.626908212560377</v>
      </c>
      <c r="D1245" s="49">
        <f>'Portfolioübersicht BHC'!$G$12</f>
        <v>23.61</v>
      </c>
      <c r="E1245" s="49"/>
      <c r="F1245" s="49"/>
      <c r="G1245">
        <f>'Marktpreise EEX NCG 2017'!G1245</f>
        <v>0</v>
      </c>
      <c r="H1245">
        <f>'Marktpreise EEX NCG 2017'!H1245</f>
        <v>15.739000000000001</v>
      </c>
      <c r="I1245">
        <f>'Marktpreise EEX NCG 2017'!L1245+0.19</f>
        <v>18.002675000000036</v>
      </c>
      <c r="J1245">
        <f t="shared" si="16"/>
        <v>16.18166129032258</v>
      </c>
      <c r="K1245">
        <f t="shared" si="17"/>
        <v>16.557616629032257</v>
      </c>
      <c r="L1245">
        <f t="shared" si="14"/>
        <v>16.190000000000001</v>
      </c>
      <c r="M1245">
        <f t="shared" si="15"/>
        <v>16.63</v>
      </c>
      <c r="N1245">
        <f t="shared" si="15"/>
        <v>18.016803157203061</v>
      </c>
    </row>
    <row r="1246" spans="1:14" x14ac:dyDescent="0.2">
      <c r="A1246" s="2">
        <f>'Marktpreise EEX NCG 2017'!A1246</f>
        <v>42884</v>
      </c>
      <c r="B1246" s="49">
        <f t="shared" si="18"/>
        <v>18.239029880478096</v>
      </c>
      <c r="C1246" s="49">
        <f t="shared" si="19"/>
        <v>16.626908212560377</v>
      </c>
      <c r="D1246" s="49">
        <f>'Portfolioübersicht BHC'!$G$12</f>
        <v>23.61</v>
      </c>
      <c r="E1246" s="49"/>
      <c r="F1246" s="49"/>
      <c r="G1246">
        <f>'Marktpreise EEX NCG 2017'!G1246</f>
        <v>0</v>
      </c>
      <c r="H1246">
        <f>'Marktpreise EEX NCG 2017'!H1246</f>
        <v>15.625999999999999</v>
      </c>
      <c r="I1246">
        <f>'Marktpreise EEX NCG 2017'!L1246+0.19</f>
        <v>17.989405000000044</v>
      </c>
      <c r="J1246">
        <f t="shared" si="16"/>
        <v>16.18166129032258</v>
      </c>
      <c r="K1246">
        <f t="shared" si="17"/>
        <v>16.557616629032257</v>
      </c>
      <c r="L1246">
        <f t="shared" si="14"/>
        <v>16.190000000000001</v>
      </c>
      <c r="M1246">
        <f t="shared" si="15"/>
        <v>16.63</v>
      </c>
      <c r="N1246">
        <f t="shared" si="15"/>
        <v>18.016803157203061</v>
      </c>
    </row>
    <row r="1247" spans="1:14" x14ac:dyDescent="0.2">
      <c r="A1247" s="2">
        <f>'Marktpreise EEX NCG 2017'!A1247</f>
        <v>42885</v>
      </c>
      <c r="B1247" s="49">
        <f t="shared" si="18"/>
        <v>18.239029880478096</v>
      </c>
      <c r="C1247" s="49">
        <f t="shared" si="19"/>
        <v>16.626908212560377</v>
      </c>
      <c r="D1247" s="49">
        <f>'Portfolioübersicht BHC'!$G$12</f>
        <v>23.61</v>
      </c>
      <c r="E1247" s="49"/>
      <c r="F1247" s="49"/>
      <c r="G1247">
        <f>'Marktpreise EEX NCG 2017'!G1247</f>
        <v>0</v>
      </c>
      <c r="H1247">
        <f>'Marktpreise EEX NCG 2017'!H1247</f>
        <v>15.895</v>
      </c>
      <c r="I1247">
        <f>'Marktpreise EEX NCG 2017'!L1247+0.19</f>
        <v>17.977990000000048</v>
      </c>
      <c r="J1247">
        <f t="shared" si="16"/>
        <v>16.18166129032258</v>
      </c>
      <c r="K1247">
        <f t="shared" si="17"/>
        <v>16.557616629032257</v>
      </c>
      <c r="L1247">
        <f t="shared" si="14"/>
        <v>16.190000000000001</v>
      </c>
      <c r="M1247">
        <f t="shared" si="15"/>
        <v>16.63</v>
      </c>
      <c r="N1247">
        <f t="shared" si="15"/>
        <v>18.016803157203061</v>
      </c>
    </row>
    <row r="1248" spans="1:14" x14ac:dyDescent="0.2">
      <c r="A1248" s="2">
        <f>'Marktpreise EEX NCG 2017'!A1248</f>
        <v>42886</v>
      </c>
      <c r="B1248" s="49">
        <f t="shared" si="18"/>
        <v>18.239029880478096</v>
      </c>
      <c r="C1248" s="49">
        <f t="shared" si="19"/>
        <v>16.626908212560377</v>
      </c>
      <c r="D1248" s="49">
        <f>'Portfolioübersicht BHC'!$G$12</f>
        <v>23.61</v>
      </c>
      <c r="E1248" s="49"/>
      <c r="F1248" s="49"/>
      <c r="G1248">
        <f>'Marktpreise EEX NCG 2017'!G1248</f>
        <v>0</v>
      </c>
      <c r="H1248">
        <f>'Marktpreise EEX NCG 2017'!H1248</f>
        <v>15.773999999999999</v>
      </c>
      <c r="I1248">
        <f>'Marktpreise EEX NCG 2017'!L1248+0.19</f>
        <v>17.965735000000059</v>
      </c>
      <c r="J1248">
        <f t="shared" si="16"/>
        <v>16.18166129032258</v>
      </c>
      <c r="K1248">
        <f t="shared" si="17"/>
        <v>16.557616629032257</v>
      </c>
      <c r="L1248">
        <f t="shared" si="14"/>
        <v>16.190000000000001</v>
      </c>
      <c r="M1248">
        <f t="shared" si="15"/>
        <v>16.63</v>
      </c>
      <c r="N1248">
        <f t="shared" si="15"/>
        <v>18.016803157203061</v>
      </c>
    </row>
    <row r="1249" spans="1:14" x14ac:dyDescent="0.2">
      <c r="A1249" s="2">
        <f>'Marktpreise EEX NCG 2017'!A1249</f>
        <v>42887</v>
      </c>
      <c r="B1249" s="49">
        <f t="shared" si="18"/>
        <v>18.239029880478096</v>
      </c>
      <c r="C1249" s="49">
        <f t="shared" si="19"/>
        <v>16.626908212560377</v>
      </c>
      <c r="D1249" s="49">
        <f>'Portfolioübersicht BHC'!$G$12</f>
        <v>23.61</v>
      </c>
      <c r="E1249" s="49"/>
      <c r="F1249" s="49"/>
      <c r="G1249">
        <f>'Marktpreise EEX NCG 2017'!G1249</f>
        <v>0</v>
      </c>
      <c r="H1249">
        <f>'Marktpreise EEX NCG 2017'!H1249</f>
        <v>15.494</v>
      </c>
      <c r="I1249">
        <f>'Marktpreise EEX NCG 2017'!L1249+0.19</f>
        <v>17.952005000000046</v>
      </c>
      <c r="J1249">
        <f>'Portfolioübersicht BHC'!G31</f>
        <v>15.894316666666668</v>
      </c>
      <c r="K1249">
        <f>'Portfolioübersicht BHC'!G26</f>
        <v>16.466528383333333</v>
      </c>
      <c r="L1249">
        <f t="shared" si="14"/>
        <v>16.190000000000001</v>
      </c>
      <c r="M1249">
        <f t="shared" si="15"/>
        <v>16.63</v>
      </c>
      <c r="N1249">
        <f>'Portfolioübersicht BHC'!G70</f>
        <v>17.669127644712631</v>
      </c>
    </row>
    <row r="1250" spans="1:14" x14ac:dyDescent="0.2">
      <c r="A1250" s="2">
        <f>'Marktpreise EEX NCG 2017'!A1250</f>
        <v>42888</v>
      </c>
      <c r="B1250" s="49">
        <f t="shared" si="18"/>
        <v>18.239029880478096</v>
      </c>
      <c r="C1250" s="49">
        <f t="shared" si="19"/>
        <v>16.626908212560377</v>
      </c>
      <c r="D1250" s="49">
        <f>'Portfolioübersicht BHC'!$G$12</f>
        <v>23.61</v>
      </c>
      <c r="E1250" s="49"/>
      <c r="F1250" s="49"/>
      <c r="G1250">
        <f>'Marktpreise EEX NCG 2017'!G1250</f>
        <v>0</v>
      </c>
      <c r="H1250">
        <f>'Marktpreise EEX NCG 2017'!H1250</f>
        <v>15.21</v>
      </c>
      <c r="I1250">
        <f>'Marktpreise EEX NCG 2017'!L1250+0.19</f>
        <v>17.938825000000033</v>
      </c>
      <c r="J1250">
        <f>J1249</f>
        <v>15.894316666666668</v>
      </c>
      <c r="K1250">
        <f>K1249</f>
        <v>16.466528383333333</v>
      </c>
      <c r="L1250">
        <f t="shared" si="14"/>
        <v>16.190000000000001</v>
      </c>
      <c r="M1250">
        <f t="shared" si="15"/>
        <v>16.63</v>
      </c>
      <c r="N1250">
        <f>N1249</f>
        <v>17.669127644712631</v>
      </c>
    </row>
    <row r="1251" spans="1:14" x14ac:dyDescent="0.2">
      <c r="A1251" s="2">
        <f>'Marktpreise EEX NCG 2017'!A1251</f>
        <v>42889</v>
      </c>
      <c r="B1251" s="49">
        <f t="shared" si="18"/>
        <v>18.239029880478096</v>
      </c>
      <c r="C1251" s="49">
        <f t="shared" si="19"/>
        <v>16.626908212560377</v>
      </c>
      <c r="D1251" s="49">
        <f>'Portfolioübersicht BHC'!$G$12</f>
        <v>23.61</v>
      </c>
      <c r="E1251" s="49"/>
      <c r="F1251" s="49"/>
      <c r="G1251">
        <f>'Marktpreise EEX NCG 2017'!G1251</f>
        <v>0</v>
      </c>
      <c r="H1251">
        <f>'Marktpreise EEX NCG 2017'!H1251</f>
        <v>15.135999999999999</v>
      </c>
      <c r="I1251">
        <f>'Marktpreise EEX NCG 2017'!L1251+0.19</f>
        <v>17.924990000000037</v>
      </c>
      <c r="J1251">
        <f t="shared" ref="J1251:J1278" si="20">J1250</f>
        <v>15.894316666666668</v>
      </c>
      <c r="K1251">
        <f t="shared" ref="K1251:K1278" si="21">K1250</f>
        <v>16.466528383333333</v>
      </c>
      <c r="L1251">
        <f t="shared" si="14"/>
        <v>16.190000000000001</v>
      </c>
      <c r="M1251">
        <f t="shared" si="15"/>
        <v>16.63</v>
      </c>
      <c r="N1251">
        <f t="shared" si="15"/>
        <v>17.669127644712631</v>
      </c>
    </row>
    <row r="1252" spans="1:14" x14ac:dyDescent="0.2">
      <c r="A1252" s="2">
        <f>'Marktpreise EEX NCG 2017'!A1252</f>
        <v>42890</v>
      </c>
      <c r="B1252" s="49">
        <f t="shared" si="18"/>
        <v>18.239029880478096</v>
      </c>
      <c r="C1252" s="49">
        <f t="shared" si="19"/>
        <v>16.626908212560377</v>
      </c>
      <c r="D1252" s="49">
        <f>'Portfolioübersicht BHC'!$G$12</f>
        <v>23.61</v>
      </c>
      <c r="E1252" s="49"/>
      <c r="F1252" s="49"/>
      <c r="G1252">
        <f>'Marktpreise EEX NCG 2017'!G1252</f>
        <v>0</v>
      </c>
      <c r="H1252">
        <f>'Marktpreise EEX NCG 2017'!H1252</f>
        <v>15.151999999999999</v>
      </c>
      <c r="I1252">
        <f>'Marktpreise EEX NCG 2017'!L1252+0.19</f>
        <v>17.911805000000022</v>
      </c>
      <c r="J1252">
        <f t="shared" si="20"/>
        <v>15.894316666666668</v>
      </c>
      <c r="K1252">
        <f t="shared" si="21"/>
        <v>16.466528383333333</v>
      </c>
      <c r="L1252">
        <f t="shared" si="14"/>
        <v>16.190000000000001</v>
      </c>
      <c r="M1252">
        <f t="shared" si="15"/>
        <v>16.63</v>
      </c>
      <c r="N1252">
        <f t="shared" si="15"/>
        <v>17.669127644712631</v>
      </c>
    </row>
    <row r="1253" spans="1:14" x14ac:dyDescent="0.2">
      <c r="A1253" s="2">
        <f>'Marktpreise EEX NCG 2017'!A1253</f>
        <v>42891</v>
      </c>
      <c r="B1253" s="49">
        <f t="shared" si="18"/>
        <v>18.239029880478096</v>
      </c>
      <c r="C1253" s="49">
        <f t="shared" si="19"/>
        <v>16.626908212560377</v>
      </c>
      <c r="D1253" s="49">
        <f>'Portfolioübersicht BHC'!$G$12</f>
        <v>23.61</v>
      </c>
      <c r="E1253" s="49"/>
      <c r="F1253" s="49"/>
      <c r="G1253">
        <f>'Marktpreise EEX NCG 2017'!G1253</f>
        <v>0</v>
      </c>
      <c r="H1253">
        <f>'Marktpreise EEX NCG 2017'!H1253</f>
        <v>15.468</v>
      </c>
      <c r="I1253">
        <f>'Marktpreise EEX NCG 2017'!L1253+0.19</f>
        <v>17.901990000000026</v>
      </c>
      <c r="J1253">
        <f t="shared" si="20"/>
        <v>15.894316666666668</v>
      </c>
      <c r="K1253">
        <f t="shared" si="21"/>
        <v>16.466528383333333</v>
      </c>
      <c r="L1253">
        <f t="shared" si="14"/>
        <v>16.190000000000001</v>
      </c>
      <c r="M1253">
        <f t="shared" si="15"/>
        <v>16.63</v>
      </c>
      <c r="N1253">
        <f t="shared" si="15"/>
        <v>17.669127644712631</v>
      </c>
    </row>
    <row r="1254" spans="1:14" x14ac:dyDescent="0.2">
      <c r="A1254" s="2">
        <f>'Marktpreise EEX NCG 2017'!A1254</f>
        <v>42892</v>
      </c>
      <c r="B1254" s="49">
        <f t="shared" si="18"/>
        <v>18.239029880478096</v>
      </c>
      <c r="C1254" s="49">
        <f t="shared" si="19"/>
        <v>16.626908212560377</v>
      </c>
      <c r="D1254" s="49">
        <f>'Portfolioübersicht BHC'!$G$12</f>
        <v>23.61</v>
      </c>
      <c r="E1254" s="49"/>
      <c r="F1254" s="49"/>
      <c r="G1254">
        <f>'Marktpreise EEX NCG 2017'!G1254</f>
        <v>0</v>
      </c>
      <c r="H1254">
        <f>'Marktpreise EEX NCG 2017'!H1254</f>
        <v>15.291</v>
      </c>
      <c r="I1254">
        <f>'Marktpreise EEX NCG 2017'!L1254+0.19</f>
        <v>17.890515000000033</v>
      </c>
      <c r="J1254">
        <f t="shared" si="20"/>
        <v>15.894316666666668</v>
      </c>
      <c r="K1254">
        <f t="shared" si="21"/>
        <v>16.466528383333333</v>
      </c>
      <c r="L1254">
        <f t="shared" si="14"/>
        <v>16.190000000000001</v>
      </c>
      <c r="M1254">
        <f t="shared" si="15"/>
        <v>16.63</v>
      </c>
      <c r="N1254">
        <f t="shared" si="15"/>
        <v>17.669127644712631</v>
      </c>
    </row>
    <row r="1255" spans="1:14" x14ac:dyDescent="0.2">
      <c r="A1255" s="2">
        <f>'Marktpreise EEX NCG 2017'!A1255</f>
        <v>42893</v>
      </c>
      <c r="B1255" s="49">
        <f t="shared" si="18"/>
        <v>18.239029880478096</v>
      </c>
      <c r="C1255" s="49">
        <f t="shared" si="19"/>
        <v>16.626908212560377</v>
      </c>
      <c r="D1255" s="49">
        <f>'Portfolioübersicht BHC'!$G$12</f>
        <v>23.61</v>
      </c>
      <c r="E1255" s="49"/>
      <c r="F1255" s="49"/>
      <c r="G1255">
        <f>'Marktpreise EEX NCG 2017'!G1255</f>
        <v>0</v>
      </c>
      <c r="H1255">
        <f>'Marktpreise EEX NCG 2017'!H1255</f>
        <v>15.311999999999999</v>
      </c>
      <c r="I1255">
        <f>'Marktpreise EEX NCG 2017'!L1255+0.19</f>
        <v>17.879040000000042</v>
      </c>
      <c r="J1255">
        <f t="shared" si="20"/>
        <v>15.894316666666668</v>
      </c>
      <c r="K1255">
        <f t="shared" si="21"/>
        <v>16.466528383333333</v>
      </c>
      <c r="L1255">
        <f t="shared" si="14"/>
        <v>16.190000000000001</v>
      </c>
      <c r="M1255">
        <f t="shared" si="15"/>
        <v>16.63</v>
      </c>
      <c r="N1255">
        <f t="shared" si="15"/>
        <v>17.669127644712631</v>
      </c>
    </row>
    <row r="1256" spans="1:14" x14ac:dyDescent="0.2">
      <c r="A1256" s="2">
        <f>'Marktpreise EEX NCG 2017'!A1256</f>
        <v>42894</v>
      </c>
      <c r="B1256" s="49">
        <f t="shared" si="18"/>
        <v>18.239029880478096</v>
      </c>
      <c r="C1256" s="49">
        <f t="shared" si="19"/>
        <v>16.626908212560377</v>
      </c>
      <c r="D1256" s="49">
        <f>'Portfolioübersicht BHC'!$G$12</f>
        <v>23.61</v>
      </c>
      <c r="E1256" s="49"/>
      <c r="F1256" s="49"/>
      <c r="G1256">
        <f>'Marktpreise EEX NCG 2017'!G1256</f>
        <v>0</v>
      </c>
      <c r="H1256">
        <f>'Marktpreise EEX NCG 2017'!H1256</f>
        <v>15.492000000000001</v>
      </c>
      <c r="I1256">
        <f>'Marktpreise EEX NCG 2017'!L1256+0.19</f>
        <v>17.867440000000027</v>
      </c>
      <c r="J1256">
        <f t="shared" si="20"/>
        <v>15.894316666666668</v>
      </c>
      <c r="K1256">
        <f t="shared" si="21"/>
        <v>16.466528383333333</v>
      </c>
      <c r="L1256">
        <f t="shared" si="14"/>
        <v>16.190000000000001</v>
      </c>
      <c r="M1256">
        <f t="shared" si="15"/>
        <v>16.63</v>
      </c>
      <c r="N1256">
        <f t="shared" si="15"/>
        <v>17.669127644712631</v>
      </c>
    </row>
    <row r="1257" spans="1:14" x14ac:dyDescent="0.2">
      <c r="A1257" s="2">
        <f>'Marktpreise EEX NCG 2017'!A1257</f>
        <v>42895</v>
      </c>
      <c r="B1257" s="49">
        <f t="shared" si="18"/>
        <v>18.239029880478096</v>
      </c>
      <c r="C1257" s="49">
        <f t="shared" si="19"/>
        <v>16.626908212560377</v>
      </c>
      <c r="D1257" s="49">
        <f>'Portfolioübersicht BHC'!$G$12</f>
        <v>23.61</v>
      </c>
      <c r="E1257" s="49"/>
      <c r="F1257" s="49"/>
      <c r="G1257">
        <f>'Marktpreise EEX NCG 2017'!G1257</f>
        <v>0</v>
      </c>
      <c r="H1257">
        <f>'Marktpreise EEX NCG 2017'!H1257</f>
        <v>15.414999999999999</v>
      </c>
      <c r="I1257">
        <f>'Marktpreise EEX NCG 2017'!L1257+0.19</f>
        <v>17.857835000000033</v>
      </c>
      <c r="J1257">
        <f t="shared" si="20"/>
        <v>15.894316666666668</v>
      </c>
      <c r="K1257">
        <f t="shared" si="21"/>
        <v>16.466528383333333</v>
      </c>
      <c r="L1257">
        <f t="shared" ref="L1257:L1320" si="22">L1256</f>
        <v>16.190000000000001</v>
      </c>
      <c r="M1257">
        <f t="shared" ref="M1257:N1320" si="23">M1256</f>
        <v>16.63</v>
      </c>
      <c r="N1257">
        <f t="shared" si="23"/>
        <v>17.669127644712631</v>
      </c>
    </row>
    <row r="1258" spans="1:14" x14ac:dyDescent="0.2">
      <c r="A1258" s="2">
        <f>'Marktpreise EEX NCG 2017'!A1258</f>
        <v>42896</v>
      </c>
      <c r="B1258" s="49">
        <f t="shared" si="18"/>
        <v>18.239029880478096</v>
      </c>
      <c r="C1258" s="49">
        <f t="shared" si="19"/>
        <v>16.626908212560377</v>
      </c>
      <c r="D1258" s="49">
        <f>'Portfolioübersicht BHC'!$G$12</f>
        <v>23.61</v>
      </c>
      <c r="E1258" s="49"/>
      <c r="F1258" s="49"/>
      <c r="G1258">
        <f>'Marktpreise EEX NCG 2017'!G1258</f>
        <v>0</v>
      </c>
      <c r="H1258">
        <f>'Marktpreise EEX NCG 2017'!H1258</f>
        <v>15.347</v>
      </c>
      <c r="I1258">
        <f>'Marktpreise EEX NCG 2017'!L1258+0.19</f>
        <v>17.847190000000047</v>
      </c>
      <c r="J1258">
        <f t="shared" si="20"/>
        <v>15.894316666666668</v>
      </c>
      <c r="K1258">
        <f t="shared" si="21"/>
        <v>16.466528383333333</v>
      </c>
      <c r="L1258">
        <f t="shared" si="22"/>
        <v>16.190000000000001</v>
      </c>
      <c r="M1258">
        <f t="shared" si="23"/>
        <v>16.63</v>
      </c>
      <c r="N1258">
        <f t="shared" si="23"/>
        <v>17.669127644712631</v>
      </c>
    </row>
    <row r="1259" spans="1:14" x14ac:dyDescent="0.2">
      <c r="A1259" s="2">
        <f>'Marktpreise EEX NCG 2017'!A1259</f>
        <v>42897</v>
      </c>
      <c r="B1259" s="49">
        <f t="shared" si="18"/>
        <v>18.239029880478096</v>
      </c>
      <c r="C1259" s="49">
        <f t="shared" si="19"/>
        <v>16.626908212560377</v>
      </c>
      <c r="D1259" s="49">
        <f>'Portfolioübersicht BHC'!$G$12</f>
        <v>23.61</v>
      </c>
      <c r="E1259" s="49"/>
      <c r="F1259" s="49"/>
      <c r="G1259">
        <f>'Marktpreise EEX NCG 2017'!G1259</f>
        <v>0</v>
      </c>
      <c r="H1259">
        <f>'Marktpreise EEX NCG 2017'!H1259</f>
        <v>15.509</v>
      </c>
      <c r="I1259">
        <f>'Marktpreise EEX NCG 2017'!L1259+0.19</f>
        <v>17.836065000000037</v>
      </c>
      <c r="J1259">
        <f t="shared" si="20"/>
        <v>15.894316666666668</v>
      </c>
      <c r="K1259">
        <f t="shared" si="21"/>
        <v>16.466528383333333</v>
      </c>
      <c r="L1259">
        <f t="shared" si="22"/>
        <v>16.190000000000001</v>
      </c>
      <c r="M1259">
        <f t="shared" si="23"/>
        <v>16.63</v>
      </c>
      <c r="N1259">
        <f t="shared" si="23"/>
        <v>17.669127644712631</v>
      </c>
    </row>
    <row r="1260" spans="1:14" x14ac:dyDescent="0.2">
      <c r="A1260" s="2">
        <f>'Marktpreise EEX NCG 2017'!A1260</f>
        <v>42898</v>
      </c>
      <c r="B1260" s="49">
        <f t="shared" si="18"/>
        <v>18.239029880478096</v>
      </c>
      <c r="C1260" s="49">
        <f t="shared" si="19"/>
        <v>16.626908212560377</v>
      </c>
      <c r="D1260" s="49">
        <f>'Portfolioübersicht BHC'!$G$12</f>
        <v>23.61</v>
      </c>
      <c r="E1260" s="49"/>
      <c r="F1260" s="49"/>
      <c r="G1260">
        <f>'Marktpreise EEX NCG 2017'!G1260</f>
        <v>0</v>
      </c>
      <c r="H1260">
        <f>'Marktpreise EEX NCG 2017'!H1260</f>
        <v>15.401999999999999</v>
      </c>
      <c r="I1260">
        <f>'Marktpreise EEX NCG 2017'!L1260+0.19</f>
        <v>17.82451500000003</v>
      </c>
      <c r="J1260">
        <f t="shared" si="20"/>
        <v>15.894316666666668</v>
      </c>
      <c r="K1260">
        <f t="shared" si="21"/>
        <v>16.466528383333333</v>
      </c>
      <c r="L1260">
        <f t="shared" si="22"/>
        <v>16.190000000000001</v>
      </c>
      <c r="M1260">
        <f t="shared" si="23"/>
        <v>16.63</v>
      </c>
      <c r="N1260">
        <f t="shared" si="23"/>
        <v>17.669127644712631</v>
      </c>
    </row>
    <row r="1261" spans="1:14" x14ac:dyDescent="0.2">
      <c r="A1261" s="2">
        <f>'Marktpreise EEX NCG 2017'!A1261</f>
        <v>42899</v>
      </c>
      <c r="B1261" s="49">
        <f t="shared" si="18"/>
        <v>18.239029880478096</v>
      </c>
      <c r="C1261" s="49">
        <f t="shared" si="19"/>
        <v>16.626908212560377</v>
      </c>
      <c r="D1261" s="49">
        <f>'Portfolioübersicht BHC'!$G$12</f>
        <v>23.61</v>
      </c>
      <c r="E1261" s="49"/>
      <c r="F1261" s="49"/>
      <c r="G1261">
        <f>'Marktpreise EEX NCG 2017'!G1261</f>
        <v>0</v>
      </c>
      <c r="H1261">
        <f>'Marktpreise EEX NCG 2017'!H1261</f>
        <v>15.34</v>
      </c>
      <c r="I1261">
        <f>'Marktpreise EEX NCG 2017'!L1261+0.19</f>
        <v>17.812555000000032</v>
      </c>
      <c r="J1261">
        <f t="shared" si="20"/>
        <v>15.894316666666668</v>
      </c>
      <c r="K1261">
        <f t="shared" si="21"/>
        <v>16.466528383333333</v>
      </c>
      <c r="L1261">
        <f t="shared" si="22"/>
        <v>16.190000000000001</v>
      </c>
      <c r="M1261">
        <f t="shared" si="23"/>
        <v>16.63</v>
      </c>
      <c r="N1261">
        <f t="shared" si="23"/>
        <v>17.669127644712631</v>
      </c>
    </row>
    <row r="1262" spans="1:14" x14ac:dyDescent="0.2">
      <c r="A1262" s="2">
        <f>'Marktpreise EEX NCG 2017'!A1262</f>
        <v>42900</v>
      </c>
      <c r="B1262" s="49">
        <f t="shared" si="18"/>
        <v>18.239029880478096</v>
      </c>
      <c r="C1262" s="49">
        <f t="shared" si="19"/>
        <v>16.626908212560377</v>
      </c>
      <c r="D1262" s="49">
        <f>'Portfolioübersicht BHC'!$G$12</f>
        <v>23.61</v>
      </c>
      <c r="E1262" s="49"/>
      <c r="F1262" s="49"/>
      <c r="G1262">
        <f>'Marktpreise EEX NCG 2017'!G1262</f>
        <v>0</v>
      </c>
      <c r="H1262">
        <f>'Marktpreise EEX NCG 2017'!H1262</f>
        <v>15.518000000000001</v>
      </c>
      <c r="I1262">
        <f>'Marktpreise EEX NCG 2017'!L1262+0.19</f>
        <v>17.801160000000039</v>
      </c>
      <c r="J1262">
        <f t="shared" si="20"/>
        <v>15.894316666666668</v>
      </c>
      <c r="K1262">
        <f t="shared" si="21"/>
        <v>16.466528383333333</v>
      </c>
      <c r="L1262">
        <f t="shared" si="22"/>
        <v>16.190000000000001</v>
      </c>
      <c r="M1262">
        <f t="shared" si="23"/>
        <v>16.63</v>
      </c>
      <c r="N1262">
        <f t="shared" si="23"/>
        <v>17.669127644712631</v>
      </c>
    </row>
    <row r="1263" spans="1:14" x14ac:dyDescent="0.2">
      <c r="A1263" s="2">
        <f>'Marktpreise EEX NCG 2017'!A1263</f>
        <v>42901</v>
      </c>
      <c r="B1263" s="49">
        <f t="shared" si="18"/>
        <v>18.239029880478096</v>
      </c>
      <c r="C1263" s="49">
        <f t="shared" si="19"/>
        <v>16.626908212560377</v>
      </c>
      <c r="D1263" s="49">
        <f>'Portfolioübersicht BHC'!$G$12</f>
        <v>23.61</v>
      </c>
      <c r="E1263" s="49"/>
      <c r="F1263" s="49"/>
      <c r="G1263">
        <f>'Marktpreise EEX NCG 2017'!G1263</f>
        <v>0</v>
      </c>
      <c r="H1263">
        <f>'Marktpreise EEX NCG 2017'!H1263</f>
        <v>15.162000000000001</v>
      </c>
      <c r="I1263">
        <f>'Marktpreise EEX NCG 2017'!L1263+0.19</f>
        <v>17.78791500000003</v>
      </c>
      <c r="J1263">
        <f t="shared" si="20"/>
        <v>15.894316666666668</v>
      </c>
      <c r="K1263">
        <f t="shared" si="21"/>
        <v>16.466528383333333</v>
      </c>
      <c r="L1263">
        <f t="shared" si="22"/>
        <v>16.190000000000001</v>
      </c>
      <c r="M1263">
        <f t="shared" si="23"/>
        <v>16.63</v>
      </c>
      <c r="N1263">
        <f t="shared" si="23"/>
        <v>17.669127644712631</v>
      </c>
    </row>
    <row r="1264" spans="1:14" x14ac:dyDescent="0.2">
      <c r="A1264" s="2">
        <f>'Marktpreise EEX NCG 2017'!A1264</f>
        <v>42902</v>
      </c>
      <c r="B1264" s="49">
        <f t="shared" si="18"/>
        <v>18.239029880478096</v>
      </c>
      <c r="C1264" s="49">
        <f t="shared" si="19"/>
        <v>16.626908212560377</v>
      </c>
      <c r="D1264" s="49">
        <f>'Portfolioübersicht BHC'!$G$12</f>
        <v>23.61</v>
      </c>
      <c r="E1264" s="49"/>
      <c r="F1264" s="49"/>
      <c r="G1264">
        <f>'Marktpreise EEX NCG 2017'!G1264</f>
        <v>0</v>
      </c>
      <c r="H1264">
        <f>'Marktpreise EEX NCG 2017'!H1264</f>
        <v>15.221</v>
      </c>
      <c r="I1264">
        <f>'Marktpreise EEX NCG 2017'!L1264+0.19</f>
        <v>17.773625000000031</v>
      </c>
      <c r="J1264">
        <f t="shared" si="20"/>
        <v>15.894316666666668</v>
      </c>
      <c r="K1264">
        <f t="shared" si="21"/>
        <v>16.466528383333333</v>
      </c>
      <c r="L1264">
        <f t="shared" si="22"/>
        <v>16.190000000000001</v>
      </c>
      <c r="M1264">
        <f t="shared" si="23"/>
        <v>16.63</v>
      </c>
      <c r="N1264">
        <f t="shared" si="23"/>
        <v>17.669127644712631</v>
      </c>
    </row>
    <row r="1265" spans="1:14" x14ac:dyDescent="0.2">
      <c r="A1265" s="2">
        <f>'Marktpreise EEX NCG 2017'!A1265</f>
        <v>42903</v>
      </c>
      <c r="B1265" s="49">
        <f t="shared" si="18"/>
        <v>18.239029880478096</v>
      </c>
      <c r="C1265" s="49">
        <f t="shared" si="19"/>
        <v>16.626908212560377</v>
      </c>
      <c r="D1265" s="49">
        <f>'Portfolioübersicht BHC'!$G$12</f>
        <v>23.61</v>
      </c>
      <c r="E1265" s="49"/>
      <c r="F1265" s="49"/>
      <c r="G1265">
        <f>'Marktpreise EEX NCG 2017'!G1265</f>
        <v>0</v>
      </c>
      <c r="H1265">
        <f>'Marktpreise EEX NCG 2017'!H1265</f>
        <v>15.254</v>
      </c>
      <c r="I1265">
        <f>'Marktpreise EEX NCG 2017'!L1265+0.19</f>
        <v>17.758340000000025</v>
      </c>
      <c r="J1265">
        <f t="shared" si="20"/>
        <v>15.894316666666668</v>
      </c>
      <c r="K1265">
        <f t="shared" si="21"/>
        <v>16.466528383333333</v>
      </c>
      <c r="L1265">
        <f t="shared" si="22"/>
        <v>16.190000000000001</v>
      </c>
      <c r="M1265">
        <f t="shared" si="23"/>
        <v>16.63</v>
      </c>
      <c r="N1265">
        <f t="shared" si="23"/>
        <v>17.669127644712631</v>
      </c>
    </row>
    <row r="1266" spans="1:14" x14ac:dyDescent="0.2">
      <c r="A1266" s="2">
        <f>'Marktpreise EEX NCG 2017'!A1266</f>
        <v>42904</v>
      </c>
      <c r="B1266" s="49">
        <f t="shared" si="18"/>
        <v>18.239029880478096</v>
      </c>
      <c r="C1266" s="49">
        <f t="shared" si="19"/>
        <v>16.626908212560377</v>
      </c>
      <c r="D1266" s="49">
        <f>'Portfolioübersicht BHC'!$G$12</f>
        <v>23.61</v>
      </c>
      <c r="E1266" s="49"/>
      <c r="F1266" s="49"/>
      <c r="G1266">
        <f>'Marktpreise EEX NCG 2017'!G1266</f>
        <v>0</v>
      </c>
      <c r="H1266">
        <f>'Marktpreise EEX NCG 2017'!H1266</f>
        <v>15.42</v>
      </c>
      <c r="I1266">
        <f>'Marktpreise EEX NCG 2017'!L1266+0.19</f>
        <v>17.744385000000023</v>
      </c>
      <c r="J1266">
        <f t="shared" si="20"/>
        <v>15.894316666666668</v>
      </c>
      <c r="K1266">
        <f t="shared" si="21"/>
        <v>16.466528383333333</v>
      </c>
      <c r="L1266">
        <f t="shared" si="22"/>
        <v>16.190000000000001</v>
      </c>
      <c r="M1266">
        <f t="shared" si="23"/>
        <v>16.63</v>
      </c>
      <c r="N1266">
        <f t="shared" si="23"/>
        <v>17.669127644712631</v>
      </c>
    </row>
    <row r="1267" spans="1:14" x14ac:dyDescent="0.2">
      <c r="A1267" s="2">
        <f>'Marktpreise EEX NCG 2017'!A1267</f>
        <v>42905</v>
      </c>
      <c r="B1267" s="49">
        <f t="shared" si="18"/>
        <v>18.239029880478096</v>
      </c>
      <c r="C1267" s="49">
        <f t="shared" si="19"/>
        <v>16.626908212560377</v>
      </c>
      <c r="D1267" s="49">
        <f>'Portfolioübersicht BHC'!$G$12</f>
        <v>23.61</v>
      </c>
      <c r="E1267" s="49"/>
      <c r="F1267" s="49"/>
      <c r="G1267">
        <f>'Marktpreise EEX NCG 2017'!G1267</f>
        <v>0</v>
      </c>
      <c r="H1267">
        <f>'Marktpreise EEX NCG 2017'!H1267</f>
        <v>15.641</v>
      </c>
      <c r="I1267">
        <f>'Marktpreise EEX NCG 2017'!L1267+0.19</f>
        <v>17.731560000000027</v>
      </c>
      <c r="J1267">
        <f t="shared" si="20"/>
        <v>15.894316666666668</v>
      </c>
      <c r="K1267">
        <f t="shared" si="21"/>
        <v>16.466528383333333</v>
      </c>
      <c r="L1267">
        <f t="shared" si="22"/>
        <v>16.190000000000001</v>
      </c>
      <c r="M1267">
        <f t="shared" si="23"/>
        <v>16.63</v>
      </c>
      <c r="N1267">
        <f t="shared" si="23"/>
        <v>17.669127644712631</v>
      </c>
    </row>
    <row r="1268" spans="1:14" x14ac:dyDescent="0.2">
      <c r="A1268" s="2">
        <f>'Marktpreise EEX NCG 2017'!A1268</f>
        <v>42906</v>
      </c>
      <c r="B1268" s="49">
        <f t="shared" si="18"/>
        <v>18.239029880478096</v>
      </c>
      <c r="C1268" s="49">
        <f t="shared" si="19"/>
        <v>16.626908212560377</v>
      </c>
      <c r="D1268" s="49">
        <f>'Portfolioübersicht BHC'!$G$12</f>
        <v>23.61</v>
      </c>
      <c r="E1268" s="49"/>
      <c r="F1268" s="49"/>
      <c r="G1268">
        <f>'Marktpreise EEX NCG 2017'!G1268</f>
        <v>0</v>
      </c>
      <c r="H1268">
        <f>'Marktpreise EEX NCG 2017'!H1268</f>
        <v>15.722</v>
      </c>
      <c r="I1268">
        <f>'Marktpreise EEX NCG 2017'!L1268+0.19</f>
        <v>17.721490000000031</v>
      </c>
      <c r="J1268">
        <f t="shared" si="20"/>
        <v>15.894316666666668</v>
      </c>
      <c r="K1268">
        <f t="shared" si="21"/>
        <v>16.466528383333333</v>
      </c>
      <c r="L1268">
        <f t="shared" si="22"/>
        <v>16.190000000000001</v>
      </c>
      <c r="M1268">
        <f t="shared" si="23"/>
        <v>16.63</v>
      </c>
      <c r="N1268">
        <f t="shared" si="23"/>
        <v>17.669127644712631</v>
      </c>
    </row>
    <row r="1269" spans="1:14" x14ac:dyDescent="0.2">
      <c r="A1269" s="2">
        <f>'Marktpreise EEX NCG 2017'!A1269</f>
        <v>42907</v>
      </c>
      <c r="B1269" s="49">
        <f t="shared" si="18"/>
        <v>18.239029880478096</v>
      </c>
      <c r="C1269" s="49">
        <f t="shared" si="19"/>
        <v>16.626908212560377</v>
      </c>
      <c r="D1269" s="49">
        <f>'Portfolioübersicht BHC'!$G$12</f>
        <v>23.61</v>
      </c>
      <c r="E1269" s="49"/>
      <c r="F1269" s="49"/>
      <c r="G1269">
        <f>'Marktpreise EEX NCG 2017'!G1269</f>
        <v>0</v>
      </c>
      <c r="H1269">
        <f>'Marktpreise EEX NCG 2017'!H1269</f>
        <v>15.682</v>
      </c>
      <c r="I1269">
        <f>'Marktpreise EEX NCG 2017'!L1269+0.19</f>
        <v>17.71121000000003</v>
      </c>
      <c r="J1269">
        <f t="shared" si="20"/>
        <v>15.894316666666668</v>
      </c>
      <c r="K1269">
        <f t="shared" si="21"/>
        <v>16.466528383333333</v>
      </c>
      <c r="L1269">
        <f t="shared" si="22"/>
        <v>16.190000000000001</v>
      </c>
      <c r="M1269">
        <f t="shared" si="23"/>
        <v>16.63</v>
      </c>
      <c r="N1269">
        <f t="shared" si="23"/>
        <v>17.669127644712631</v>
      </c>
    </row>
    <row r="1270" spans="1:14" x14ac:dyDescent="0.2">
      <c r="A1270" s="2">
        <f>'Marktpreise EEX NCG 2017'!A1270</f>
        <v>42908</v>
      </c>
      <c r="B1270" s="49">
        <f t="shared" si="18"/>
        <v>18.239029880478096</v>
      </c>
      <c r="C1270" s="49">
        <f t="shared" si="19"/>
        <v>16.626908212560377</v>
      </c>
      <c r="D1270" s="49">
        <f>'Portfolioübersicht BHC'!$G$12</f>
        <v>23.61</v>
      </c>
      <c r="E1270" s="49"/>
      <c r="F1270" s="49"/>
      <c r="G1270">
        <f>'Marktpreise EEX NCG 2017'!G1270</f>
        <v>0</v>
      </c>
      <c r="H1270">
        <f>'Marktpreise EEX NCG 2017'!H1270</f>
        <v>15.416</v>
      </c>
      <c r="I1270">
        <f>'Marktpreise EEX NCG 2017'!L1270+0.19</f>
        <v>17.698460000000033</v>
      </c>
      <c r="J1270">
        <f t="shared" si="20"/>
        <v>15.894316666666668</v>
      </c>
      <c r="K1270">
        <f t="shared" si="21"/>
        <v>16.466528383333333</v>
      </c>
      <c r="L1270">
        <f t="shared" si="22"/>
        <v>16.190000000000001</v>
      </c>
      <c r="M1270">
        <f t="shared" si="23"/>
        <v>16.63</v>
      </c>
      <c r="N1270">
        <f t="shared" si="23"/>
        <v>17.669127644712631</v>
      </c>
    </row>
    <row r="1271" spans="1:14" x14ac:dyDescent="0.2">
      <c r="A1271" s="2">
        <f>'Marktpreise EEX NCG 2017'!A1271</f>
        <v>42909</v>
      </c>
      <c r="B1271" s="49">
        <f t="shared" si="18"/>
        <v>18.239029880478096</v>
      </c>
      <c r="C1271" s="49">
        <f t="shared" si="19"/>
        <v>16.626908212560377</v>
      </c>
      <c r="D1271" s="49">
        <f>'Portfolioübersicht BHC'!$G$12</f>
        <v>23.61</v>
      </c>
      <c r="E1271" s="49"/>
      <c r="F1271" s="49"/>
      <c r="G1271">
        <f>'Marktpreise EEX NCG 2017'!G1271</f>
        <v>0</v>
      </c>
      <c r="H1271">
        <f>'Marktpreise EEX NCG 2017'!H1271</f>
        <v>15.101000000000001</v>
      </c>
      <c r="I1271">
        <f>'Marktpreise EEX NCG 2017'!L1271+0.19</f>
        <v>17.686820000000026</v>
      </c>
      <c r="J1271">
        <f t="shared" si="20"/>
        <v>15.894316666666668</v>
      </c>
      <c r="K1271">
        <f t="shared" si="21"/>
        <v>16.466528383333333</v>
      </c>
      <c r="L1271">
        <f t="shared" si="22"/>
        <v>16.190000000000001</v>
      </c>
      <c r="M1271">
        <f t="shared" si="23"/>
        <v>16.63</v>
      </c>
      <c r="N1271">
        <f t="shared" si="23"/>
        <v>17.669127644712631</v>
      </c>
    </row>
    <row r="1272" spans="1:14" x14ac:dyDescent="0.2">
      <c r="A1272" s="2">
        <f>'Marktpreise EEX NCG 2017'!A1272</f>
        <v>42910</v>
      </c>
      <c r="B1272" s="49">
        <f t="shared" si="18"/>
        <v>18.239029880478096</v>
      </c>
      <c r="C1272" s="49">
        <f t="shared" si="19"/>
        <v>16.626908212560377</v>
      </c>
      <c r="D1272" s="49">
        <f>'Portfolioübersicht BHC'!$G$12</f>
        <v>23.61</v>
      </c>
      <c r="E1272" s="49"/>
      <c r="F1272" s="49"/>
      <c r="G1272">
        <f>'Marktpreise EEX NCG 2017'!G1272</f>
        <v>0</v>
      </c>
      <c r="H1272">
        <f>'Marktpreise EEX NCG 2017'!H1272</f>
        <v>15.084</v>
      </c>
      <c r="I1272">
        <f>'Marktpreise EEX NCG 2017'!L1272+0.19</f>
        <v>17.678450000000012</v>
      </c>
      <c r="J1272">
        <f t="shared" si="20"/>
        <v>15.894316666666668</v>
      </c>
      <c r="K1272">
        <f t="shared" si="21"/>
        <v>16.466528383333333</v>
      </c>
      <c r="L1272">
        <f t="shared" si="22"/>
        <v>16.190000000000001</v>
      </c>
      <c r="M1272">
        <f t="shared" si="23"/>
        <v>16.63</v>
      </c>
      <c r="N1272">
        <f t="shared" si="23"/>
        <v>17.669127644712631</v>
      </c>
    </row>
    <row r="1273" spans="1:14" x14ac:dyDescent="0.2">
      <c r="A1273" s="2">
        <f>'Marktpreise EEX NCG 2017'!A1273</f>
        <v>42911</v>
      </c>
      <c r="B1273" s="49">
        <f t="shared" si="18"/>
        <v>18.239029880478096</v>
      </c>
      <c r="C1273" s="49">
        <f t="shared" si="19"/>
        <v>16.626908212560377</v>
      </c>
      <c r="D1273" s="49">
        <f>'Portfolioübersicht BHC'!$G$12</f>
        <v>23.61</v>
      </c>
      <c r="E1273" s="49"/>
      <c r="F1273" s="49"/>
      <c r="G1273">
        <f>'Marktpreise EEX NCG 2017'!G1273</f>
        <v>0</v>
      </c>
      <c r="H1273">
        <f>'Marktpreise EEX NCG 2017'!H1273</f>
        <v>15.353999999999999</v>
      </c>
      <c r="I1273">
        <f>'Marktpreise EEX NCG 2017'!L1273+0.19</f>
        <v>17.672385000000013</v>
      </c>
      <c r="J1273">
        <f t="shared" si="20"/>
        <v>15.894316666666668</v>
      </c>
      <c r="K1273">
        <f t="shared" si="21"/>
        <v>16.466528383333333</v>
      </c>
      <c r="L1273">
        <f t="shared" si="22"/>
        <v>16.190000000000001</v>
      </c>
      <c r="M1273">
        <f t="shared" si="23"/>
        <v>16.63</v>
      </c>
      <c r="N1273">
        <f t="shared" si="23"/>
        <v>17.669127644712631</v>
      </c>
    </row>
    <row r="1274" spans="1:14" x14ac:dyDescent="0.2">
      <c r="A1274" s="2">
        <f>'Marktpreise EEX NCG 2017'!A1274</f>
        <v>42912</v>
      </c>
      <c r="B1274" s="49">
        <f t="shared" si="18"/>
        <v>18.239029880478096</v>
      </c>
      <c r="C1274" s="49">
        <f t="shared" si="19"/>
        <v>16.626908212560377</v>
      </c>
      <c r="D1274" s="49">
        <f>'Portfolioübersicht BHC'!$G$12</f>
        <v>23.61</v>
      </c>
      <c r="E1274" s="49"/>
      <c r="F1274" s="49"/>
      <c r="G1274">
        <f>'Marktpreise EEX NCG 2017'!G1274</f>
        <v>0</v>
      </c>
      <c r="H1274">
        <f>'Marktpreise EEX NCG 2017'!H1274</f>
        <v>15.531000000000001</v>
      </c>
      <c r="I1274">
        <f>'Marktpreise EEX NCG 2017'!L1274+0.19</f>
        <v>17.667695000000005</v>
      </c>
      <c r="J1274">
        <f t="shared" si="20"/>
        <v>15.894316666666668</v>
      </c>
      <c r="K1274">
        <f t="shared" si="21"/>
        <v>16.466528383333333</v>
      </c>
      <c r="L1274">
        <f t="shared" si="22"/>
        <v>16.190000000000001</v>
      </c>
      <c r="M1274">
        <f t="shared" si="23"/>
        <v>16.63</v>
      </c>
      <c r="N1274">
        <f t="shared" si="23"/>
        <v>17.669127644712631</v>
      </c>
    </row>
    <row r="1275" spans="1:14" x14ac:dyDescent="0.2">
      <c r="A1275" s="2">
        <f>'Marktpreise EEX NCG 2017'!A1275</f>
        <v>42913</v>
      </c>
      <c r="B1275" s="49">
        <f t="shared" si="18"/>
        <v>18.239029880478096</v>
      </c>
      <c r="C1275" s="49">
        <f t="shared" si="19"/>
        <v>16.626908212560377</v>
      </c>
      <c r="D1275" s="49">
        <f>'Portfolioübersicht BHC'!$G$12</f>
        <v>23.61</v>
      </c>
      <c r="E1275" s="49"/>
      <c r="F1275" s="49"/>
      <c r="G1275">
        <f>'Marktpreise EEX NCG 2017'!G1275</f>
        <v>0</v>
      </c>
      <c r="H1275">
        <f>'Marktpreise EEX NCG 2017'!H1275</f>
        <v>15.579000000000001</v>
      </c>
      <c r="I1275">
        <f>'Marktpreise EEX NCG 2017'!L1275+0.19</f>
        <v>17.661615000000022</v>
      </c>
      <c r="J1275">
        <f t="shared" si="20"/>
        <v>15.894316666666668</v>
      </c>
      <c r="K1275">
        <f t="shared" si="21"/>
        <v>16.466528383333333</v>
      </c>
      <c r="L1275">
        <f t="shared" si="22"/>
        <v>16.190000000000001</v>
      </c>
      <c r="M1275">
        <f t="shared" si="23"/>
        <v>16.63</v>
      </c>
      <c r="N1275">
        <f t="shared" si="23"/>
        <v>17.669127644712631</v>
      </c>
    </row>
    <row r="1276" spans="1:14" x14ac:dyDescent="0.2">
      <c r="A1276" s="2">
        <f>'Marktpreise EEX NCG 2017'!A1276</f>
        <v>42914</v>
      </c>
      <c r="B1276" s="49">
        <f t="shared" si="18"/>
        <v>18.239029880478096</v>
      </c>
      <c r="C1276" s="49">
        <f t="shared" si="19"/>
        <v>16.626908212560377</v>
      </c>
      <c r="D1276" s="49">
        <f>'Portfolioübersicht BHC'!$G$12</f>
        <v>23.61</v>
      </c>
      <c r="E1276" s="49"/>
      <c r="F1276" s="49"/>
      <c r="G1276">
        <f>'Marktpreise EEX NCG 2017'!G1276</f>
        <v>0</v>
      </c>
      <c r="H1276">
        <f>'Marktpreise EEX NCG 2017'!H1276</f>
        <v>15.657</v>
      </c>
      <c r="I1276">
        <f>'Marktpreise EEX NCG 2017'!L1276+0.19</f>
        <v>17.656095000000025</v>
      </c>
      <c r="J1276">
        <f t="shared" si="20"/>
        <v>15.894316666666668</v>
      </c>
      <c r="K1276">
        <f t="shared" si="21"/>
        <v>16.466528383333333</v>
      </c>
      <c r="L1276">
        <f t="shared" si="22"/>
        <v>16.190000000000001</v>
      </c>
      <c r="M1276">
        <f t="shared" si="23"/>
        <v>16.63</v>
      </c>
      <c r="N1276">
        <f t="shared" si="23"/>
        <v>17.669127644712631</v>
      </c>
    </row>
    <row r="1277" spans="1:14" x14ac:dyDescent="0.2">
      <c r="A1277" s="2">
        <f>'Marktpreise EEX NCG 2017'!A1277</f>
        <v>42915</v>
      </c>
      <c r="B1277" s="49">
        <f t="shared" si="18"/>
        <v>18.239029880478096</v>
      </c>
      <c r="C1277" s="49">
        <f t="shared" si="19"/>
        <v>16.626908212560377</v>
      </c>
      <c r="D1277" s="49">
        <f>'Portfolioübersicht BHC'!$G$12</f>
        <v>23.61</v>
      </c>
      <c r="E1277" s="49"/>
      <c r="F1277" s="49"/>
      <c r="G1277">
        <f>'Marktpreise EEX NCG 2017'!G1277</f>
        <v>0</v>
      </c>
      <c r="H1277">
        <f>'Marktpreise EEX NCG 2017'!H1277</f>
        <v>15.574999999999999</v>
      </c>
      <c r="I1277">
        <f>'Marktpreise EEX NCG 2017'!L1277+0.19</f>
        <v>17.649490000000025</v>
      </c>
      <c r="J1277">
        <f t="shared" si="20"/>
        <v>15.894316666666668</v>
      </c>
      <c r="K1277">
        <f t="shared" si="21"/>
        <v>16.466528383333333</v>
      </c>
      <c r="L1277">
        <f t="shared" si="22"/>
        <v>16.190000000000001</v>
      </c>
      <c r="M1277">
        <f t="shared" si="23"/>
        <v>16.63</v>
      </c>
      <c r="N1277">
        <f t="shared" si="23"/>
        <v>17.669127644712631</v>
      </c>
    </row>
    <row r="1278" spans="1:14" x14ac:dyDescent="0.2">
      <c r="A1278" s="2">
        <f>'Marktpreise EEX NCG 2017'!A1278</f>
        <v>42916</v>
      </c>
      <c r="B1278" s="49">
        <f t="shared" si="18"/>
        <v>18.239029880478096</v>
      </c>
      <c r="C1278" s="49">
        <f t="shared" si="19"/>
        <v>16.626908212560377</v>
      </c>
      <c r="D1278" s="49">
        <f>'Portfolioübersicht BHC'!$G$12</f>
        <v>23.61</v>
      </c>
      <c r="E1278" s="49"/>
      <c r="F1278" s="49"/>
      <c r="G1278">
        <f>'Marktpreise EEX NCG 2017'!G1278</f>
        <v>0</v>
      </c>
      <c r="H1278">
        <f>'Marktpreise EEX NCG 2017'!H1278</f>
        <v>15.285</v>
      </c>
      <c r="I1278">
        <f>'Marktpreise EEX NCG 2017'!L1278+0.19</f>
        <v>17.638950000000023</v>
      </c>
      <c r="J1278">
        <f t="shared" si="20"/>
        <v>15.894316666666668</v>
      </c>
      <c r="K1278">
        <f t="shared" si="21"/>
        <v>16.466528383333333</v>
      </c>
      <c r="L1278">
        <f t="shared" si="22"/>
        <v>16.190000000000001</v>
      </c>
      <c r="M1278">
        <f t="shared" si="23"/>
        <v>16.63</v>
      </c>
      <c r="N1278">
        <f t="shared" si="23"/>
        <v>17.669127644712631</v>
      </c>
    </row>
    <row r="1279" spans="1:14" x14ac:dyDescent="0.2">
      <c r="A1279" s="2">
        <f>'Marktpreise EEX NCG 2017'!A1279</f>
        <v>42917</v>
      </c>
      <c r="B1279" s="49">
        <f t="shared" si="18"/>
        <v>18.239029880478096</v>
      </c>
      <c r="C1279" s="49">
        <f t="shared" si="19"/>
        <v>16.626908212560377</v>
      </c>
      <c r="D1279" s="49">
        <f>'Portfolioübersicht BHC'!$G$12</f>
        <v>23.61</v>
      </c>
      <c r="E1279" s="49"/>
      <c r="F1279" s="49"/>
      <c r="G1279">
        <f>'Marktpreise EEX NCG 2017'!G1279</f>
        <v>0</v>
      </c>
      <c r="H1279">
        <f>'Marktpreise EEX NCG 2017'!H1279</f>
        <v>15.288</v>
      </c>
      <c r="I1279">
        <f>'Marktpreise EEX NCG 2017'!L1279+0.19</f>
        <v>17.628085000000031</v>
      </c>
      <c r="J1279">
        <f>'Portfolioübersicht BHC'!H31</f>
        <v>15.8035</v>
      </c>
      <c r="K1279">
        <f>'Portfolioübersicht BHC'!H26</f>
        <v>16.437739499999999</v>
      </c>
      <c r="L1279">
        <f t="shared" si="22"/>
        <v>16.190000000000001</v>
      </c>
      <c r="M1279">
        <f t="shared" si="23"/>
        <v>16.63</v>
      </c>
      <c r="N1279">
        <f>'Portfolioübersicht BHC'!H70</f>
        <v>17.375576905144452</v>
      </c>
    </row>
    <row r="1280" spans="1:14" x14ac:dyDescent="0.2">
      <c r="A1280" s="2">
        <f>'Marktpreise EEX NCG 2017'!A1280</f>
        <v>42918</v>
      </c>
      <c r="B1280" s="49">
        <f t="shared" si="18"/>
        <v>18.239029880478096</v>
      </c>
      <c r="C1280" s="49">
        <f t="shared" si="19"/>
        <v>16.626908212560377</v>
      </c>
      <c r="D1280" s="49">
        <f>'Portfolioübersicht BHC'!$G$12</f>
        <v>23.61</v>
      </c>
      <c r="E1280" s="49"/>
      <c r="F1280" s="49"/>
      <c r="G1280">
        <f>'Marktpreise EEX NCG 2017'!G1280</f>
        <v>0</v>
      </c>
      <c r="H1280">
        <f>'Marktpreise EEX NCG 2017'!H1280</f>
        <v>15.372</v>
      </c>
      <c r="I1280">
        <f>'Marktpreise EEX NCG 2017'!L1280+0.19</f>
        <v>17.618110000000033</v>
      </c>
      <c r="J1280">
        <f>J1279</f>
        <v>15.8035</v>
      </c>
      <c r="K1280">
        <f>K1279</f>
        <v>16.437739499999999</v>
      </c>
      <c r="L1280">
        <f t="shared" si="22"/>
        <v>16.190000000000001</v>
      </c>
      <c r="M1280">
        <f t="shared" si="23"/>
        <v>16.63</v>
      </c>
      <c r="N1280">
        <f>N1279</f>
        <v>17.375576905144452</v>
      </c>
    </row>
    <row r="1281" spans="1:14" x14ac:dyDescent="0.2">
      <c r="A1281" s="2">
        <f>'Marktpreise EEX NCG 2017'!A1281</f>
        <v>42919</v>
      </c>
      <c r="B1281" s="49">
        <f t="shared" si="18"/>
        <v>18.239029880478096</v>
      </c>
      <c r="C1281" s="49">
        <f t="shared" si="19"/>
        <v>16.626908212560377</v>
      </c>
      <c r="D1281" s="49">
        <f>'Portfolioübersicht BHC'!$G$12</f>
        <v>23.61</v>
      </c>
      <c r="E1281" s="49"/>
      <c r="F1281" s="49"/>
      <c r="G1281">
        <f>'Marktpreise EEX NCG 2017'!G1281</f>
        <v>0</v>
      </c>
      <c r="H1281">
        <f>'Marktpreise EEX NCG 2017'!H1281</f>
        <v>15.522</v>
      </c>
      <c r="I1281">
        <f>'Marktpreise EEX NCG 2017'!L1281+0.19</f>
        <v>17.607505000000039</v>
      </c>
      <c r="J1281">
        <f t="shared" ref="J1281:J1309" si="24">J1280</f>
        <v>15.8035</v>
      </c>
      <c r="K1281">
        <f t="shared" ref="K1281:K1309" si="25">K1280</f>
        <v>16.437739499999999</v>
      </c>
      <c r="L1281">
        <f t="shared" si="22"/>
        <v>16.190000000000001</v>
      </c>
      <c r="M1281">
        <f t="shared" si="23"/>
        <v>16.63</v>
      </c>
      <c r="N1281">
        <f t="shared" si="23"/>
        <v>17.375576905144452</v>
      </c>
    </row>
    <row r="1282" spans="1:14" x14ac:dyDescent="0.2">
      <c r="A1282" s="2">
        <f>'Marktpreise EEX NCG 2017'!A1282</f>
        <v>42920</v>
      </c>
      <c r="B1282" s="49">
        <f t="shared" si="18"/>
        <v>18.239029880478096</v>
      </c>
      <c r="C1282" s="49">
        <f t="shared" si="19"/>
        <v>16.626908212560377</v>
      </c>
      <c r="D1282" s="49">
        <f>'Portfolioübersicht BHC'!$G$12</f>
        <v>23.61</v>
      </c>
      <c r="E1282" s="49"/>
      <c r="F1282" s="49"/>
      <c r="G1282">
        <f>'Marktpreise EEX NCG 2017'!G1282</f>
        <v>0</v>
      </c>
      <c r="H1282">
        <f>'Marktpreise EEX NCG 2017'!H1282</f>
        <v>15.555999999999999</v>
      </c>
      <c r="I1282">
        <f>'Marktpreise EEX NCG 2017'!L1282+0.19</f>
        <v>17.597540000000045</v>
      </c>
      <c r="J1282">
        <f t="shared" si="24"/>
        <v>15.8035</v>
      </c>
      <c r="K1282">
        <f t="shared" si="25"/>
        <v>16.437739499999999</v>
      </c>
      <c r="L1282">
        <f t="shared" si="22"/>
        <v>16.190000000000001</v>
      </c>
      <c r="M1282">
        <f t="shared" si="23"/>
        <v>16.63</v>
      </c>
      <c r="N1282">
        <f t="shared" si="23"/>
        <v>17.375576905144452</v>
      </c>
    </row>
    <row r="1283" spans="1:14" x14ac:dyDescent="0.2">
      <c r="A1283" s="2">
        <f>'Marktpreise EEX NCG 2017'!A1283</f>
        <v>42921</v>
      </c>
      <c r="B1283" s="49">
        <f t="shared" si="18"/>
        <v>18.239029880478096</v>
      </c>
      <c r="C1283" s="49">
        <f t="shared" si="19"/>
        <v>16.626908212560377</v>
      </c>
      <c r="D1283" s="49">
        <f>'Portfolioübersicht BHC'!$G$12</f>
        <v>23.61</v>
      </c>
      <c r="E1283" s="49"/>
      <c r="F1283" s="49"/>
      <c r="G1283">
        <f>'Marktpreise EEX NCG 2017'!G1283</f>
        <v>0</v>
      </c>
      <c r="H1283">
        <f>'Marktpreise EEX NCG 2017'!H1283</f>
        <v>15.49</v>
      </c>
      <c r="I1283">
        <f>'Marktpreise EEX NCG 2017'!L1283+0.19</f>
        <v>17.587290000000049</v>
      </c>
      <c r="J1283">
        <f t="shared" si="24"/>
        <v>15.8035</v>
      </c>
      <c r="K1283">
        <f t="shared" si="25"/>
        <v>16.437739499999999</v>
      </c>
      <c r="L1283">
        <f t="shared" si="22"/>
        <v>16.190000000000001</v>
      </c>
      <c r="M1283">
        <f t="shared" si="23"/>
        <v>16.63</v>
      </c>
      <c r="N1283">
        <f t="shared" si="23"/>
        <v>17.375576905144452</v>
      </c>
    </row>
    <row r="1284" spans="1:14" x14ac:dyDescent="0.2">
      <c r="A1284" s="2">
        <f>'Marktpreise EEX NCG 2017'!A1284</f>
        <v>42922</v>
      </c>
      <c r="B1284" s="49">
        <f t="shared" si="18"/>
        <v>18.239029880478096</v>
      </c>
      <c r="C1284" s="49">
        <f t="shared" si="19"/>
        <v>16.626908212560377</v>
      </c>
      <c r="D1284" s="49">
        <f>'Portfolioübersicht BHC'!$G$12</f>
        <v>23.61</v>
      </c>
      <c r="E1284" s="49"/>
      <c r="F1284" s="49"/>
      <c r="G1284">
        <f>'Marktpreise EEX NCG 2017'!G1284</f>
        <v>0</v>
      </c>
      <c r="H1284">
        <f>'Marktpreise EEX NCG 2017'!H1284</f>
        <v>15.481</v>
      </c>
      <c r="I1284">
        <f>'Marktpreise EEX NCG 2017'!L1284+0.19</f>
        <v>17.575640000000039</v>
      </c>
      <c r="J1284">
        <f t="shared" si="24"/>
        <v>15.8035</v>
      </c>
      <c r="K1284">
        <f t="shared" si="25"/>
        <v>16.437739499999999</v>
      </c>
      <c r="L1284">
        <f t="shared" si="22"/>
        <v>16.190000000000001</v>
      </c>
      <c r="M1284">
        <f t="shared" si="23"/>
        <v>16.63</v>
      </c>
      <c r="N1284">
        <f t="shared" si="23"/>
        <v>17.375576905144452</v>
      </c>
    </row>
    <row r="1285" spans="1:14" x14ac:dyDescent="0.2">
      <c r="A1285" s="2">
        <f>'Marktpreise EEX NCG 2017'!A1285</f>
        <v>42923</v>
      </c>
      <c r="B1285" s="49">
        <f t="shared" si="18"/>
        <v>18.239029880478096</v>
      </c>
      <c r="C1285" s="49">
        <f t="shared" si="19"/>
        <v>16.626908212560377</v>
      </c>
      <c r="D1285" s="49">
        <f>'Portfolioübersicht BHC'!$G$12</f>
        <v>23.61</v>
      </c>
      <c r="E1285" s="49"/>
      <c r="F1285" s="49"/>
      <c r="G1285">
        <f>'Marktpreise EEX NCG 2017'!G1285</f>
        <v>0</v>
      </c>
      <c r="H1285">
        <f>'Marktpreise EEX NCG 2017'!H1285</f>
        <v>15.209</v>
      </c>
      <c r="I1285">
        <f>'Marktpreise EEX NCG 2017'!L1285+0.19</f>
        <v>17.562365000000028</v>
      </c>
      <c r="J1285">
        <f t="shared" si="24"/>
        <v>15.8035</v>
      </c>
      <c r="K1285">
        <f t="shared" si="25"/>
        <v>16.437739499999999</v>
      </c>
      <c r="L1285">
        <f t="shared" si="22"/>
        <v>16.190000000000001</v>
      </c>
      <c r="M1285">
        <f t="shared" si="23"/>
        <v>16.63</v>
      </c>
      <c r="N1285">
        <f t="shared" si="23"/>
        <v>17.375576905144452</v>
      </c>
    </row>
    <row r="1286" spans="1:14" x14ac:dyDescent="0.2">
      <c r="A1286" s="2">
        <f>'Marktpreise EEX NCG 2017'!A1286</f>
        <v>42924</v>
      </c>
      <c r="B1286" s="49">
        <f t="shared" si="18"/>
        <v>18.239029880478096</v>
      </c>
      <c r="C1286" s="49">
        <f t="shared" si="19"/>
        <v>16.626908212560377</v>
      </c>
      <c r="D1286" s="49">
        <f>'Portfolioübersicht BHC'!$G$12</f>
        <v>23.61</v>
      </c>
      <c r="E1286" s="49"/>
      <c r="F1286" s="49"/>
      <c r="G1286">
        <f>'Marktpreise EEX NCG 2017'!G1286</f>
        <v>0</v>
      </c>
      <c r="H1286">
        <f>'Marktpreise EEX NCG 2017'!H1286</f>
        <v>15.246</v>
      </c>
      <c r="I1286">
        <f>'Marktpreise EEX NCG 2017'!L1286+0.19</f>
        <v>17.548420000000025</v>
      </c>
      <c r="J1286">
        <f t="shared" si="24"/>
        <v>15.8035</v>
      </c>
      <c r="K1286">
        <f t="shared" si="25"/>
        <v>16.437739499999999</v>
      </c>
      <c r="L1286">
        <f t="shared" si="22"/>
        <v>16.190000000000001</v>
      </c>
      <c r="M1286">
        <f t="shared" si="23"/>
        <v>16.63</v>
      </c>
      <c r="N1286">
        <f t="shared" si="23"/>
        <v>17.375576905144452</v>
      </c>
    </row>
    <row r="1287" spans="1:14" x14ac:dyDescent="0.2">
      <c r="A1287" s="2">
        <f>'Marktpreise EEX NCG 2017'!A1287</f>
        <v>42925</v>
      </c>
      <c r="B1287" s="49">
        <f t="shared" si="18"/>
        <v>18.239029880478096</v>
      </c>
      <c r="C1287" s="49">
        <f t="shared" si="19"/>
        <v>16.626908212560377</v>
      </c>
      <c r="D1287" s="49">
        <f>'Portfolioübersicht BHC'!$G$12</f>
        <v>23.61</v>
      </c>
      <c r="E1287" s="49"/>
      <c r="F1287" s="49"/>
      <c r="G1287">
        <f>'Marktpreise EEX NCG 2017'!G1287</f>
        <v>0</v>
      </c>
      <c r="H1287">
        <f>'Marktpreise EEX NCG 2017'!H1287</f>
        <v>15.28</v>
      </c>
      <c r="I1287">
        <f>'Marktpreise EEX NCG 2017'!L1287+0.19</f>
        <v>17.534840000000024</v>
      </c>
      <c r="J1287">
        <f t="shared" si="24"/>
        <v>15.8035</v>
      </c>
      <c r="K1287">
        <f t="shared" si="25"/>
        <v>16.437739499999999</v>
      </c>
      <c r="L1287">
        <f t="shared" si="22"/>
        <v>16.190000000000001</v>
      </c>
      <c r="M1287">
        <f t="shared" si="23"/>
        <v>16.63</v>
      </c>
      <c r="N1287">
        <f t="shared" si="23"/>
        <v>17.375576905144452</v>
      </c>
    </row>
    <row r="1288" spans="1:14" x14ac:dyDescent="0.2">
      <c r="A1288" s="2">
        <f>'Marktpreise EEX NCG 2017'!A1288</f>
        <v>42926</v>
      </c>
      <c r="B1288" s="49">
        <f t="shared" si="18"/>
        <v>18.239029880478096</v>
      </c>
      <c r="C1288" s="49">
        <f t="shared" si="19"/>
        <v>16.626908212560377</v>
      </c>
      <c r="D1288" s="49">
        <f>'Portfolioübersicht BHC'!$G$12</f>
        <v>23.61</v>
      </c>
      <c r="E1288" s="49"/>
      <c r="F1288" s="49"/>
      <c r="G1288">
        <f>'Marktpreise EEX NCG 2017'!G1288</f>
        <v>0</v>
      </c>
      <c r="H1288">
        <f>'Marktpreise EEX NCG 2017'!H1288</f>
        <v>15.151</v>
      </c>
      <c r="I1288">
        <f>'Marktpreise EEX NCG 2017'!L1288+0.19</f>
        <v>17.519530000000032</v>
      </c>
      <c r="J1288">
        <f t="shared" si="24"/>
        <v>15.8035</v>
      </c>
      <c r="K1288">
        <f t="shared" si="25"/>
        <v>16.437739499999999</v>
      </c>
      <c r="L1288">
        <f t="shared" si="22"/>
        <v>16.190000000000001</v>
      </c>
      <c r="M1288">
        <f t="shared" si="23"/>
        <v>16.63</v>
      </c>
      <c r="N1288">
        <f t="shared" si="23"/>
        <v>17.375576905144452</v>
      </c>
    </row>
    <row r="1289" spans="1:14" x14ac:dyDescent="0.2">
      <c r="A1289" s="2">
        <f>'Marktpreise EEX NCG 2017'!A1289</f>
        <v>42927</v>
      </c>
      <c r="B1289" s="49">
        <f t="shared" si="18"/>
        <v>18.239029880478096</v>
      </c>
      <c r="C1289" s="49">
        <f t="shared" si="19"/>
        <v>16.626908212560377</v>
      </c>
      <c r="D1289" s="49">
        <f>'Portfolioübersicht BHC'!$G$12</f>
        <v>23.61</v>
      </c>
      <c r="E1289" s="49"/>
      <c r="F1289" s="49"/>
      <c r="G1289">
        <f>'Marktpreise EEX NCG 2017'!G1289</f>
        <v>0</v>
      </c>
      <c r="H1289">
        <f>'Marktpreise EEX NCG 2017'!H1289</f>
        <v>15.045999999999999</v>
      </c>
      <c r="I1289">
        <f>'Marktpreise EEX NCG 2017'!L1289+0.19</f>
        <v>17.504835000000021</v>
      </c>
      <c r="J1289">
        <f t="shared" si="24"/>
        <v>15.8035</v>
      </c>
      <c r="K1289">
        <f t="shared" si="25"/>
        <v>16.437739499999999</v>
      </c>
      <c r="L1289">
        <f t="shared" si="22"/>
        <v>16.190000000000001</v>
      </c>
      <c r="M1289">
        <f t="shared" si="23"/>
        <v>16.63</v>
      </c>
      <c r="N1289">
        <f t="shared" si="23"/>
        <v>17.375576905144452</v>
      </c>
    </row>
    <row r="1290" spans="1:14" x14ac:dyDescent="0.2">
      <c r="A1290" s="2">
        <f>'Marktpreise EEX NCG 2017'!A1290</f>
        <v>42928</v>
      </c>
      <c r="B1290" s="49">
        <f t="shared" si="18"/>
        <v>18.239029880478096</v>
      </c>
      <c r="C1290" s="49">
        <f t="shared" si="19"/>
        <v>16.626908212560377</v>
      </c>
      <c r="D1290" s="49">
        <f>'Portfolioübersicht BHC'!$G$12</f>
        <v>23.61</v>
      </c>
      <c r="E1290" s="49"/>
      <c r="F1290" s="49"/>
      <c r="G1290">
        <f>'Marktpreise EEX NCG 2017'!G1290</f>
        <v>0</v>
      </c>
      <c r="H1290">
        <f>'Marktpreise EEX NCG 2017'!H1290</f>
        <v>15.032</v>
      </c>
      <c r="I1290">
        <f>'Marktpreise EEX NCG 2017'!L1290+0.19</f>
        <v>17.490730000000024</v>
      </c>
      <c r="J1290">
        <f t="shared" si="24"/>
        <v>15.8035</v>
      </c>
      <c r="K1290">
        <f t="shared" si="25"/>
        <v>16.437739499999999</v>
      </c>
      <c r="L1290">
        <f t="shared" si="22"/>
        <v>16.190000000000001</v>
      </c>
      <c r="M1290">
        <f t="shared" si="23"/>
        <v>16.63</v>
      </c>
      <c r="N1290">
        <f t="shared" si="23"/>
        <v>17.375576905144452</v>
      </c>
    </row>
    <row r="1291" spans="1:14" x14ac:dyDescent="0.2">
      <c r="A1291" s="2">
        <f>'Marktpreise EEX NCG 2017'!A1291</f>
        <v>42929</v>
      </c>
      <c r="B1291" s="49">
        <f t="shared" ref="B1291:B1354" si="26">B1290</f>
        <v>18.239029880478096</v>
      </c>
      <c r="C1291" s="49">
        <f t="shared" ref="C1291:C1354" si="27">C1290</f>
        <v>16.626908212560377</v>
      </c>
      <c r="D1291" s="49">
        <f>'Portfolioübersicht BHC'!$G$12</f>
        <v>23.61</v>
      </c>
      <c r="E1291" s="49"/>
      <c r="F1291" s="49"/>
      <c r="G1291">
        <f>'Marktpreise EEX NCG 2017'!G1291</f>
        <v>0</v>
      </c>
      <c r="H1291">
        <f>'Marktpreise EEX NCG 2017'!H1291</f>
        <v>15.057</v>
      </c>
      <c r="I1291">
        <f>'Marktpreise EEX NCG 2017'!L1291+0.19</f>
        <v>17.477055000000021</v>
      </c>
      <c r="J1291">
        <f t="shared" si="24"/>
        <v>15.8035</v>
      </c>
      <c r="K1291">
        <f t="shared" si="25"/>
        <v>16.437739499999999</v>
      </c>
      <c r="L1291">
        <f t="shared" si="22"/>
        <v>16.190000000000001</v>
      </c>
      <c r="M1291">
        <f t="shared" si="23"/>
        <v>16.63</v>
      </c>
      <c r="N1291">
        <f t="shared" si="23"/>
        <v>17.375576905144452</v>
      </c>
    </row>
    <row r="1292" spans="1:14" x14ac:dyDescent="0.2">
      <c r="A1292" s="2">
        <f>'Marktpreise EEX NCG 2017'!A1292</f>
        <v>42930</v>
      </c>
      <c r="B1292" s="49">
        <f t="shared" si="26"/>
        <v>18.239029880478096</v>
      </c>
      <c r="C1292" s="49">
        <f t="shared" si="27"/>
        <v>16.626908212560377</v>
      </c>
      <c r="D1292" s="49">
        <f>'Portfolioübersicht BHC'!$G$12</f>
        <v>23.61</v>
      </c>
      <c r="E1292" s="49"/>
      <c r="F1292" s="49"/>
      <c r="G1292">
        <f>'Marktpreise EEX NCG 2017'!G1292</f>
        <v>0</v>
      </c>
      <c r="H1292">
        <f>'Marktpreise EEX NCG 2017'!H1292</f>
        <v>15.041</v>
      </c>
      <c r="I1292">
        <f>'Marktpreise EEX NCG 2017'!L1292+0.19</f>
        <v>17.462130000000016</v>
      </c>
      <c r="J1292">
        <f t="shared" si="24"/>
        <v>15.8035</v>
      </c>
      <c r="K1292">
        <f t="shared" si="25"/>
        <v>16.437739499999999</v>
      </c>
      <c r="L1292">
        <f t="shared" si="22"/>
        <v>16.190000000000001</v>
      </c>
      <c r="M1292">
        <f t="shared" si="23"/>
        <v>16.63</v>
      </c>
      <c r="N1292">
        <f t="shared" si="23"/>
        <v>17.375576905144452</v>
      </c>
    </row>
    <row r="1293" spans="1:14" x14ac:dyDescent="0.2">
      <c r="A1293" s="2">
        <f>'Marktpreise EEX NCG 2017'!A1293</f>
        <v>42931</v>
      </c>
      <c r="B1293" s="49">
        <f t="shared" si="26"/>
        <v>18.239029880478096</v>
      </c>
      <c r="C1293" s="49">
        <f t="shared" si="27"/>
        <v>16.626908212560377</v>
      </c>
      <c r="D1293" s="49">
        <f>'Portfolioübersicht BHC'!$G$12</f>
        <v>23.61</v>
      </c>
      <c r="E1293" s="49"/>
      <c r="F1293" s="49"/>
      <c r="G1293">
        <f>'Marktpreise EEX NCG 2017'!G1293</f>
        <v>0</v>
      </c>
      <c r="H1293">
        <f>'Marktpreise EEX NCG 2017'!H1293</f>
        <v>15.037000000000001</v>
      </c>
      <c r="I1293">
        <f>'Marktpreise EEX NCG 2017'!L1293+0.19</f>
        <v>17.445475000000027</v>
      </c>
      <c r="J1293">
        <f t="shared" si="24"/>
        <v>15.8035</v>
      </c>
      <c r="K1293">
        <f t="shared" si="25"/>
        <v>16.437739499999999</v>
      </c>
      <c r="L1293">
        <f t="shared" si="22"/>
        <v>16.190000000000001</v>
      </c>
      <c r="M1293">
        <f t="shared" si="23"/>
        <v>16.63</v>
      </c>
      <c r="N1293">
        <f t="shared" si="23"/>
        <v>17.375576905144452</v>
      </c>
    </row>
    <row r="1294" spans="1:14" x14ac:dyDescent="0.2">
      <c r="A1294" s="2">
        <f>'Marktpreise EEX NCG 2017'!A1294</f>
        <v>42932</v>
      </c>
      <c r="B1294" s="49">
        <f t="shared" si="26"/>
        <v>18.239029880478096</v>
      </c>
      <c r="C1294" s="49">
        <f t="shared" si="27"/>
        <v>16.626908212560377</v>
      </c>
      <c r="D1294" s="49">
        <f>'Portfolioübersicht BHC'!$G$12</f>
        <v>23.61</v>
      </c>
      <c r="E1294" s="49"/>
      <c r="F1294" s="49"/>
      <c r="G1294">
        <f>'Marktpreise EEX NCG 2017'!G1294</f>
        <v>0</v>
      </c>
      <c r="H1294">
        <f>'Marktpreise EEX NCG 2017'!H1294</f>
        <v>14.958</v>
      </c>
      <c r="I1294">
        <f>'Marktpreise EEX NCG 2017'!L1294+0.19</f>
        <v>17.426330000000018</v>
      </c>
      <c r="J1294">
        <f t="shared" si="24"/>
        <v>15.8035</v>
      </c>
      <c r="K1294">
        <f t="shared" si="25"/>
        <v>16.437739499999999</v>
      </c>
      <c r="L1294">
        <f t="shared" si="22"/>
        <v>16.190000000000001</v>
      </c>
      <c r="M1294">
        <f t="shared" si="23"/>
        <v>16.63</v>
      </c>
      <c r="N1294">
        <f t="shared" si="23"/>
        <v>17.375576905144452</v>
      </c>
    </row>
    <row r="1295" spans="1:14" x14ac:dyDescent="0.2">
      <c r="A1295" s="2">
        <f>'Marktpreise EEX NCG 2017'!A1295</f>
        <v>42933</v>
      </c>
      <c r="B1295" s="49">
        <f t="shared" si="26"/>
        <v>18.239029880478096</v>
      </c>
      <c r="C1295" s="49">
        <f t="shared" si="27"/>
        <v>16.626908212560377</v>
      </c>
      <c r="D1295" s="49">
        <f>'Portfolioübersicht BHC'!$G$12</f>
        <v>23.61</v>
      </c>
      <c r="E1295" s="49"/>
      <c r="F1295" s="49"/>
      <c r="G1295">
        <f>'Marktpreise EEX NCG 2017'!G1295</f>
        <v>0</v>
      </c>
      <c r="H1295">
        <f>'Marktpreise EEX NCG 2017'!H1295</f>
        <v>15.081</v>
      </c>
      <c r="I1295">
        <f>'Marktpreise EEX NCG 2017'!L1295+0.19</f>
        <v>17.405080000000016</v>
      </c>
      <c r="J1295">
        <f t="shared" si="24"/>
        <v>15.8035</v>
      </c>
      <c r="K1295">
        <f t="shared" si="25"/>
        <v>16.437739499999999</v>
      </c>
      <c r="L1295">
        <f t="shared" si="22"/>
        <v>16.190000000000001</v>
      </c>
      <c r="M1295">
        <f t="shared" si="23"/>
        <v>16.63</v>
      </c>
      <c r="N1295">
        <f t="shared" si="23"/>
        <v>17.375576905144452</v>
      </c>
    </row>
    <row r="1296" spans="1:14" x14ac:dyDescent="0.2">
      <c r="A1296" s="2">
        <f>'Marktpreise EEX NCG 2017'!A1296</f>
        <v>42934</v>
      </c>
      <c r="B1296" s="49">
        <f t="shared" si="26"/>
        <v>18.239029880478096</v>
      </c>
      <c r="C1296" s="49">
        <f t="shared" si="27"/>
        <v>16.626908212560377</v>
      </c>
      <c r="D1296" s="49">
        <f>'Portfolioübersicht BHC'!$G$12</f>
        <v>23.61</v>
      </c>
      <c r="E1296" s="49"/>
      <c r="F1296" s="49"/>
      <c r="G1296">
        <f>'Marktpreise EEX NCG 2017'!G1296</f>
        <v>0</v>
      </c>
      <c r="H1296">
        <f>'Marktpreise EEX NCG 2017'!H1296</f>
        <v>15.192</v>
      </c>
      <c r="I1296">
        <f>'Marktpreise EEX NCG 2017'!L1296+0.19</f>
        <v>17.383230000000005</v>
      </c>
      <c r="J1296">
        <f t="shared" si="24"/>
        <v>15.8035</v>
      </c>
      <c r="K1296">
        <f t="shared" si="25"/>
        <v>16.437739499999999</v>
      </c>
      <c r="L1296">
        <f t="shared" si="22"/>
        <v>16.190000000000001</v>
      </c>
      <c r="M1296">
        <f t="shared" si="23"/>
        <v>16.63</v>
      </c>
      <c r="N1296">
        <f t="shared" si="23"/>
        <v>17.375576905144452</v>
      </c>
    </row>
    <row r="1297" spans="1:14" x14ac:dyDescent="0.2">
      <c r="A1297" s="2">
        <f>'Marktpreise EEX NCG 2017'!A1297</f>
        <v>42935</v>
      </c>
      <c r="B1297" s="49">
        <f t="shared" si="26"/>
        <v>18.239029880478096</v>
      </c>
      <c r="C1297" s="49">
        <f t="shared" si="27"/>
        <v>16.626908212560377</v>
      </c>
      <c r="D1297" s="49">
        <f>'Portfolioübersicht BHC'!$G$12</f>
        <v>23.61</v>
      </c>
      <c r="E1297" s="49"/>
      <c r="F1297" s="49"/>
      <c r="G1297">
        <f>'Marktpreise EEX NCG 2017'!G1297</f>
        <v>0</v>
      </c>
      <c r="H1297">
        <f>'Marktpreise EEX NCG 2017'!H1297</f>
        <v>15.275</v>
      </c>
      <c r="I1297">
        <f>'Marktpreise EEX NCG 2017'!L1297+0.19</f>
        <v>17.361440000000005</v>
      </c>
      <c r="J1297">
        <f t="shared" si="24"/>
        <v>15.8035</v>
      </c>
      <c r="K1297">
        <f t="shared" si="25"/>
        <v>16.437739499999999</v>
      </c>
      <c r="L1297">
        <f t="shared" si="22"/>
        <v>16.190000000000001</v>
      </c>
      <c r="M1297">
        <f t="shared" si="23"/>
        <v>16.63</v>
      </c>
      <c r="N1297">
        <f t="shared" si="23"/>
        <v>17.375576905144452</v>
      </c>
    </row>
    <row r="1298" spans="1:14" x14ac:dyDescent="0.2">
      <c r="A1298" s="2">
        <f>'Marktpreise EEX NCG 2017'!A1298</f>
        <v>42936</v>
      </c>
      <c r="B1298" s="49">
        <f t="shared" si="26"/>
        <v>18.239029880478096</v>
      </c>
      <c r="C1298" s="49">
        <f t="shared" si="27"/>
        <v>16.626908212560377</v>
      </c>
      <c r="D1298" s="49">
        <f>'Portfolioübersicht BHC'!$G$12</f>
        <v>23.61</v>
      </c>
      <c r="E1298" s="49"/>
      <c r="F1298" s="49"/>
      <c r="G1298">
        <f>'Marktpreise EEX NCG 2017'!G1298</f>
        <v>0</v>
      </c>
      <c r="H1298">
        <f>'Marktpreise EEX NCG 2017'!H1298</f>
        <v>15.363</v>
      </c>
      <c r="I1298">
        <f>'Marktpreise EEX NCG 2017'!L1298+0.19</f>
        <v>17.336230000000015</v>
      </c>
      <c r="J1298">
        <f t="shared" si="24"/>
        <v>15.8035</v>
      </c>
      <c r="K1298">
        <f t="shared" si="25"/>
        <v>16.437739499999999</v>
      </c>
      <c r="L1298">
        <f t="shared" si="22"/>
        <v>16.190000000000001</v>
      </c>
      <c r="M1298">
        <f t="shared" si="23"/>
        <v>16.63</v>
      </c>
      <c r="N1298">
        <f t="shared" si="23"/>
        <v>17.375576905144452</v>
      </c>
    </row>
    <row r="1299" spans="1:14" x14ac:dyDescent="0.2">
      <c r="A1299" s="2">
        <f>'Marktpreise EEX NCG 2017'!A1299</f>
        <v>42937</v>
      </c>
      <c r="B1299" s="49">
        <f t="shared" si="26"/>
        <v>18.239029880478096</v>
      </c>
      <c r="C1299" s="49">
        <f t="shared" si="27"/>
        <v>16.626908212560377</v>
      </c>
      <c r="D1299" s="49">
        <f>'Portfolioübersicht BHC'!$G$12</f>
        <v>23.61</v>
      </c>
      <c r="E1299" s="49"/>
      <c r="F1299" s="49"/>
      <c r="G1299">
        <f>'Marktpreise EEX NCG 2017'!G1299</f>
        <v>0</v>
      </c>
      <c r="H1299">
        <f>'Marktpreise EEX NCG 2017'!H1299</f>
        <v>15.096</v>
      </c>
      <c r="I1299">
        <f>'Marktpreise EEX NCG 2017'!L1299+0.19</f>
        <v>17.313800000000029</v>
      </c>
      <c r="J1299">
        <f t="shared" si="24"/>
        <v>15.8035</v>
      </c>
      <c r="K1299">
        <f t="shared" si="25"/>
        <v>16.437739499999999</v>
      </c>
      <c r="L1299">
        <f t="shared" si="22"/>
        <v>16.190000000000001</v>
      </c>
      <c r="M1299">
        <f t="shared" si="23"/>
        <v>16.63</v>
      </c>
      <c r="N1299">
        <f t="shared" si="23"/>
        <v>17.375576905144452</v>
      </c>
    </row>
    <row r="1300" spans="1:14" x14ac:dyDescent="0.2">
      <c r="A1300" s="2">
        <f>'Marktpreise EEX NCG 2017'!A1300</f>
        <v>42938</v>
      </c>
      <c r="B1300" s="49">
        <f t="shared" si="26"/>
        <v>18.239029880478096</v>
      </c>
      <c r="C1300" s="49">
        <f t="shared" si="27"/>
        <v>16.626908212560377</v>
      </c>
      <c r="D1300" s="49">
        <f>'Portfolioübersicht BHC'!$G$12</f>
        <v>23.61</v>
      </c>
      <c r="E1300" s="49"/>
      <c r="F1300" s="49"/>
      <c r="G1300">
        <f>'Marktpreise EEX NCG 2017'!G1300</f>
        <v>0</v>
      </c>
      <c r="H1300">
        <f>'Marktpreise EEX NCG 2017'!H1300</f>
        <v>15.163</v>
      </c>
      <c r="I1300">
        <f>'Marktpreise EEX NCG 2017'!L1300+0.19</f>
        <v>17.294905000000035</v>
      </c>
      <c r="J1300">
        <f t="shared" si="24"/>
        <v>15.8035</v>
      </c>
      <c r="K1300">
        <f t="shared" si="25"/>
        <v>16.437739499999999</v>
      </c>
      <c r="L1300">
        <f t="shared" si="22"/>
        <v>16.190000000000001</v>
      </c>
      <c r="M1300">
        <f t="shared" si="23"/>
        <v>16.63</v>
      </c>
      <c r="N1300">
        <f t="shared" si="23"/>
        <v>17.375576905144452</v>
      </c>
    </row>
    <row r="1301" spans="1:14" x14ac:dyDescent="0.2">
      <c r="A1301" s="2">
        <f>'Marktpreise EEX NCG 2017'!A1301</f>
        <v>42939</v>
      </c>
      <c r="B1301" s="49">
        <f t="shared" si="26"/>
        <v>18.239029880478096</v>
      </c>
      <c r="C1301" s="49">
        <f t="shared" si="27"/>
        <v>16.626908212560377</v>
      </c>
      <c r="D1301" s="49">
        <f>'Portfolioübersicht BHC'!$G$12</f>
        <v>23.61</v>
      </c>
      <c r="E1301" s="49"/>
      <c r="F1301" s="49"/>
      <c r="G1301">
        <f>'Marktpreise EEX NCG 2017'!G1301</f>
        <v>0</v>
      </c>
      <c r="H1301">
        <f>'Marktpreise EEX NCG 2017'!H1301</f>
        <v>15.315</v>
      </c>
      <c r="I1301">
        <f>'Marktpreise EEX NCG 2017'!L1301+0.19</f>
        <v>17.276305000000029</v>
      </c>
      <c r="J1301">
        <f t="shared" si="24"/>
        <v>15.8035</v>
      </c>
      <c r="K1301">
        <f t="shared" si="25"/>
        <v>16.437739499999999</v>
      </c>
      <c r="L1301">
        <f t="shared" si="22"/>
        <v>16.190000000000001</v>
      </c>
      <c r="M1301">
        <f t="shared" si="23"/>
        <v>16.63</v>
      </c>
      <c r="N1301">
        <f t="shared" si="23"/>
        <v>17.375576905144452</v>
      </c>
    </row>
    <row r="1302" spans="1:14" x14ac:dyDescent="0.2">
      <c r="A1302" s="2">
        <f>'Marktpreise EEX NCG 2017'!A1302</f>
        <v>42940</v>
      </c>
      <c r="B1302" s="49">
        <f t="shared" si="26"/>
        <v>18.239029880478096</v>
      </c>
      <c r="C1302" s="49">
        <f t="shared" si="27"/>
        <v>16.626908212560377</v>
      </c>
      <c r="D1302" s="49">
        <f>'Portfolioübersicht BHC'!$G$12</f>
        <v>23.61</v>
      </c>
      <c r="E1302" s="49"/>
      <c r="F1302" s="49"/>
      <c r="G1302">
        <f>'Marktpreise EEX NCG 2017'!G1302</f>
        <v>0</v>
      </c>
      <c r="H1302">
        <f>'Marktpreise EEX NCG 2017'!H1302</f>
        <v>15.108000000000001</v>
      </c>
      <c r="I1302">
        <f>'Marktpreise EEX NCG 2017'!L1302+0.19</f>
        <v>17.255360000000039</v>
      </c>
      <c r="J1302">
        <f t="shared" si="24"/>
        <v>15.8035</v>
      </c>
      <c r="K1302">
        <f t="shared" si="25"/>
        <v>16.437739499999999</v>
      </c>
      <c r="L1302">
        <f t="shared" si="22"/>
        <v>16.190000000000001</v>
      </c>
      <c r="M1302">
        <f t="shared" si="23"/>
        <v>16.63</v>
      </c>
      <c r="N1302">
        <f t="shared" si="23"/>
        <v>17.375576905144452</v>
      </c>
    </row>
    <row r="1303" spans="1:14" x14ac:dyDescent="0.2">
      <c r="A1303" s="2">
        <f>'Marktpreise EEX NCG 2017'!A1303</f>
        <v>42941</v>
      </c>
      <c r="B1303" s="49">
        <f t="shared" si="26"/>
        <v>18.239029880478096</v>
      </c>
      <c r="C1303" s="49">
        <f t="shared" si="27"/>
        <v>16.626908212560377</v>
      </c>
      <c r="D1303" s="49">
        <f>'Portfolioübersicht BHC'!$G$12</f>
        <v>23.61</v>
      </c>
      <c r="E1303" s="49"/>
      <c r="F1303" s="49"/>
      <c r="G1303">
        <f>'Marktpreise EEX NCG 2017'!G1303</f>
        <v>0</v>
      </c>
      <c r="H1303">
        <f>'Marktpreise EEX NCG 2017'!H1303</f>
        <v>15.122</v>
      </c>
      <c r="I1303">
        <f>'Marktpreise EEX NCG 2017'!L1303+0.19</f>
        <v>17.235665000000029</v>
      </c>
      <c r="J1303">
        <f t="shared" si="24"/>
        <v>15.8035</v>
      </c>
      <c r="K1303">
        <f t="shared" si="25"/>
        <v>16.437739499999999</v>
      </c>
      <c r="L1303">
        <f t="shared" si="22"/>
        <v>16.190000000000001</v>
      </c>
      <c r="M1303">
        <f t="shared" si="23"/>
        <v>16.63</v>
      </c>
      <c r="N1303">
        <f t="shared" si="23"/>
        <v>17.375576905144452</v>
      </c>
    </row>
    <row r="1304" spans="1:14" x14ac:dyDescent="0.2">
      <c r="A1304" s="2">
        <f>'Marktpreise EEX NCG 2017'!A1304</f>
        <v>42942</v>
      </c>
      <c r="B1304" s="49">
        <f t="shared" si="26"/>
        <v>18.239029880478096</v>
      </c>
      <c r="C1304" s="49">
        <f t="shared" si="27"/>
        <v>16.626908212560377</v>
      </c>
      <c r="D1304" s="49">
        <f>'Portfolioübersicht BHC'!$G$12</f>
        <v>23.61</v>
      </c>
      <c r="E1304" s="49"/>
      <c r="F1304" s="49"/>
      <c r="G1304">
        <f>'Marktpreise EEX NCG 2017'!G1304</f>
        <v>0</v>
      </c>
      <c r="H1304">
        <f>'Marktpreise EEX NCG 2017'!H1304</f>
        <v>15.388</v>
      </c>
      <c r="I1304">
        <f>'Marktpreise EEX NCG 2017'!L1304+0.19</f>
        <v>17.217375000000029</v>
      </c>
      <c r="J1304">
        <f t="shared" si="24"/>
        <v>15.8035</v>
      </c>
      <c r="K1304">
        <f t="shared" si="25"/>
        <v>16.437739499999999</v>
      </c>
      <c r="L1304">
        <f t="shared" si="22"/>
        <v>16.190000000000001</v>
      </c>
      <c r="M1304">
        <f t="shared" si="23"/>
        <v>16.63</v>
      </c>
      <c r="N1304">
        <f t="shared" si="23"/>
        <v>17.375576905144452</v>
      </c>
    </row>
    <row r="1305" spans="1:14" x14ac:dyDescent="0.2">
      <c r="A1305" s="2">
        <f>'Marktpreise EEX NCG 2017'!A1305</f>
        <v>42943</v>
      </c>
      <c r="B1305" s="49">
        <f t="shared" si="26"/>
        <v>18.239029880478096</v>
      </c>
      <c r="C1305" s="49">
        <f t="shared" si="27"/>
        <v>16.626908212560377</v>
      </c>
      <c r="D1305" s="49">
        <f>'Portfolioübersicht BHC'!$G$12</f>
        <v>23.61</v>
      </c>
      <c r="E1305" s="49"/>
      <c r="F1305" s="49"/>
      <c r="G1305">
        <f>'Marktpreise EEX NCG 2017'!G1305</f>
        <v>0</v>
      </c>
      <c r="H1305">
        <f>'Marktpreise EEX NCG 2017'!H1305</f>
        <v>15.349</v>
      </c>
      <c r="I1305">
        <f>'Marktpreise EEX NCG 2017'!L1305+0.19</f>
        <v>17.198375000000016</v>
      </c>
      <c r="J1305">
        <f t="shared" si="24"/>
        <v>15.8035</v>
      </c>
      <c r="K1305">
        <f t="shared" si="25"/>
        <v>16.437739499999999</v>
      </c>
      <c r="L1305">
        <f t="shared" si="22"/>
        <v>16.190000000000001</v>
      </c>
      <c r="M1305">
        <f t="shared" si="23"/>
        <v>16.63</v>
      </c>
      <c r="N1305">
        <f t="shared" si="23"/>
        <v>17.375576905144452</v>
      </c>
    </row>
    <row r="1306" spans="1:14" x14ac:dyDescent="0.2">
      <c r="A1306" s="2">
        <f>'Marktpreise EEX NCG 2017'!A1306</f>
        <v>42944</v>
      </c>
      <c r="B1306" s="49">
        <f t="shared" si="26"/>
        <v>18.239029880478096</v>
      </c>
      <c r="C1306" s="49">
        <f t="shared" si="27"/>
        <v>16.626908212560377</v>
      </c>
      <c r="D1306" s="49">
        <f>'Portfolioübersicht BHC'!$G$12</f>
        <v>23.61</v>
      </c>
      <c r="E1306" s="49"/>
      <c r="F1306" s="49"/>
      <c r="G1306">
        <f>'Marktpreise EEX NCG 2017'!G1306</f>
        <v>0</v>
      </c>
      <c r="H1306">
        <f>'Marktpreise EEX NCG 2017'!H1306</f>
        <v>15.162000000000001</v>
      </c>
      <c r="I1306">
        <f>'Marktpreise EEX NCG 2017'!L1306+0.19</f>
        <v>17.177085000000027</v>
      </c>
      <c r="J1306">
        <f t="shared" si="24"/>
        <v>15.8035</v>
      </c>
      <c r="K1306">
        <f t="shared" si="25"/>
        <v>16.437739499999999</v>
      </c>
      <c r="L1306">
        <f t="shared" si="22"/>
        <v>16.190000000000001</v>
      </c>
      <c r="M1306">
        <f t="shared" si="23"/>
        <v>16.63</v>
      </c>
      <c r="N1306">
        <f t="shared" si="23"/>
        <v>17.375576905144452</v>
      </c>
    </row>
    <row r="1307" spans="1:14" x14ac:dyDescent="0.2">
      <c r="A1307" s="2">
        <f>'Marktpreise EEX NCG 2017'!A1307</f>
        <v>42945</v>
      </c>
      <c r="B1307" s="49">
        <f t="shared" si="26"/>
        <v>18.239029880478096</v>
      </c>
      <c r="C1307" s="49">
        <f t="shared" si="27"/>
        <v>16.626908212560377</v>
      </c>
      <c r="D1307" s="49">
        <f>'Portfolioübersicht BHC'!$G$12</f>
        <v>23.61</v>
      </c>
      <c r="E1307" s="49"/>
      <c r="F1307" s="49"/>
      <c r="G1307">
        <f>'Marktpreise EEX NCG 2017'!G1307</f>
        <v>0</v>
      </c>
      <c r="H1307">
        <f>'Marktpreise EEX NCG 2017'!H1307</f>
        <v>15.151</v>
      </c>
      <c r="I1307">
        <f>'Marktpreise EEX NCG 2017'!L1307+0.19</f>
        <v>17.151735000000027</v>
      </c>
      <c r="J1307">
        <f t="shared" si="24"/>
        <v>15.8035</v>
      </c>
      <c r="K1307">
        <f t="shared" si="25"/>
        <v>16.437739499999999</v>
      </c>
      <c r="L1307">
        <f t="shared" si="22"/>
        <v>16.190000000000001</v>
      </c>
      <c r="M1307">
        <f t="shared" si="23"/>
        <v>16.63</v>
      </c>
      <c r="N1307">
        <f t="shared" si="23"/>
        <v>17.375576905144452</v>
      </c>
    </row>
    <row r="1308" spans="1:14" x14ac:dyDescent="0.2">
      <c r="A1308" s="2">
        <f>'Marktpreise EEX NCG 2017'!A1308</f>
        <v>42946</v>
      </c>
      <c r="B1308" s="49">
        <f t="shared" si="26"/>
        <v>18.239029880478096</v>
      </c>
      <c r="C1308" s="49">
        <f t="shared" si="27"/>
        <v>16.626908212560377</v>
      </c>
      <c r="D1308" s="49">
        <f>'Portfolioübersicht BHC'!$G$12</f>
        <v>23.61</v>
      </c>
      <c r="E1308" s="49"/>
      <c r="F1308" s="49"/>
      <c r="G1308">
        <f>'Marktpreise EEX NCG 2017'!G1308</f>
        <v>0</v>
      </c>
      <c r="H1308">
        <f>'Marktpreise EEX NCG 2017'!H1308</f>
        <v>15.221</v>
      </c>
      <c r="I1308">
        <f>'Marktpreise EEX NCG 2017'!L1308+0.19</f>
        <v>17.124855000000025</v>
      </c>
      <c r="J1308">
        <f t="shared" si="24"/>
        <v>15.8035</v>
      </c>
      <c r="K1308">
        <f t="shared" si="25"/>
        <v>16.437739499999999</v>
      </c>
      <c r="L1308">
        <f t="shared" si="22"/>
        <v>16.190000000000001</v>
      </c>
      <c r="M1308">
        <f t="shared" si="23"/>
        <v>16.63</v>
      </c>
      <c r="N1308">
        <f t="shared" si="23"/>
        <v>17.375576905144452</v>
      </c>
    </row>
    <row r="1309" spans="1:14" x14ac:dyDescent="0.2">
      <c r="A1309" s="2">
        <f>'Marktpreise EEX NCG 2017'!A1309</f>
        <v>42947</v>
      </c>
      <c r="B1309" s="49">
        <f t="shared" si="26"/>
        <v>18.239029880478096</v>
      </c>
      <c r="C1309" s="49">
        <f t="shared" si="27"/>
        <v>16.626908212560377</v>
      </c>
      <c r="D1309" s="49">
        <f>'Portfolioübersicht BHC'!$G$12</f>
        <v>23.61</v>
      </c>
      <c r="E1309" s="49"/>
      <c r="F1309" s="49"/>
      <c r="G1309">
        <f>'Marktpreise EEX NCG 2017'!G1309</f>
        <v>0</v>
      </c>
      <c r="H1309">
        <f>'Marktpreise EEX NCG 2017'!H1309</f>
        <v>15.32</v>
      </c>
      <c r="I1309">
        <f>'Marktpreise EEX NCG 2017'!L1309+0.19</f>
        <v>17.096010000000025</v>
      </c>
      <c r="J1309">
        <f t="shared" si="24"/>
        <v>15.8035</v>
      </c>
      <c r="K1309">
        <f t="shared" si="25"/>
        <v>16.437739499999999</v>
      </c>
      <c r="L1309">
        <f t="shared" si="22"/>
        <v>16.190000000000001</v>
      </c>
      <c r="M1309">
        <f t="shared" si="23"/>
        <v>16.63</v>
      </c>
      <c r="N1309">
        <f t="shared" si="23"/>
        <v>17.375576905144452</v>
      </c>
    </row>
    <row r="1310" spans="1:14" x14ac:dyDescent="0.2">
      <c r="A1310" s="2">
        <f>'Marktpreise EEX NCG 2017'!A1310</f>
        <v>42948</v>
      </c>
      <c r="B1310" s="49">
        <f t="shared" si="26"/>
        <v>18.239029880478096</v>
      </c>
      <c r="C1310" s="49">
        <f t="shared" si="27"/>
        <v>16.626908212560377</v>
      </c>
      <c r="D1310" s="49">
        <f>'Portfolioübersicht BHC'!$G$12</f>
        <v>23.61</v>
      </c>
      <c r="E1310" s="49"/>
      <c r="F1310" s="49"/>
      <c r="G1310">
        <f>'Marktpreise EEX NCG 2017'!G1310</f>
        <v>0</v>
      </c>
      <c r="H1310">
        <f>'Marktpreise EEX NCG 2017'!H1310</f>
        <v>15.128</v>
      </c>
      <c r="I1310">
        <f>'Marktpreise EEX NCG 2017'!L1310+0.19</f>
        <v>17.06898500000003</v>
      </c>
      <c r="J1310">
        <f>'Portfolioübersicht BHC'!I31</f>
        <v>16.189580645161293</v>
      </c>
      <c r="K1310">
        <f>'Portfolioübersicht BHC'!I26</f>
        <v>16.560127064516127</v>
      </c>
      <c r="L1310">
        <f t="shared" si="22"/>
        <v>16.190000000000001</v>
      </c>
      <c r="M1310">
        <f t="shared" si="23"/>
        <v>16.63</v>
      </c>
      <c r="N1310">
        <f>'Portfolioübersicht BHC'!I70</f>
        <v>17.231201246260891</v>
      </c>
    </row>
    <row r="1311" spans="1:14" x14ac:dyDescent="0.2">
      <c r="A1311" s="2">
        <f>'Marktpreise EEX NCG 2017'!A1311</f>
        <v>42949</v>
      </c>
      <c r="B1311" s="49">
        <f t="shared" si="26"/>
        <v>18.239029880478096</v>
      </c>
      <c r="C1311" s="49">
        <f t="shared" si="27"/>
        <v>16.626908212560377</v>
      </c>
      <c r="D1311" s="49">
        <f>'Portfolioübersicht BHC'!$G$12</f>
        <v>23.61</v>
      </c>
      <c r="E1311" s="49"/>
      <c r="F1311" s="49"/>
      <c r="G1311">
        <f>'Marktpreise EEX NCG 2017'!G1311</f>
        <v>0</v>
      </c>
      <c r="H1311">
        <f>'Marktpreise EEX NCG 2017'!H1311</f>
        <v>15.042999999999999</v>
      </c>
      <c r="I1311">
        <f>'Marktpreise EEX NCG 2017'!L1311+0.19</f>
        <v>17.041495000000033</v>
      </c>
      <c r="J1311">
        <f>J1310</f>
        <v>16.189580645161293</v>
      </c>
      <c r="K1311">
        <f>K1310</f>
        <v>16.560127064516127</v>
      </c>
      <c r="L1311">
        <f t="shared" si="22"/>
        <v>16.190000000000001</v>
      </c>
      <c r="M1311">
        <f t="shared" si="23"/>
        <v>16.63</v>
      </c>
      <c r="N1311">
        <f>N1310</f>
        <v>17.231201246260891</v>
      </c>
    </row>
    <row r="1312" spans="1:14" x14ac:dyDescent="0.2">
      <c r="A1312" s="2">
        <f>'Marktpreise EEX NCG 2017'!A1312</f>
        <v>42950</v>
      </c>
      <c r="B1312" s="49">
        <f t="shared" si="26"/>
        <v>18.239029880478096</v>
      </c>
      <c r="C1312" s="49">
        <f t="shared" si="27"/>
        <v>16.626908212560377</v>
      </c>
      <c r="D1312" s="49">
        <f>'Portfolioübersicht BHC'!$G$12</f>
        <v>23.61</v>
      </c>
      <c r="E1312" s="49"/>
      <c r="F1312" s="49"/>
      <c r="G1312">
        <f>'Marktpreise EEX NCG 2017'!G1312</f>
        <v>0</v>
      </c>
      <c r="H1312">
        <f>'Marktpreise EEX NCG 2017'!H1312</f>
        <v>15.179</v>
      </c>
      <c r="I1312">
        <f>'Marktpreise EEX NCG 2017'!L1312+0.19</f>
        <v>17.01352500000003</v>
      </c>
      <c r="J1312">
        <f t="shared" ref="J1312:J1340" si="28">J1311</f>
        <v>16.189580645161293</v>
      </c>
      <c r="K1312">
        <f t="shared" ref="K1312:K1340" si="29">K1311</f>
        <v>16.560127064516127</v>
      </c>
      <c r="L1312">
        <f t="shared" si="22"/>
        <v>16.190000000000001</v>
      </c>
      <c r="M1312">
        <f t="shared" si="23"/>
        <v>16.63</v>
      </c>
      <c r="N1312">
        <f t="shared" si="23"/>
        <v>17.231201246260891</v>
      </c>
    </row>
    <row r="1313" spans="1:14" x14ac:dyDescent="0.2">
      <c r="A1313" s="2">
        <f>'Marktpreise EEX NCG 2017'!A1313</f>
        <v>42951</v>
      </c>
      <c r="B1313" s="49">
        <f t="shared" si="26"/>
        <v>18.239029880478096</v>
      </c>
      <c r="C1313" s="49">
        <f t="shared" si="27"/>
        <v>16.626908212560377</v>
      </c>
      <c r="D1313" s="49">
        <f>'Portfolioübersicht BHC'!$G$12</f>
        <v>23.61</v>
      </c>
      <c r="E1313" s="49"/>
      <c r="F1313" s="49"/>
      <c r="G1313">
        <f>'Marktpreise EEX NCG 2017'!G1313</f>
        <v>0</v>
      </c>
      <c r="H1313">
        <f>'Marktpreise EEX NCG 2017'!H1313</f>
        <v>15.202</v>
      </c>
      <c r="I1313">
        <f>'Marktpreise EEX NCG 2017'!L1313+0.19</f>
        <v>16.990945000000028</v>
      </c>
      <c r="J1313">
        <f t="shared" si="28"/>
        <v>16.189580645161293</v>
      </c>
      <c r="K1313">
        <f t="shared" si="29"/>
        <v>16.560127064516127</v>
      </c>
      <c r="L1313">
        <f t="shared" si="22"/>
        <v>16.190000000000001</v>
      </c>
      <c r="M1313">
        <f t="shared" si="23"/>
        <v>16.63</v>
      </c>
      <c r="N1313">
        <f t="shared" si="23"/>
        <v>17.231201246260891</v>
      </c>
    </row>
    <row r="1314" spans="1:14" x14ac:dyDescent="0.2">
      <c r="A1314" s="2">
        <f>'Marktpreise EEX NCG 2017'!A1314</f>
        <v>42952</v>
      </c>
      <c r="B1314" s="49">
        <f t="shared" si="26"/>
        <v>18.239029880478096</v>
      </c>
      <c r="C1314" s="49">
        <f t="shared" si="27"/>
        <v>16.626908212560377</v>
      </c>
      <c r="D1314" s="49">
        <f>'Portfolioübersicht BHC'!$G$12</f>
        <v>23.61</v>
      </c>
      <c r="E1314" s="49"/>
      <c r="F1314" s="49"/>
      <c r="G1314">
        <f>'Marktpreise EEX NCG 2017'!G1314</f>
        <v>0</v>
      </c>
      <c r="H1314">
        <f>'Marktpreise EEX NCG 2017'!H1314</f>
        <v>15.212999999999999</v>
      </c>
      <c r="I1314">
        <f>'Marktpreise EEX NCG 2017'!L1314+0.19</f>
        <v>16.966645000000028</v>
      </c>
      <c r="J1314">
        <f t="shared" si="28"/>
        <v>16.189580645161293</v>
      </c>
      <c r="K1314">
        <f t="shared" si="29"/>
        <v>16.560127064516127</v>
      </c>
      <c r="L1314">
        <f t="shared" si="22"/>
        <v>16.190000000000001</v>
      </c>
      <c r="M1314">
        <f t="shared" si="23"/>
        <v>16.63</v>
      </c>
      <c r="N1314">
        <f t="shared" si="23"/>
        <v>17.231201246260891</v>
      </c>
    </row>
    <row r="1315" spans="1:14" x14ac:dyDescent="0.2">
      <c r="A1315" s="2">
        <f>'Marktpreise EEX NCG 2017'!A1315</f>
        <v>42953</v>
      </c>
      <c r="B1315" s="49">
        <f t="shared" si="26"/>
        <v>18.239029880478096</v>
      </c>
      <c r="C1315" s="49">
        <f t="shared" si="27"/>
        <v>16.626908212560377</v>
      </c>
      <c r="D1315" s="49">
        <f>'Portfolioübersicht BHC'!$G$12</f>
        <v>23.61</v>
      </c>
      <c r="E1315" s="49"/>
      <c r="F1315" s="49"/>
      <c r="G1315">
        <f>'Marktpreise EEX NCG 2017'!G1315</f>
        <v>0</v>
      </c>
      <c r="H1315">
        <f>'Marktpreise EEX NCG 2017'!H1315</f>
        <v>15.244</v>
      </c>
      <c r="I1315">
        <f>'Marktpreise EEX NCG 2017'!L1315+0.19</f>
        <v>16.940380000000022</v>
      </c>
      <c r="J1315">
        <f t="shared" si="28"/>
        <v>16.189580645161293</v>
      </c>
      <c r="K1315">
        <f t="shared" si="29"/>
        <v>16.560127064516127</v>
      </c>
      <c r="L1315">
        <f t="shared" si="22"/>
        <v>16.190000000000001</v>
      </c>
      <c r="M1315">
        <f t="shared" si="23"/>
        <v>16.63</v>
      </c>
      <c r="N1315">
        <f t="shared" si="23"/>
        <v>17.231201246260891</v>
      </c>
    </row>
    <row r="1316" spans="1:14" x14ac:dyDescent="0.2">
      <c r="A1316" s="2">
        <f>'Marktpreise EEX NCG 2017'!A1316</f>
        <v>42954</v>
      </c>
      <c r="B1316" s="49">
        <f t="shared" si="26"/>
        <v>18.239029880478096</v>
      </c>
      <c r="C1316" s="49">
        <f t="shared" si="27"/>
        <v>16.626908212560377</v>
      </c>
      <c r="D1316" s="49">
        <f>'Portfolioübersicht BHC'!$G$12</f>
        <v>23.61</v>
      </c>
      <c r="E1316" s="49"/>
      <c r="F1316" s="49"/>
      <c r="G1316">
        <f>'Marktpreise EEX NCG 2017'!G1316</f>
        <v>0</v>
      </c>
      <c r="H1316">
        <f>'Marktpreise EEX NCG 2017'!H1316</f>
        <v>15.634</v>
      </c>
      <c r="I1316">
        <f>'Marktpreise EEX NCG 2017'!L1316+0.19</f>
        <v>16.914410000000007</v>
      </c>
      <c r="J1316">
        <f t="shared" si="28"/>
        <v>16.189580645161293</v>
      </c>
      <c r="K1316">
        <f t="shared" si="29"/>
        <v>16.560127064516127</v>
      </c>
      <c r="L1316">
        <f t="shared" si="22"/>
        <v>16.190000000000001</v>
      </c>
      <c r="M1316">
        <f t="shared" si="23"/>
        <v>16.63</v>
      </c>
      <c r="N1316">
        <f t="shared" si="23"/>
        <v>17.231201246260891</v>
      </c>
    </row>
    <row r="1317" spans="1:14" x14ac:dyDescent="0.2">
      <c r="A1317" s="2">
        <f>'Marktpreise EEX NCG 2017'!A1317</f>
        <v>42955</v>
      </c>
      <c r="B1317" s="49">
        <f t="shared" si="26"/>
        <v>18.239029880478096</v>
      </c>
      <c r="C1317" s="49">
        <f t="shared" si="27"/>
        <v>16.626908212560377</v>
      </c>
      <c r="D1317" s="49">
        <f>'Portfolioübersicht BHC'!$G$12</f>
        <v>23.61</v>
      </c>
      <c r="E1317" s="49"/>
      <c r="F1317" s="49"/>
      <c r="G1317">
        <f>'Marktpreise EEX NCG 2017'!G1317</f>
        <v>0</v>
      </c>
      <c r="H1317">
        <f>'Marktpreise EEX NCG 2017'!H1317</f>
        <v>15.537000000000001</v>
      </c>
      <c r="I1317">
        <f>'Marktpreise EEX NCG 2017'!L1317+0.19</f>
        <v>16.886555000000008</v>
      </c>
      <c r="J1317">
        <f t="shared" si="28"/>
        <v>16.189580645161293</v>
      </c>
      <c r="K1317">
        <f t="shared" si="29"/>
        <v>16.560127064516127</v>
      </c>
      <c r="L1317">
        <f t="shared" si="22"/>
        <v>16.190000000000001</v>
      </c>
      <c r="M1317">
        <f t="shared" si="23"/>
        <v>16.63</v>
      </c>
      <c r="N1317">
        <f t="shared" si="23"/>
        <v>17.231201246260891</v>
      </c>
    </row>
    <row r="1318" spans="1:14" x14ac:dyDescent="0.2">
      <c r="A1318" s="2">
        <f>'Marktpreise EEX NCG 2017'!A1318</f>
        <v>42956</v>
      </c>
      <c r="B1318" s="49">
        <f t="shared" si="26"/>
        <v>18.239029880478096</v>
      </c>
      <c r="C1318" s="49">
        <f t="shared" si="27"/>
        <v>16.626908212560377</v>
      </c>
      <c r="D1318" s="49">
        <f>'Portfolioübersicht BHC'!$G$12</f>
        <v>23.61</v>
      </c>
      <c r="E1318" s="49"/>
      <c r="F1318" s="49"/>
      <c r="G1318">
        <f>'Marktpreise EEX NCG 2017'!G1318</f>
        <v>0</v>
      </c>
      <c r="H1318">
        <f>'Marktpreise EEX NCG 2017'!H1318</f>
        <v>15.901</v>
      </c>
      <c r="I1318">
        <f>'Marktpreise EEX NCG 2017'!L1318+0.19</f>
        <v>16.86053500000002</v>
      </c>
      <c r="J1318">
        <f t="shared" si="28"/>
        <v>16.189580645161293</v>
      </c>
      <c r="K1318">
        <f t="shared" si="29"/>
        <v>16.560127064516127</v>
      </c>
      <c r="L1318">
        <f t="shared" si="22"/>
        <v>16.190000000000001</v>
      </c>
      <c r="M1318">
        <f t="shared" si="23"/>
        <v>16.63</v>
      </c>
      <c r="N1318">
        <f t="shared" si="23"/>
        <v>17.231201246260891</v>
      </c>
    </row>
    <row r="1319" spans="1:14" x14ac:dyDescent="0.2">
      <c r="A1319" s="2">
        <f>'Marktpreise EEX NCG 2017'!A1319</f>
        <v>42957</v>
      </c>
      <c r="B1319" s="49">
        <f t="shared" si="26"/>
        <v>18.239029880478096</v>
      </c>
      <c r="C1319" s="49">
        <f t="shared" si="27"/>
        <v>16.626908212560377</v>
      </c>
      <c r="D1319" s="49">
        <f>'Portfolioübersicht BHC'!$G$12</f>
        <v>23.61</v>
      </c>
      <c r="E1319" s="49"/>
      <c r="F1319" s="49"/>
      <c r="G1319">
        <f>'Marktpreise EEX NCG 2017'!G1319</f>
        <v>0</v>
      </c>
      <c r="H1319">
        <f>'Marktpreise EEX NCG 2017'!H1319</f>
        <v>16.198</v>
      </c>
      <c r="I1319">
        <f>'Marktpreise EEX NCG 2017'!L1319+0.19</f>
        <v>16.835330000000013</v>
      </c>
      <c r="J1319">
        <f t="shared" si="28"/>
        <v>16.189580645161293</v>
      </c>
      <c r="K1319">
        <f t="shared" si="29"/>
        <v>16.560127064516127</v>
      </c>
      <c r="L1319">
        <f t="shared" si="22"/>
        <v>16.190000000000001</v>
      </c>
      <c r="M1319">
        <f t="shared" si="23"/>
        <v>16.63</v>
      </c>
      <c r="N1319">
        <f t="shared" si="23"/>
        <v>17.231201246260891</v>
      </c>
    </row>
    <row r="1320" spans="1:14" x14ac:dyDescent="0.2">
      <c r="A1320" s="2">
        <f>'Marktpreise EEX NCG 2017'!A1320</f>
        <v>42958</v>
      </c>
      <c r="B1320" s="49">
        <f t="shared" si="26"/>
        <v>18.239029880478096</v>
      </c>
      <c r="C1320" s="49">
        <f t="shared" si="27"/>
        <v>16.626908212560377</v>
      </c>
      <c r="D1320" s="49">
        <f>'Portfolioübersicht BHC'!$G$12</f>
        <v>23.61</v>
      </c>
      <c r="E1320" s="49"/>
      <c r="F1320" s="49"/>
      <c r="G1320">
        <f>'Marktpreise EEX NCG 2017'!G1320</f>
        <v>0</v>
      </c>
      <c r="H1320">
        <f>'Marktpreise EEX NCG 2017'!H1320</f>
        <v>16.154</v>
      </c>
      <c r="I1320">
        <f>'Marktpreise EEX NCG 2017'!L1320+0.19</f>
        <v>16.806200000000008</v>
      </c>
      <c r="J1320">
        <f t="shared" si="28"/>
        <v>16.189580645161293</v>
      </c>
      <c r="K1320">
        <f t="shared" si="29"/>
        <v>16.560127064516127</v>
      </c>
      <c r="L1320">
        <f t="shared" si="22"/>
        <v>16.190000000000001</v>
      </c>
      <c r="M1320">
        <f t="shared" si="23"/>
        <v>16.63</v>
      </c>
      <c r="N1320">
        <f t="shared" si="23"/>
        <v>17.231201246260891</v>
      </c>
    </row>
    <row r="1321" spans="1:14" x14ac:dyDescent="0.2">
      <c r="A1321" s="2">
        <f>'Marktpreise EEX NCG 2017'!A1321</f>
        <v>42959</v>
      </c>
      <c r="B1321" s="49">
        <f t="shared" si="26"/>
        <v>18.239029880478096</v>
      </c>
      <c r="C1321" s="49">
        <f t="shared" si="27"/>
        <v>16.626908212560377</v>
      </c>
      <c r="D1321" s="49">
        <f>'Portfolioübersicht BHC'!$G$12</f>
        <v>23.61</v>
      </c>
      <c r="E1321" s="49"/>
      <c r="F1321" s="49"/>
      <c r="G1321">
        <f>'Marktpreise EEX NCG 2017'!G1321</f>
        <v>0</v>
      </c>
      <c r="H1321">
        <f>'Marktpreise EEX NCG 2017'!H1321</f>
        <v>16.149000000000001</v>
      </c>
      <c r="I1321">
        <f>'Marktpreise EEX NCG 2017'!L1321+0.19</f>
        <v>16.776820000000008</v>
      </c>
      <c r="J1321">
        <f t="shared" si="28"/>
        <v>16.189580645161293</v>
      </c>
      <c r="K1321">
        <f t="shared" si="29"/>
        <v>16.560127064516127</v>
      </c>
      <c r="L1321">
        <f t="shared" ref="L1321:L1384" si="30">L1320</f>
        <v>16.190000000000001</v>
      </c>
      <c r="M1321">
        <f t="shared" ref="M1321:N1384" si="31">M1320</f>
        <v>16.63</v>
      </c>
      <c r="N1321">
        <f t="shared" si="31"/>
        <v>17.231201246260891</v>
      </c>
    </row>
    <row r="1322" spans="1:14" x14ac:dyDescent="0.2">
      <c r="A1322" s="2">
        <f>'Marktpreise EEX NCG 2017'!A1322</f>
        <v>42960</v>
      </c>
      <c r="B1322" s="49">
        <f t="shared" si="26"/>
        <v>18.239029880478096</v>
      </c>
      <c r="C1322" s="49">
        <f t="shared" si="27"/>
        <v>16.626908212560377</v>
      </c>
      <c r="D1322" s="49">
        <f>'Portfolioübersicht BHC'!$G$12</f>
        <v>23.61</v>
      </c>
      <c r="E1322" s="49"/>
      <c r="F1322" s="49"/>
      <c r="G1322">
        <f>'Marktpreise EEX NCG 2017'!G1322</f>
        <v>0</v>
      </c>
      <c r="H1322">
        <f>'Marktpreise EEX NCG 2017'!H1322</f>
        <v>16.183</v>
      </c>
      <c r="I1322">
        <f>'Marktpreise EEX NCG 2017'!L1322+0.19</f>
        <v>16.75144000000002</v>
      </c>
      <c r="J1322">
        <f t="shared" si="28"/>
        <v>16.189580645161293</v>
      </c>
      <c r="K1322">
        <f t="shared" si="29"/>
        <v>16.560127064516127</v>
      </c>
      <c r="L1322">
        <f t="shared" si="30"/>
        <v>16.190000000000001</v>
      </c>
      <c r="M1322">
        <f t="shared" si="31"/>
        <v>16.63</v>
      </c>
      <c r="N1322">
        <f t="shared" si="31"/>
        <v>17.231201246260891</v>
      </c>
    </row>
    <row r="1323" spans="1:14" x14ac:dyDescent="0.2">
      <c r="A1323" s="2">
        <f>'Marktpreise EEX NCG 2017'!A1323</f>
        <v>42961</v>
      </c>
      <c r="B1323" s="49">
        <f t="shared" si="26"/>
        <v>18.239029880478096</v>
      </c>
      <c r="C1323" s="49">
        <f t="shared" si="27"/>
        <v>16.626908212560377</v>
      </c>
      <c r="D1323" s="49">
        <f>'Portfolioübersicht BHC'!$G$12</f>
        <v>23.61</v>
      </c>
      <c r="E1323" s="49"/>
      <c r="F1323" s="49"/>
      <c r="G1323">
        <f>'Marktpreise EEX NCG 2017'!G1323</f>
        <v>0</v>
      </c>
      <c r="H1323">
        <f>'Marktpreise EEX NCG 2017'!H1323</f>
        <v>16.05</v>
      </c>
      <c r="I1323">
        <f>'Marktpreise EEX NCG 2017'!L1323+0.19</f>
        <v>16.728090000000012</v>
      </c>
      <c r="J1323">
        <f t="shared" si="28"/>
        <v>16.189580645161293</v>
      </c>
      <c r="K1323">
        <f t="shared" si="29"/>
        <v>16.560127064516127</v>
      </c>
      <c r="L1323">
        <f t="shared" si="30"/>
        <v>16.190000000000001</v>
      </c>
      <c r="M1323">
        <f t="shared" si="31"/>
        <v>16.63</v>
      </c>
      <c r="N1323">
        <f t="shared" si="31"/>
        <v>17.231201246260891</v>
      </c>
    </row>
    <row r="1324" spans="1:14" x14ac:dyDescent="0.2">
      <c r="A1324" s="2">
        <f>'Marktpreise EEX NCG 2017'!A1324</f>
        <v>42962</v>
      </c>
      <c r="B1324" s="49">
        <f t="shared" si="26"/>
        <v>18.239029880478096</v>
      </c>
      <c r="C1324" s="49">
        <f t="shared" si="27"/>
        <v>16.626908212560377</v>
      </c>
      <c r="D1324" s="49">
        <f>'Portfolioübersicht BHC'!$G$12</f>
        <v>23.61</v>
      </c>
      <c r="E1324" s="49"/>
      <c r="F1324" s="49"/>
      <c r="G1324">
        <f>'Marktpreise EEX NCG 2017'!G1324</f>
        <v>0</v>
      </c>
      <c r="H1324">
        <f>'Marktpreise EEX NCG 2017'!H1324</f>
        <v>15.862</v>
      </c>
      <c r="I1324">
        <f>'Marktpreise EEX NCG 2017'!L1324+0.19</f>
        <v>16.707775000000019</v>
      </c>
      <c r="J1324">
        <f t="shared" si="28"/>
        <v>16.189580645161293</v>
      </c>
      <c r="K1324">
        <f t="shared" si="29"/>
        <v>16.560127064516127</v>
      </c>
      <c r="L1324">
        <f t="shared" si="30"/>
        <v>16.190000000000001</v>
      </c>
      <c r="M1324">
        <f t="shared" si="31"/>
        <v>16.63</v>
      </c>
      <c r="N1324">
        <f t="shared" si="31"/>
        <v>17.231201246260891</v>
      </c>
    </row>
    <row r="1325" spans="1:14" x14ac:dyDescent="0.2">
      <c r="A1325" s="2">
        <f>'Marktpreise EEX NCG 2017'!A1325</f>
        <v>42963</v>
      </c>
      <c r="B1325" s="49">
        <f t="shared" si="26"/>
        <v>18.239029880478096</v>
      </c>
      <c r="C1325" s="49">
        <f t="shared" si="27"/>
        <v>16.626908212560377</v>
      </c>
      <c r="D1325" s="49">
        <f>'Portfolioübersicht BHC'!$G$12</f>
        <v>23.61</v>
      </c>
      <c r="E1325" s="49"/>
      <c r="F1325" s="49"/>
      <c r="G1325">
        <f>'Marktpreise EEX NCG 2017'!G1325</f>
        <v>0</v>
      </c>
      <c r="H1325">
        <f>'Marktpreise EEX NCG 2017'!H1325</f>
        <v>16.123000000000001</v>
      </c>
      <c r="I1325">
        <f>'Marktpreise EEX NCG 2017'!L1325+0.19</f>
        <v>16.688985000000013</v>
      </c>
      <c r="J1325">
        <f t="shared" si="28"/>
        <v>16.189580645161293</v>
      </c>
      <c r="K1325">
        <f t="shared" si="29"/>
        <v>16.560127064516127</v>
      </c>
      <c r="L1325">
        <f t="shared" si="30"/>
        <v>16.190000000000001</v>
      </c>
      <c r="M1325">
        <f t="shared" si="31"/>
        <v>16.63</v>
      </c>
      <c r="N1325">
        <f t="shared" si="31"/>
        <v>17.231201246260891</v>
      </c>
    </row>
    <row r="1326" spans="1:14" x14ac:dyDescent="0.2">
      <c r="A1326" s="2">
        <f>'Marktpreise EEX NCG 2017'!A1326</f>
        <v>42964</v>
      </c>
      <c r="B1326" s="49">
        <f t="shared" si="26"/>
        <v>18.239029880478096</v>
      </c>
      <c r="C1326" s="49">
        <f t="shared" si="27"/>
        <v>16.626908212560377</v>
      </c>
      <c r="D1326" s="49">
        <f>'Portfolioübersicht BHC'!$G$12</f>
        <v>23.61</v>
      </c>
      <c r="E1326" s="49"/>
      <c r="F1326" s="49"/>
      <c r="G1326">
        <f>'Marktpreise EEX NCG 2017'!G1326</f>
        <v>0</v>
      </c>
      <c r="H1326">
        <f>'Marktpreise EEX NCG 2017'!H1326</f>
        <v>16.268999999999998</v>
      </c>
      <c r="I1326">
        <f>'Marktpreise EEX NCG 2017'!L1326+0.19</f>
        <v>16.670560000000005</v>
      </c>
      <c r="J1326">
        <f t="shared" si="28"/>
        <v>16.189580645161293</v>
      </c>
      <c r="K1326">
        <f t="shared" si="29"/>
        <v>16.560127064516127</v>
      </c>
      <c r="L1326">
        <f t="shared" si="30"/>
        <v>16.190000000000001</v>
      </c>
      <c r="M1326">
        <f t="shared" si="31"/>
        <v>16.63</v>
      </c>
      <c r="N1326">
        <f t="shared" si="31"/>
        <v>17.231201246260891</v>
      </c>
    </row>
    <row r="1327" spans="1:14" x14ac:dyDescent="0.2">
      <c r="A1327" s="2">
        <f>'Marktpreise EEX NCG 2017'!A1327</f>
        <v>42965</v>
      </c>
      <c r="B1327" s="49">
        <f t="shared" si="26"/>
        <v>18.239029880478096</v>
      </c>
      <c r="C1327" s="49">
        <f t="shared" si="27"/>
        <v>16.626908212560377</v>
      </c>
      <c r="D1327" s="49">
        <f>'Portfolioübersicht BHC'!$G$12</f>
        <v>23.61</v>
      </c>
      <c r="E1327" s="49"/>
      <c r="F1327" s="49"/>
      <c r="G1327">
        <f>'Marktpreise EEX NCG 2017'!G1327</f>
        <v>0</v>
      </c>
      <c r="H1327">
        <f>'Marktpreise EEX NCG 2017'!H1327</f>
        <v>16.254999999999999</v>
      </c>
      <c r="I1327">
        <f>'Marktpreise EEX NCG 2017'!L1327+0.19</f>
        <v>16.648380000000017</v>
      </c>
      <c r="J1327">
        <f t="shared" si="28"/>
        <v>16.189580645161293</v>
      </c>
      <c r="K1327">
        <f t="shared" si="29"/>
        <v>16.560127064516127</v>
      </c>
      <c r="L1327">
        <f t="shared" si="30"/>
        <v>16.190000000000001</v>
      </c>
      <c r="M1327">
        <f t="shared" si="31"/>
        <v>16.63</v>
      </c>
      <c r="N1327">
        <f t="shared" si="31"/>
        <v>17.231201246260891</v>
      </c>
    </row>
    <row r="1328" spans="1:14" x14ac:dyDescent="0.2">
      <c r="A1328" s="2">
        <f>'Marktpreise EEX NCG 2017'!A1328</f>
        <v>42966</v>
      </c>
      <c r="B1328" s="49">
        <f t="shared" si="26"/>
        <v>18.239029880478096</v>
      </c>
      <c r="C1328" s="49">
        <f t="shared" si="27"/>
        <v>16.626908212560377</v>
      </c>
      <c r="D1328" s="49">
        <f>'Portfolioübersicht BHC'!$G$12</f>
        <v>23.61</v>
      </c>
      <c r="E1328" s="49"/>
      <c r="F1328" s="49"/>
      <c r="G1328">
        <f>'Marktpreise EEX NCG 2017'!G1328</f>
        <v>0</v>
      </c>
      <c r="H1328">
        <f>'Marktpreise EEX NCG 2017'!H1328</f>
        <v>16.271999999999998</v>
      </c>
      <c r="I1328">
        <f>'Marktpreise EEX NCG 2017'!L1328+0.19</f>
        <v>16.620475000000024</v>
      </c>
      <c r="J1328">
        <f t="shared" si="28"/>
        <v>16.189580645161293</v>
      </c>
      <c r="K1328">
        <f t="shared" si="29"/>
        <v>16.560127064516127</v>
      </c>
      <c r="L1328">
        <f t="shared" si="30"/>
        <v>16.190000000000001</v>
      </c>
      <c r="M1328">
        <f t="shared" si="31"/>
        <v>16.63</v>
      </c>
      <c r="N1328">
        <f t="shared" si="31"/>
        <v>17.231201246260891</v>
      </c>
    </row>
    <row r="1329" spans="1:14" x14ac:dyDescent="0.2">
      <c r="A1329" s="2">
        <f>'Marktpreise EEX NCG 2017'!A1329</f>
        <v>42967</v>
      </c>
      <c r="B1329" s="49">
        <f t="shared" si="26"/>
        <v>18.239029880478096</v>
      </c>
      <c r="C1329" s="49">
        <f t="shared" si="27"/>
        <v>16.626908212560377</v>
      </c>
      <c r="D1329" s="49">
        <f>'Portfolioübersicht BHC'!$G$12</f>
        <v>23.61</v>
      </c>
      <c r="E1329" s="49"/>
      <c r="F1329" s="49"/>
      <c r="G1329">
        <f>'Marktpreise EEX NCG 2017'!G1329</f>
        <v>0</v>
      </c>
      <c r="H1329">
        <f>'Marktpreise EEX NCG 2017'!H1329</f>
        <v>16.356999999999999</v>
      </c>
      <c r="I1329">
        <f>'Marktpreise EEX NCG 2017'!L1329+0.19</f>
        <v>16.589930000000024</v>
      </c>
      <c r="J1329">
        <f t="shared" si="28"/>
        <v>16.189580645161293</v>
      </c>
      <c r="K1329">
        <f t="shared" si="29"/>
        <v>16.560127064516127</v>
      </c>
      <c r="L1329">
        <f t="shared" si="30"/>
        <v>16.190000000000001</v>
      </c>
      <c r="M1329">
        <f t="shared" si="31"/>
        <v>16.63</v>
      </c>
      <c r="N1329">
        <f t="shared" si="31"/>
        <v>17.231201246260891</v>
      </c>
    </row>
    <row r="1330" spans="1:14" x14ac:dyDescent="0.2">
      <c r="A1330" s="2">
        <f>'Marktpreise EEX NCG 2017'!A1330</f>
        <v>42968</v>
      </c>
      <c r="B1330" s="49">
        <f t="shared" si="26"/>
        <v>18.239029880478096</v>
      </c>
      <c r="C1330" s="49">
        <f t="shared" si="27"/>
        <v>16.626908212560377</v>
      </c>
      <c r="D1330" s="49">
        <f>'Portfolioübersicht BHC'!$G$12</f>
        <v>23.61</v>
      </c>
      <c r="E1330" s="49"/>
      <c r="F1330" s="49"/>
      <c r="G1330">
        <f>'Marktpreise EEX NCG 2017'!G1330</f>
        <v>0</v>
      </c>
      <c r="H1330">
        <f>'Marktpreise EEX NCG 2017'!H1330</f>
        <v>16.457999999999998</v>
      </c>
      <c r="I1330">
        <f>'Marktpreise EEX NCG 2017'!L1330+0.19</f>
        <v>16.558515000000007</v>
      </c>
      <c r="J1330">
        <f t="shared" si="28"/>
        <v>16.189580645161293</v>
      </c>
      <c r="K1330">
        <f t="shared" si="29"/>
        <v>16.560127064516127</v>
      </c>
      <c r="L1330">
        <f t="shared" si="30"/>
        <v>16.190000000000001</v>
      </c>
      <c r="M1330">
        <f t="shared" si="31"/>
        <v>16.63</v>
      </c>
      <c r="N1330">
        <f t="shared" si="31"/>
        <v>17.231201246260891</v>
      </c>
    </row>
    <row r="1331" spans="1:14" x14ac:dyDescent="0.2">
      <c r="A1331" s="2">
        <f>'Marktpreise EEX NCG 2017'!A1331</f>
        <v>42969</v>
      </c>
      <c r="B1331" s="49">
        <f t="shared" si="26"/>
        <v>18.239029880478096</v>
      </c>
      <c r="C1331" s="49">
        <f t="shared" si="27"/>
        <v>16.626908212560377</v>
      </c>
      <c r="D1331" s="49">
        <f>'Portfolioübersicht BHC'!$G$12</f>
        <v>23.61</v>
      </c>
      <c r="E1331" s="49"/>
      <c r="F1331" s="49"/>
      <c r="G1331">
        <f>'Marktpreise EEX NCG 2017'!G1331</f>
        <v>0</v>
      </c>
      <c r="H1331">
        <f>'Marktpreise EEX NCG 2017'!H1331</f>
        <v>16.298999999999999</v>
      </c>
      <c r="I1331">
        <f>'Marktpreise EEX NCG 2017'!L1331+0.19</f>
        <v>16.527049999999999</v>
      </c>
      <c r="J1331">
        <f t="shared" si="28"/>
        <v>16.189580645161293</v>
      </c>
      <c r="K1331">
        <f t="shared" si="29"/>
        <v>16.560127064516127</v>
      </c>
      <c r="L1331">
        <f t="shared" si="30"/>
        <v>16.190000000000001</v>
      </c>
      <c r="M1331">
        <f t="shared" si="31"/>
        <v>16.63</v>
      </c>
      <c r="N1331">
        <f t="shared" si="31"/>
        <v>17.231201246260891</v>
      </c>
    </row>
    <row r="1332" spans="1:14" x14ac:dyDescent="0.2">
      <c r="A1332" s="2">
        <f>'Marktpreise EEX NCG 2017'!A1332</f>
        <v>42970</v>
      </c>
      <c r="B1332" s="49">
        <f t="shared" si="26"/>
        <v>18.239029880478096</v>
      </c>
      <c r="C1332" s="49">
        <f t="shared" si="27"/>
        <v>16.626908212560377</v>
      </c>
      <c r="D1332" s="49">
        <f>'Portfolioübersicht BHC'!$G$12</f>
        <v>23.61</v>
      </c>
      <c r="E1332" s="49"/>
      <c r="F1332" s="49"/>
      <c r="G1332">
        <f>'Marktpreise EEX NCG 2017'!G1332</f>
        <v>0</v>
      </c>
      <c r="H1332">
        <f>'Marktpreise EEX NCG 2017'!H1332</f>
        <v>16.456</v>
      </c>
      <c r="I1332">
        <f>'Marktpreise EEX NCG 2017'!L1332+0.19</f>
        <v>16.496174999999987</v>
      </c>
      <c r="J1332">
        <f t="shared" si="28"/>
        <v>16.189580645161293</v>
      </c>
      <c r="K1332">
        <f t="shared" si="29"/>
        <v>16.560127064516127</v>
      </c>
      <c r="L1332">
        <f t="shared" si="30"/>
        <v>16.190000000000001</v>
      </c>
      <c r="M1332">
        <f t="shared" si="31"/>
        <v>16.63</v>
      </c>
      <c r="N1332">
        <f t="shared" si="31"/>
        <v>17.231201246260891</v>
      </c>
    </row>
    <row r="1333" spans="1:14" x14ac:dyDescent="0.2">
      <c r="A1333" s="2">
        <f>'Marktpreise EEX NCG 2017'!A1333</f>
        <v>42971</v>
      </c>
      <c r="B1333" s="49">
        <f t="shared" si="26"/>
        <v>18.239029880478096</v>
      </c>
      <c r="C1333" s="49">
        <f t="shared" si="27"/>
        <v>16.626908212560377</v>
      </c>
      <c r="D1333" s="49">
        <f>'Portfolioübersicht BHC'!$G$12</f>
        <v>23.61</v>
      </c>
      <c r="E1333" s="49"/>
      <c r="F1333" s="49"/>
      <c r="G1333">
        <f>'Marktpreise EEX NCG 2017'!G1333</f>
        <v>0</v>
      </c>
      <c r="H1333">
        <f>'Marktpreise EEX NCG 2017'!H1333</f>
        <v>16.548999999999999</v>
      </c>
      <c r="I1333">
        <f>'Marktpreise EEX NCG 2017'!L1333+0.19</f>
        <v>16.463634999999979</v>
      </c>
      <c r="J1333">
        <f t="shared" si="28"/>
        <v>16.189580645161293</v>
      </c>
      <c r="K1333">
        <f t="shared" si="29"/>
        <v>16.560127064516127</v>
      </c>
      <c r="L1333">
        <f t="shared" si="30"/>
        <v>16.190000000000001</v>
      </c>
      <c r="M1333">
        <f t="shared" si="31"/>
        <v>16.63</v>
      </c>
      <c r="N1333">
        <f t="shared" si="31"/>
        <v>17.231201246260891</v>
      </c>
    </row>
    <row r="1334" spans="1:14" x14ac:dyDescent="0.2">
      <c r="A1334" s="2">
        <f>'Marktpreise EEX NCG 2017'!A1334</f>
        <v>42972</v>
      </c>
      <c r="B1334" s="49">
        <f t="shared" si="26"/>
        <v>18.239029880478096</v>
      </c>
      <c r="C1334" s="49">
        <f t="shared" si="27"/>
        <v>16.626908212560377</v>
      </c>
      <c r="D1334" s="49">
        <f>'Portfolioübersicht BHC'!$G$12</f>
        <v>23.61</v>
      </c>
      <c r="E1334" s="49"/>
      <c r="F1334" s="49"/>
      <c r="G1334">
        <f>'Marktpreise EEX NCG 2017'!G1334</f>
        <v>0</v>
      </c>
      <c r="H1334">
        <f>'Marktpreise EEX NCG 2017'!H1334</f>
        <v>16.300999999999998</v>
      </c>
      <c r="I1334">
        <f>'Marktpreise EEX NCG 2017'!L1334+0.19</f>
        <v>16.430909999999969</v>
      </c>
      <c r="J1334">
        <f t="shared" si="28"/>
        <v>16.189580645161293</v>
      </c>
      <c r="K1334">
        <f t="shared" si="29"/>
        <v>16.560127064516127</v>
      </c>
      <c r="L1334">
        <f t="shared" si="30"/>
        <v>16.190000000000001</v>
      </c>
      <c r="M1334">
        <f t="shared" si="31"/>
        <v>16.63</v>
      </c>
      <c r="N1334">
        <f t="shared" si="31"/>
        <v>17.231201246260891</v>
      </c>
    </row>
    <row r="1335" spans="1:14" x14ac:dyDescent="0.2">
      <c r="A1335" s="2">
        <f>'Marktpreise EEX NCG 2017'!A1335</f>
        <v>42973</v>
      </c>
      <c r="B1335" s="49">
        <f t="shared" si="26"/>
        <v>18.239029880478096</v>
      </c>
      <c r="C1335" s="49">
        <f t="shared" si="27"/>
        <v>16.626908212560377</v>
      </c>
      <c r="D1335" s="49">
        <f>'Portfolioübersicht BHC'!$G$12</f>
        <v>23.61</v>
      </c>
      <c r="E1335" s="49"/>
      <c r="F1335" s="49"/>
      <c r="G1335">
        <f>'Marktpreise EEX NCG 2017'!G1335</f>
        <v>0</v>
      </c>
      <c r="H1335">
        <f>'Marktpreise EEX NCG 2017'!H1335</f>
        <v>16.280999999999999</v>
      </c>
      <c r="I1335">
        <f>'Marktpreise EEX NCG 2017'!L1335+0.19</f>
        <v>16.400749999999974</v>
      </c>
      <c r="J1335">
        <f t="shared" si="28"/>
        <v>16.189580645161293</v>
      </c>
      <c r="K1335">
        <f t="shared" si="29"/>
        <v>16.560127064516127</v>
      </c>
      <c r="L1335">
        <f t="shared" si="30"/>
        <v>16.190000000000001</v>
      </c>
      <c r="M1335">
        <f t="shared" si="31"/>
        <v>16.63</v>
      </c>
      <c r="N1335">
        <f t="shared" si="31"/>
        <v>17.231201246260891</v>
      </c>
    </row>
    <row r="1336" spans="1:14" x14ac:dyDescent="0.2">
      <c r="A1336" s="2">
        <f>'Marktpreise EEX NCG 2017'!A1336</f>
        <v>42974</v>
      </c>
      <c r="B1336" s="49">
        <f t="shared" si="26"/>
        <v>18.239029880478096</v>
      </c>
      <c r="C1336" s="49">
        <f t="shared" si="27"/>
        <v>16.626908212560377</v>
      </c>
      <c r="D1336" s="49">
        <f>'Portfolioübersicht BHC'!$G$12</f>
        <v>23.61</v>
      </c>
      <c r="E1336" s="49"/>
      <c r="F1336" s="49"/>
      <c r="G1336">
        <f>'Marktpreise EEX NCG 2017'!G1336</f>
        <v>0</v>
      </c>
      <c r="H1336">
        <f>'Marktpreise EEX NCG 2017'!H1336</f>
        <v>16.588999999999999</v>
      </c>
      <c r="I1336">
        <f>'Marktpreise EEX NCG 2017'!L1336+0.19</f>
        <v>16.378299999999964</v>
      </c>
      <c r="J1336">
        <f t="shared" si="28"/>
        <v>16.189580645161293</v>
      </c>
      <c r="K1336">
        <f t="shared" si="29"/>
        <v>16.560127064516127</v>
      </c>
      <c r="L1336">
        <f t="shared" si="30"/>
        <v>16.190000000000001</v>
      </c>
      <c r="M1336">
        <f t="shared" si="31"/>
        <v>16.63</v>
      </c>
      <c r="N1336">
        <f t="shared" si="31"/>
        <v>17.231201246260891</v>
      </c>
    </row>
    <row r="1337" spans="1:14" x14ac:dyDescent="0.2">
      <c r="A1337" s="2">
        <f>'Marktpreise EEX NCG 2017'!A1337</f>
        <v>42975</v>
      </c>
      <c r="B1337" s="49">
        <f t="shared" si="26"/>
        <v>18.239029880478096</v>
      </c>
      <c r="C1337" s="49">
        <f t="shared" si="27"/>
        <v>16.626908212560377</v>
      </c>
      <c r="D1337" s="49">
        <f>'Portfolioübersicht BHC'!$G$12</f>
        <v>23.61</v>
      </c>
      <c r="E1337" s="49"/>
      <c r="F1337" s="49"/>
      <c r="G1337">
        <f>'Marktpreise EEX NCG 2017'!G1337</f>
        <v>0</v>
      </c>
      <c r="H1337">
        <f>'Marktpreise EEX NCG 2017'!H1337</f>
        <v>16.475999999999999</v>
      </c>
      <c r="I1337">
        <f>'Marktpreise EEX NCG 2017'!L1337+0.19</f>
        <v>16.355739999999951</v>
      </c>
      <c r="J1337">
        <f t="shared" si="28"/>
        <v>16.189580645161293</v>
      </c>
      <c r="K1337">
        <f t="shared" si="29"/>
        <v>16.560127064516127</v>
      </c>
      <c r="L1337">
        <f t="shared" si="30"/>
        <v>16.190000000000001</v>
      </c>
      <c r="M1337">
        <f t="shared" si="31"/>
        <v>16.63</v>
      </c>
      <c r="N1337">
        <f t="shared" si="31"/>
        <v>17.231201246260891</v>
      </c>
    </row>
    <row r="1338" spans="1:14" x14ac:dyDescent="0.2">
      <c r="A1338" s="2">
        <f>'Marktpreise EEX NCG 2017'!A1338</f>
        <v>42976</v>
      </c>
      <c r="B1338" s="49">
        <f t="shared" si="26"/>
        <v>18.239029880478096</v>
      </c>
      <c r="C1338" s="49">
        <f t="shared" si="27"/>
        <v>16.626908212560377</v>
      </c>
      <c r="D1338" s="49">
        <f>'Portfolioübersicht BHC'!$G$12</f>
        <v>23.61</v>
      </c>
      <c r="E1338" s="49"/>
      <c r="F1338" s="49"/>
      <c r="G1338">
        <f>'Marktpreise EEX NCG 2017'!G1338</f>
        <v>0</v>
      </c>
      <c r="H1338">
        <f>'Marktpreise EEX NCG 2017'!H1338</f>
        <v>16.524999999999999</v>
      </c>
      <c r="I1338">
        <f>'Marktpreise EEX NCG 2017'!L1338+0.19</f>
        <v>16.336929999999956</v>
      </c>
      <c r="J1338">
        <f t="shared" si="28"/>
        <v>16.189580645161293</v>
      </c>
      <c r="K1338">
        <f t="shared" si="29"/>
        <v>16.560127064516127</v>
      </c>
      <c r="L1338">
        <f t="shared" si="30"/>
        <v>16.190000000000001</v>
      </c>
      <c r="M1338">
        <f t="shared" si="31"/>
        <v>16.63</v>
      </c>
      <c r="N1338">
        <f t="shared" si="31"/>
        <v>17.231201246260891</v>
      </c>
    </row>
    <row r="1339" spans="1:14" x14ac:dyDescent="0.2">
      <c r="A1339" s="2">
        <f>'Marktpreise EEX NCG 2017'!A1339</f>
        <v>42977</v>
      </c>
      <c r="B1339" s="49">
        <f t="shared" si="26"/>
        <v>18.239029880478096</v>
      </c>
      <c r="C1339" s="49">
        <f t="shared" si="27"/>
        <v>16.626908212560377</v>
      </c>
      <c r="D1339" s="49">
        <f>'Portfolioübersicht BHC'!$G$12</f>
        <v>23.61</v>
      </c>
      <c r="E1339" s="49"/>
      <c r="F1339" s="49"/>
      <c r="G1339">
        <f>'Marktpreise EEX NCG 2017'!G1339</f>
        <v>0</v>
      </c>
      <c r="H1339">
        <f>'Marktpreise EEX NCG 2017'!H1339</f>
        <v>16.766999999999999</v>
      </c>
      <c r="I1339">
        <f>'Marktpreise EEX NCG 2017'!L1339+0.19</f>
        <v>16.319384999999947</v>
      </c>
      <c r="J1339">
        <f t="shared" si="28"/>
        <v>16.189580645161293</v>
      </c>
      <c r="K1339">
        <f t="shared" si="29"/>
        <v>16.560127064516127</v>
      </c>
      <c r="L1339">
        <f t="shared" si="30"/>
        <v>16.190000000000001</v>
      </c>
      <c r="M1339">
        <f t="shared" si="31"/>
        <v>16.63</v>
      </c>
      <c r="N1339">
        <f t="shared" si="31"/>
        <v>17.231201246260891</v>
      </c>
    </row>
    <row r="1340" spans="1:14" x14ac:dyDescent="0.2">
      <c r="A1340" s="2">
        <f>'Marktpreise EEX NCG 2017'!A1340</f>
        <v>42978</v>
      </c>
      <c r="B1340" s="49">
        <f t="shared" si="26"/>
        <v>18.239029880478096</v>
      </c>
      <c r="C1340" s="49">
        <f t="shared" si="27"/>
        <v>16.626908212560377</v>
      </c>
      <c r="D1340" s="49">
        <f>'Portfolioübersicht BHC'!$G$12</f>
        <v>23.61</v>
      </c>
      <c r="E1340" s="49"/>
      <c r="F1340" s="49"/>
      <c r="G1340">
        <f>'Marktpreise EEX NCG 2017'!G1340</f>
        <v>0</v>
      </c>
      <c r="H1340">
        <f>'Marktpreise EEX NCG 2017'!H1340</f>
        <v>16.588000000000001</v>
      </c>
      <c r="I1340">
        <f>'Marktpreise EEX NCG 2017'!L1340+0.19</f>
        <v>16.300419999999942</v>
      </c>
      <c r="J1340">
        <f t="shared" si="28"/>
        <v>16.189580645161293</v>
      </c>
      <c r="K1340">
        <f t="shared" si="29"/>
        <v>16.560127064516127</v>
      </c>
      <c r="L1340">
        <f t="shared" si="30"/>
        <v>16.190000000000001</v>
      </c>
      <c r="M1340">
        <f t="shared" si="31"/>
        <v>16.63</v>
      </c>
      <c r="N1340">
        <f t="shared" si="31"/>
        <v>17.231201246260891</v>
      </c>
    </row>
    <row r="1341" spans="1:14" x14ac:dyDescent="0.2">
      <c r="A1341" s="2">
        <f>'Marktpreise EEX NCG 2017'!A1341</f>
        <v>42979</v>
      </c>
      <c r="B1341" s="49">
        <f t="shared" si="26"/>
        <v>18.239029880478096</v>
      </c>
      <c r="C1341" s="49">
        <f t="shared" si="27"/>
        <v>16.626908212560377</v>
      </c>
      <c r="D1341" s="49">
        <f>'Portfolioübersicht BHC'!$G$12</f>
        <v>23.61</v>
      </c>
      <c r="E1341" s="49"/>
      <c r="F1341" s="49"/>
      <c r="G1341">
        <f>'Marktpreise EEX NCG 2017'!G1341</f>
        <v>0</v>
      </c>
      <c r="H1341">
        <f>'Marktpreise EEX NCG 2017'!H1341</f>
        <v>16.425999999999998</v>
      </c>
      <c r="I1341">
        <f>'Marktpreise EEX NCG 2017'!L1341+0.19</f>
        <v>16.28255999999994</v>
      </c>
      <c r="J1341">
        <f>'Portfolioübersicht BHC'!J31</f>
        <v>16.770016666666667</v>
      </c>
      <c r="K1341">
        <f>'Portfolioübersicht BHC'!J26</f>
        <v>16.744125283333332</v>
      </c>
      <c r="L1341">
        <f t="shared" si="30"/>
        <v>16.190000000000001</v>
      </c>
      <c r="M1341">
        <f t="shared" si="31"/>
        <v>16.63</v>
      </c>
      <c r="N1341">
        <f>'Portfolioübersicht BHC'!J70</f>
        <v>17.224298632814119</v>
      </c>
    </row>
    <row r="1342" spans="1:14" x14ac:dyDescent="0.2">
      <c r="A1342" s="2">
        <f>'Marktpreise EEX NCG 2017'!A1342</f>
        <v>42980</v>
      </c>
      <c r="B1342" s="49">
        <f t="shared" si="26"/>
        <v>18.239029880478096</v>
      </c>
      <c r="C1342" s="49">
        <f t="shared" si="27"/>
        <v>16.626908212560377</v>
      </c>
      <c r="D1342" s="49">
        <f>'Portfolioübersicht BHC'!$G$12</f>
        <v>23.61</v>
      </c>
      <c r="E1342" s="49"/>
      <c r="F1342" s="49"/>
      <c r="G1342">
        <f>'Marktpreise EEX NCG 2017'!G1342</f>
        <v>0</v>
      </c>
      <c r="H1342">
        <f>'Marktpreise EEX NCG 2017'!H1342</f>
        <v>16.431999999999999</v>
      </c>
      <c r="I1342">
        <f>'Marktpreise EEX NCG 2017'!L1342+0.19</f>
        <v>16.267259999999954</v>
      </c>
      <c r="J1342">
        <f>J1341</f>
        <v>16.770016666666667</v>
      </c>
      <c r="K1342">
        <f>K1341</f>
        <v>16.744125283333332</v>
      </c>
      <c r="L1342">
        <f t="shared" si="30"/>
        <v>16.190000000000001</v>
      </c>
      <c r="M1342">
        <f t="shared" si="31"/>
        <v>16.63</v>
      </c>
      <c r="N1342">
        <f>N1341</f>
        <v>17.224298632814119</v>
      </c>
    </row>
    <row r="1343" spans="1:14" x14ac:dyDescent="0.2">
      <c r="A1343" s="2">
        <f>'Marktpreise EEX NCG 2017'!A1343</f>
        <v>42981</v>
      </c>
      <c r="B1343" s="49">
        <f t="shared" si="26"/>
        <v>18.239029880478096</v>
      </c>
      <c r="C1343" s="49">
        <f t="shared" si="27"/>
        <v>16.626908212560377</v>
      </c>
      <c r="D1343" s="49">
        <f>'Portfolioübersicht BHC'!$G$12</f>
        <v>23.61</v>
      </c>
      <c r="E1343" s="49"/>
      <c r="F1343" s="49"/>
      <c r="G1343">
        <f>'Marktpreise EEX NCG 2017'!G1343</f>
        <v>0</v>
      </c>
      <c r="H1343">
        <f>'Marktpreise EEX NCG 2017'!H1343</f>
        <v>16.539000000000001</v>
      </c>
      <c r="I1343">
        <f>'Marktpreise EEX NCG 2017'!L1343+0.19</f>
        <v>16.253199999999961</v>
      </c>
      <c r="J1343">
        <f t="shared" ref="J1343:J1370" si="32">J1342</f>
        <v>16.770016666666667</v>
      </c>
      <c r="K1343">
        <f t="shared" ref="K1343:K1370" si="33">K1342</f>
        <v>16.744125283333332</v>
      </c>
      <c r="L1343">
        <f t="shared" si="30"/>
        <v>16.190000000000001</v>
      </c>
      <c r="M1343">
        <f t="shared" si="31"/>
        <v>16.63</v>
      </c>
      <c r="N1343">
        <f t="shared" si="31"/>
        <v>17.224298632814119</v>
      </c>
    </row>
    <row r="1344" spans="1:14" x14ac:dyDescent="0.2">
      <c r="A1344" s="2">
        <f>'Marktpreise EEX NCG 2017'!A1344</f>
        <v>42982</v>
      </c>
      <c r="B1344" s="49">
        <f t="shared" si="26"/>
        <v>18.239029880478096</v>
      </c>
      <c r="C1344" s="49">
        <f t="shared" si="27"/>
        <v>16.626908212560377</v>
      </c>
      <c r="D1344" s="49">
        <f>'Portfolioübersicht BHC'!$G$12</f>
        <v>23.61</v>
      </c>
      <c r="E1344" s="49"/>
      <c r="F1344" s="49"/>
      <c r="G1344">
        <f>'Marktpreise EEX NCG 2017'!G1344</f>
        <v>0</v>
      </c>
      <c r="H1344">
        <f>'Marktpreise EEX NCG 2017'!H1344</f>
        <v>16.446000000000002</v>
      </c>
      <c r="I1344">
        <f>'Marktpreise EEX NCG 2017'!L1344+0.19</f>
        <v>16.238039999999966</v>
      </c>
      <c r="J1344">
        <f t="shared" si="32"/>
        <v>16.770016666666667</v>
      </c>
      <c r="K1344">
        <f t="shared" si="33"/>
        <v>16.744125283333332</v>
      </c>
      <c r="L1344">
        <f t="shared" si="30"/>
        <v>16.190000000000001</v>
      </c>
      <c r="M1344">
        <f t="shared" si="31"/>
        <v>16.63</v>
      </c>
      <c r="N1344">
        <f t="shared" si="31"/>
        <v>17.224298632814119</v>
      </c>
    </row>
    <row r="1345" spans="1:14" x14ac:dyDescent="0.2">
      <c r="A1345" s="2">
        <f>'Marktpreise EEX NCG 2017'!A1345</f>
        <v>42983</v>
      </c>
      <c r="B1345" s="49">
        <f t="shared" si="26"/>
        <v>18.239029880478096</v>
      </c>
      <c r="C1345" s="49">
        <f t="shared" si="27"/>
        <v>16.626908212560377</v>
      </c>
      <c r="D1345" s="49">
        <f>'Portfolioübersicht BHC'!$G$12</f>
        <v>23.61</v>
      </c>
      <c r="E1345" s="49"/>
      <c r="F1345" s="49"/>
      <c r="G1345">
        <f>'Marktpreise EEX NCG 2017'!G1345</f>
        <v>0</v>
      </c>
      <c r="H1345">
        <f>'Marktpreise EEX NCG 2017'!H1345</f>
        <v>16.832000000000001</v>
      </c>
      <c r="I1345">
        <f>'Marktpreise EEX NCG 2017'!L1345+0.19</f>
        <v>16.228814999999958</v>
      </c>
      <c r="J1345">
        <f t="shared" si="32"/>
        <v>16.770016666666667</v>
      </c>
      <c r="K1345">
        <f t="shared" si="33"/>
        <v>16.744125283333332</v>
      </c>
      <c r="L1345">
        <f t="shared" si="30"/>
        <v>16.190000000000001</v>
      </c>
      <c r="M1345">
        <f t="shared" si="31"/>
        <v>16.63</v>
      </c>
      <c r="N1345">
        <f t="shared" si="31"/>
        <v>17.224298632814119</v>
      </c>
    </row>
    <row r="1346" spans="1:14" x14ac:dyDescent="0.2">
      <c r="A1346" s="2">
        <f>'Marktpreise EEX NCG 2017'!A1346</f>
        <v>42984</v>
      </c>
      <c r="B1346" s="49">
        <f t="shared" si="26"/>
        <v>18.239029880478096</v>
      </c>
      <c r="C1346" s="49">
        <f t="shared" si="27"/>
        <v>16.626908212560377</v>
      </c>
      <c r="D1346" s="49">
        <f>'Portfolioübersicht BHC'!$G$12</f>
        <v>23.61</v>
      </c>
      <c r="E1346" s="49"/>
      <c r="F1346" s="49"/>
      <c r="G1346">
        <f>'Marktpreise EEX NCG 2017'!G1346</f>
        <v>0</v>
      </c>
      <c r="H1346">
        <f>'Marktpreise EEX NCG 2017'!H1346</f>
        <v>16.933</v>
      </c>
      <c r="I1346">
        <f>'Marktpreise EEX NCG 2017'!L1346+0.19</f>
        <v>16.220134999999956</v>
      </c>
      <c r="J1346">
        <f t="shared" si="32"/>
        <v>16.770016666666667</v>
      </c>
      <c r="K1346">
        <f t="shared" si="33"/>
        <v>16.744125283333332</v>
      </c>
      <c r="L1346">
        <f t="shared" si="30"/>
        <v>16.190000000000001</v>
      </c>
      <c r="M1346">
        <f t="shared" si="31"/>
        <v>16.63</v>
      </c>
      <c r="N1346">
        <f t="shared" si="31"/>
        <v>17.224298632814119</v>
      </c>
    </row>
    <row r="1347" spans="1:14" x14ac:dyDescent="0.2">
      <c r="A1347" s="2">
        <f>'Marktpreise EEX NCG 2017'!A1347</f>
        <v>42985</v>
      </c>
      <c r="B1347" s="49">
        <f t="shared" si="26"/>
        <v>18.239029880478096</v>
      </c>
      <c r="C1347" s="49">
        <f t="shared" si="27"/>
        <v>16.626908212560377</v>
      </c>
      <c r="D1347" s="49">
        <f>'Portfolioübersicht BHC'!$G$12</f>
        <v>23.61</v>
      </c>
      <c r="E1347" s="49"/>
      <c r="F1347" s="49"/>
      <c r="G1347">
        <f>'Marktpreise EEX NCG 2017'!G1347</f>
        <v>0</v>
      </c>
      <c r="H1347">
        <f>'Marktpreise EEX NCG 2017'!H1347</f>
        <v>16.855</v>
      </c>
      <c r="I1347">
        <f>'Marktpreise EEX NCG 2017'!L1347+0.19</f>
        <v>16.210699999999964</v>
      </c>
      <c r="J1347">
        <f t="shared" si="32"/>
        <v>16.770016666666667</v>
      </c>
      <c r="K1347">
        <f t="shared" si="33"/>
        <v>16.744125283333332</v>
      </c>
      <c r="L1347">
        <f t="shared" si="30"/>
        <v>16.190000000000001</v>
      </c>
      <c r="M1347">
        <f t="shared" si="31"/>
        <v>16.63</v>
      </c>
      <c r="N1347">
        <f t="shared" si="31"/>
        <v>17.224298632814119</v>
      </c>
    </row>
    <row r="1348" spans="1:14" x14ac:dyDescent="0.2">
      <c r="A1348" s="2">
        <f>'Marktpreise EEX NCG 2017'!A1348</f>
        <v>42986</v>
      </c>
      <c r="B1348" s="49">
        <f t="shared" si="26"/>
        <v>18.239029880478096</v>
      </c>
      <c r="C1348" s="49">
        <f t="shared" si="27"/>
        <v>16.626908212560377</v>
      </c>
      <c r="D1348" s="49">
        <f>'Portfolioübersicht BHC'!$G$12</f>
        <v>23.61</v>
      </c>
      <c r="E1348" s="49"/>
      <c r="F1348" s="49"/>
      <c r="G1348">
        <f>'Marktpreise EEX NCG 2017'!G1348</f>
        <v>0</v>
      </c>
      <c r="H1348">
        <f>'Marktpreise EEX NCG 2017'!H1348</f>
        <v>16.751999999999999</v>
      </c>
      <c r="I1348">
        <f>'Marktpreise EEX NCG 2017'!L1348+0.19</f>
        <v>16.201054999999961</v>
      </c>
      <c r="J1348">
        <f t="shared" si="32"/>
        <v>16.770016666666667</v>
      </c>
      <c r="K1348">
        <f t="shared" si="33"/>
        <v>16.744125283333332</v>
      </c>
      <c r="L1348">
        <f t="shared" si="30"/>
        <v>16.190000000000001</v>
      </c>
      <c r="M1348">
        <f t="shared" si="31"/>
        <v>16.63</v>
      </c>
      <c r="N1348">
        <f t="shared" si="31"/>
        <v>17.224298632814119</v>
      </c>
    </row>
    <row r="1349" spans="1:14" x14ac:dyDescent="0.2">
      <c r="A1349" s="2">
        <f>'Marktpreise EEX NCG 2017'!A1349</f>
        <v>42987</v>
      </c>
      <c r="B1349" s="49">
        <f t="shared" si="26"/>
        <v>18.239029880478096</v>
      </c>
      <c r="C1349" s="49">
        <f t="shared" si="27"/>
        <v>16.626908212560377</v>
      </c>
      <c r="D1349" s="49">
        <f>'Portfolioübersicht BHC'!$G$12</f>
        <v>23.61</v>
      </c>
      <c r="E1349" s="49"/>
      <c r="F1349" s="49"/>
      <c r="G1349">
        <f>'Marktpreise EEX NCG 2017'!G1349</f>
        <v>0</v>
      </c>
      <c r="H1349">
        <f>'Marktpreise EEX NCG 2017'!H1349</f>
        <v>16.754999999999999</v>
      </c>
      <c r="I1349">
        <f>'Marktpreise EEX NCG 2017'!L1349+0.19</f>
        <v>16.193184999999961</v>
      </c>
      <c r="J1349">
        <f t="shared" si="32"/>
        <v>16.770016666666667</v>
      </c>
      <c r="K1349">
        <f t="shared" si="33"/>
        <v>16.744125283333332</v>
      </c>
      <c r="L1349">
        <f t="shared" si="30"/>
        <v>16.190000000000001</v>
      </c>
      <c r="M1349">
        <f t="shared" si="31"/>
        <v>16.63</v>
      </c>
      <c r="N1349">
        <f t="shared" si="31"/>
        <v>17.224298632814119</v>
      </c>
    </row>
    <row r="1350" spans="1:14" x14ac:dyDescent="0.2">
      <c r="A1350" s="2">
        <f>'Marktpreise EEX NCG 2017'!A1350</f>
        <v>42988</v>
      </c>
      <c r="B1350" s="49">
        <f t="shared" si="26"/>
        <v>18.239029880478096</v>
      </c>
      <c r="C1350" s="49">
        <f t="shared" si="27"/>
        <v>16.626908212560377</v>
      </c>
      <c r="D1350" s="49">
        <f>'Portfolioübersicht BHC'!$G$12</f>
        <v>23.61</v>
      </c>
      <c r="E1350" s="49"/>
      <c r="F1350" s="49"/>
      <c r="G1350">
        <f>'Marktpreise EEX NCG 2017'!G1350</f>
        <v>0</v>
      </c>
      <c r="H1350">
        <f>'Marktpreise EEX NCG 2017'!H1350</f>
        <v>17.103999999999999</v>
      </c>
      <c r="I1350">
        <f>'Marktpreise EEX NCG 2017'!L1350+0.19</f>
        <v>16.188439999999954</v>
      </c>
      <c r="J1350">
        <f t="shared" si="32"/>
        <v>16.770016666666667</v>
      </c>
      <c r="K1350">
        <f t="shared" si="33"/>
        <v>16.744125283333332</v>
      </c>
      <c r="L1350">
        <f t="shared" si="30"/>
        <v>16.190000000000001</v>
      </c>
      <c r="M1350">
        <f t="shared" si="31"/>
        <v>16.63</v>
      </c>
      <c r="N1350">
        <f t="shared" si="31"/>
        <v>17.224298632814119</v>
      </c>
    </row>
    <row r="1351" spans="1:14" x14ac:dyDescent="0.2">
      <c r="A1351" s="2">
        <f>'Marktpreise EEX NCG 2017'!A1351</f>
        <v>42989</v>
      </c>
      <c r="B1351" s="49">
        <f t="shared" si="26"/>
        <v>18.239029880478096</v>
      </c>
      <c r="C1351" s="49">
        <f t="shared" si="27"/>
        <v>16.626908212560377</v>
      </c>
      <c r="D1351" s="49">
        <f>'Portfolioübersicht BHC'!$G$12</f>
        <v>23.61</v>
      </c>
      <c r="E1351" s="49"/>
      <c r="F1351" s="49"/>
      <c r="G1351">
        <f>'Marktpreise EEX NCG 2017'!G1351</f>
        <v>0</v>
      </c>
      <c r="H1351">
        <f>'Marktpreise EEX NCG 2017'!H1351</f>
        <v>17.324000000000002</v>
      </c>
      <c r="I1351">
        <f>'Marktpreise EEX NCG 2017'!L1351+0.19</f>
        <v>16.182049999999965</v>
      </c>
      <c r="J1351">
        <f t="shared" si="32"/>
        <v>16.770016666666667</v>
      </c>
      <c r="K1351">
        <f t="shared" si="33"/>
        <v>16.744125283333332</v>
      </c>
      <c r="L1351">
        <f t="shared" si="30"/>
        <v>16.190000000000001</v>
      </c>
      <c r="M1351">
        <f t="shared" si="31"/>
        <v>16.63</v>
      </c>
      <c r="N1351">
        <f t="shared" si="31"/>
        <v>17.224298632814119</v>
      </c>
    </row>
    <row r="1352" spans="1:14" x14ac:dyDescent="0.2">
      <c r="A1352" s="2">
        <f>'Marktpreise EEX NCG 2017'!A1352</f>
        <v>42990</v>
      </c>
      <c r="B1352" s="49">
        <f t="shared" si="26"/>
        <v>18.239029880478096</v>
      </c>
      <c r="C1352" s="49">
        <f t="shared" si="27"/>
        <v>16.626908212560377</v>
      </c>
      <c r="D1352" s="49">
        <f>'Portfolioübersicht BHC'!$G$12</f>
        <v>23.61</v>
      </c>
      <c r="E1352" s="49"/>
      <c r="F1352" s="49"/>
      <c r="G1352">
        <f>'Marktpreise EEX NCG 2017'!G1352</f>
        <v>0</v>
      </c>
      <c r="H1352">
        <f>'Marktpreise EEX NCG 2017'!H1352</f>
        <v>17.324999999999999</v>
      </c>
      <c r="I1352">
        <f>'Marktpreise EEX NCG 2017'!L1352+0.19</f>
        <v>16.177399999999963</v>
      </c>
      <c r="J1352">
        <f t="shared" si="32"/>
        <v>16.770016666666667</v>
      </c>
      <c r="K1352">
        <f t="shared" si="33"/>
        <v>16.744125283333332</v>
      </c>
      <c r="L1352">
        <f t="shared" si="30"/>
        <v>16.190000000000001</v>
      </c>
      <c r="M1352">
        <f t="shared" si="31"/>
        <v>16.63</v>
      </c>
      <c r="N1352">
        <f t="shared" si="31"/>
        <v>17.224298632814119</v>
      </c>
    </row>
    <row r="1353" spans="1:14" x14ac:dyDescent="0.2">
      <c r="A1353" s="2">
        <f>'Marktpreise EEX NCG 2017'!A1353</f>
        <v>42991</v>
      </c>
      <c r="B1353" s="49">
        <f t="shared" si="26"/>
        <v>18.239029880478096</v>
      </c>
      <c r="C1353" s="49">
        <f t="shared" si="27"/>
        <v>16.626908212560377</v>
      </c>
      <c r="D1353" s="49">
        <f>'Portfolioübersicht BHC'!$G$12</f>
        <v>23.61</v>
      </c>
      <c r="E1353" s="49"/>
      <c r="F1353" s="49"/>
      <c r="G1353">
        <f>'Marktpreise EEX NCG 2017'!G1353</f>
        <v>0</v>
      </c>
      <c r="H1353">
        <f>'Marktpreise EEX NCG 2017'!H1353</f>
        <v>17.443999999999999</v>
      </c>
      <c r="I1353">
        <f>'Marktpreise EEX NCG 2017'!L1353+0.19</f>
        <v>16.173679999999969</v>
      </c>
      <c r="J1353">
        <f t="shared" si="32"/>
        <v>16.770016666666667</v>
      </c>
      <c r="K1353">
        <f t="shared" si="33"/>
        <v>16.744125283333332</v>
      </c>
      <c r="L1353">
        <f t="shared" si="30"/>
        <v>16.190000000000001</v>
      </c>
      <c r="M1353">
        <f t="shared" si="31"/>
        <v>16.63</v>
      </c>
      <c r="N1353">
        <f t="shared" si="31"/>
        <v>17.224298632814119</v>
      </c>
    </row>
    <row r="1354" spans="1:14" x14ac:dyDescent="0.2">
      <c r="A1354" s="2">
        <f>'Marktpreise EEX NCG 2017'!A1354</f>
        <v>42992</v>
      </c>
      <c r="B1354" s="49">
        <f t="shared" si="26"/>
        <v>18.239029880478096</v>
      </c>
      <c r="C1354" s="49">
        <f t="shared" si="27"/>
        <v>16.626908212560377</v>
      </c>
      <c r="D1354" s="49">
        <f>'Portfolioübersicht BHC'!$G$12</f>
        <v>23.61</v>
      </c>
      <c r="E1354" s="49"/>
      <c r="F1354" s="49"/>
      <c r="G1354">
        <f>'Marktpreise EEX NCG 2017'!G1354</f>
        <v>0</v>
      </c>
      <c r="H1354">
        <f>'Marktpreise EEX NCG 2017'!H1354</f>
        <v>17.850999999999999</v>
      </c>
      <c r="I1354">
        <f>'Marktpreise EEX NCG 2017'!L1354+0.19</f>
        <v>16.172119999999961</v>
      </c>
      <c r="J1354">
        <f t="shared" si="32"/>
        <v>16.770016666666667</v>
      </c>
      <c r="K1354">
        <f t="shared" si="33"/>
        <v>16.744125283333332</v>
      </c>
      <c r="L1354">
        <f t="shared" si="30"/>
        <v>16.190000000000001</v>
      </c>
      <c r="M1354">
        <f t="shared" si="31"/>
        <v>16.63</v>
      </c>
      <c r="N1354">
        <f t="shared" si="31"/>
        <v>17.224298632814119</v>
      </c>
    </row>
    <row r="1355" spans="1:14" x14ac:dyDescent="0.2">
      <c r="A1355" s="2">
        <f>'Marktpreise EEX NCG 2017'!A1355</f>
        <v>42993</v>
      </c>
      <c r="B1355" s="49">
        <f t="shared" ref="B1355:B1418" si="34">B1354</f>
        <v>18.239029880478096</v>
      </c>
      <c r="C1355" s="49">
        <f t="shared" ref="C1355:C1418" si="35">C1354</f>
        <v>16.626908212560377</v>
      </c>
      <c r="D1355" s="49">
        <f>'Portfolioübersicht BHC'!$G$12</f>
        <v>23.61</v>
      </c>
      <c r="E1355" s="49"/>
      <c r="F1355" s="49"/>
      <c r="G1355">
        <f>'Marktpreise EEX NCG 2017'!G1355</f>
        <v>0</v>
      </c>
      <c r="H1355">
        <f>'Marktpreise EEX NCG 2017'!H1355</f>
        <v>17.474</v>
      </c>
      <c r="I1355">
        <f>'Marktpreise EEX NCG 2017'!L1355+0.19</f>
        <v>16.170304999999953</v>
      </c>
      <c r="J1355">
        <f t="shared" si="32"/>
        <v>16.770016666666667</v>
      </c>
      <c r="K1355">
        <f t="shared" si="33"/>
        <v>16.744125283333332</v>
      </c>
      <c r="L1355">
        <f t="shared" si="30"/>
        <v>16.190000000000001</v>
      </c>
      <c r="M1355">
        <f t="shared" si="31"/>
        <v>16.63</v>
      </c>
      <c r="N1355">
        <f t="shared" si="31"/>
        <v>17.224298632814119</v>
      </c>
    </row>
    <row r="1356" spans="1:14" x14ac:dyDescent="0.2">
      <c r="A1356" s="2">
        <f>'Marktpreise EEX NCG 2017'!A1356</f>
        <v>42994</v>
      </c>
      <c r="B1356" s="49">
        <f t="shared" si="34"/>
        <v>18.239029880478096</v>
      </c>
      <c r="C1356" s="49">
        <f t="shared" si="35"/>
        <v>16.626908212560377</v>
      </c>
      <c r="D1356" s="49">
        <f>'Portfolioübersicht BHC'!$G$12</f>
        <v>23.61</v>
      </c>
      <c r="E1356" s="49"/>
      <c r="F1356" s="49"/>
      <c r="G1356">
        <f>'Marktpreise EEX NCG 2017'!G1356</f>
        <v>0</v>
      </c>
      <c r="H1356">
        <f>'Marktpreise EEX NCG 2017'!H1356</f>
        <v>17.481000000000002</v>
      </c>
      <c r="I1356">
        <f>'Marktpreise EEX NCG 2017'!L1356+0.19</f>
        <v>16.169044999999951</v>
      </c>
      <c r="J1356">
        <f t="shared" si="32"/>
        <v>16.770016666666667</v>
      </c>
      <c r="K1356">
        <f t="shared" si="33"/>
        <v>16.744125283333332</v>
      </c>
      <c r="L1356">
        <f t="shared" si="30"/>
        <v>16.190000000000001</v>
      </c>
      <c r="M1356">
        <f t="shared" si="31"/>
        <v>16.63</v>
      </c>
      <c r="N1356">
        <f t="shared" si="31"/>
        <v>17.224298632814119</v>
      </c>
    </row>
    <row r="1357" spans="1:14" x14ac:dyDescent="0.2">
      <c r="A1357" s="2">
        <f>'Marktpreise EEX NCG 2017'!A1357</f>
        <v>42995</v>
      </c>
      <c r="B1357" s="49">
        <f t="shared" si="34"/>
        <v>18.239029880478096</v>
      </c>
      <c r="C1357" s="49">
        <f t="shared" si="35"/>
        <v>16.626908212560377</v>
      </c>
      <c r="D1357" s="49">
        <f>'Portfolioübersicht BHC'!$G$12</f>
        <v>23.61</v>
      </c>
      <c r="E1357" s="49"/>
      <c r="F1357" s="49"/>
      <c r="G1357">
        <f>'Marktpreise EEX NCG 2017'!G1357</f>
        <v>0</v>
      </c>
      <c r="H1357">
        <f>'Marktpreise EEX NCG 2017'!H1357</f>
        <v>17.702000000000002</v>
      </c>
      <c r="I1357">
        <f>'Marktpreise EEX NCG 2017'!L1357+0.19</f>
        <v>16.170329999999957</v>
      </c>
      <c r="J1357">
        <f t="shared" si="32"/>
        <v>16.770016666666667</v>
      </c>
      <c r="K1357">
        <f t="shared" si="33"/>
        <v>16.744125283333332</v>
      </c>
      <c r="L1357">
        <f t="shared" si="30"/>
        <v>16.190000000000001</v>
      </c>
      <c r="M1357">
        <f t="shared" si="31"/>
        <v>16.63</v>
      </c>
      <c r="N1357">
        <f t="shared" si="31"/>
        <v>17.224298632814119</v>
      </c>
    </row>
    <row r="1358" spans="1:14" x14ac:dyDescent="0.2">
      <c r="A1358" s="2">
        <f>'Marktpreise EEX NCG 2017'!A1358</f>
        <v>42996</v>
      </c>
      <c r="B1358" s="49">
        <f t="shared" si="34"/>
        <v>18.239029880478096</v>
      </c>
      <c r="C1358" s="49">
        <f t="shared" si="35"/>
        <v>16.626908212560377</v>
      </c>
      <c r="D1358" s="49">
        <f>'Portfolioübersicht BHC'!$G$12</f>
        <v>23.61</v>
      </c>
      <c r="E1358" s="49"/>
      <c r="F1358" s="49"/>
      <c r="G1358">
        <f>'Marktpreise EEX NCG 2017'!G1358</f>
        <v>0</v>
      </c>
      <c r="H1358">
        <f>'Marktpreise EEX NCG 2017'!H1358</f>
        <v>17.824999999999999</v>
      </c>
      <c r="I1358">
        <f>'Marktpreise EEX NCG 2017'!L1358+0.19</f>
        <v>16.172084999999971</v>
      </c>
      <c r="J1358">
        <f t="shared" si="32"/>
        <v>16.770016666666667</v>
      </c>
      <c r="K1358">
        <f t="shared" si="33"/>
        <v>16.744125283333332</v>
      </c>
      <c r="L1358">
        <f t="shared" si="30"/>
        <v>16.190000000000001</v>
      </c>
      <c r="M1358">
        <f t="shared" si="31"/>
        <v>16.63</v>
      </c>
      <c r="N1358">
        <f t="shared" si="31"/>
        <v>17.224298632814119</v>
      </c>
    </row>
    <row r="1359" spans="1:14" x14ac:dyDescent="0.2">
      <c r="A1359" s="2">
        <f>'Marktpreise EEX NCG 2017'!A1359</f>
        <v>42997</v>
      </c>
      <c r="B1359" s="49">
        <f t="shared" si="34"/>
        <v>18.239029880478096</v>
      </c>
      <c r="C1359" s="49">
        <f t="shared" si="35"/>
        <v>16.626908212560377</v>
      </c>
      <c r="D1359" s="49">
        <f>'Portfolioübersicht BHC'!$G$12</f>
        <v>23.61</v>
      </c>
      <c r="E1359" s="49"/>
      <c r="F1359" s="49"/>
      <c r="G1359">
        <f>'Marktpreise EEX NCG 2017'!G1359</f>
        <v>0</v>
      </c>
      <c r="H1359">
        <f>'Marktpreise EEX NCG 2017'!H1359</f>
        <v>17.648</v>
      </c>
      <c r="I1359">
        <f>'Marktpreise EEX NCG 2017'!L1359+0.19</f>
        <v>16.175534999999982</v>
      </c>
      <c r="J1359">
        <f t="shared" si="32"/>
        <v>16.770016666666667</v>
      </c>
      <c r="K1359">
        <f t="shared" si="33"/>
        <v>16.744125283333332</v>
      </c>
      <c r="L1359">
        <f t="shared" si="30"/>
        <v>16.190000000000001</v>
      </c>
      <c r="M1359">
        <f t="shared" si="31"/>
        <v>16.63</v>
      </c>
      <c r="N1359">
        <f t="shared" si="31"/>
        <v>17.224298632814119</v>
      </c>
    </row>
    <row r="1360" spans="1:14" x14ac:dyDescent="0.2">
      <c r="A1360" s="2">
        <f>'Marktpreise EEX NCG 2017'!A1360</f>
        <v>42998</v>
      </c>
      <c r="B1360" s="49">
        <f t="shared" si="34"/>
        <v>18.239029880478096</v>
      </c>
      <c r="C1360" s="49">
        <f t="shared" si="35"/>
        <v>16.626908212560377</v>
      </c>
      <c r="D1360" s="49">
        <f>'Portfolioübersicht BHC'!$G$12</f>
        <v>23.61</v>
      </c>
      <c r="E1360" s="49"/>
      <c r="F1360" s="49"/>
      <c r="G1360">
        <f>'Marktpreise EEX NCG 2017'!G1360</f>
        <v>0</v>
      </c>
      <c r="H1360">
        <f>'Marktpreise EEX NCG 2017'!H1360</f>
        <v>17.559999999999999</v>
      </c>
      <c r="I1360">
        <f>'Marktpreise EEX NCG 2017'!L1360+0.19</f>
        <v>16.178694999999991</v>
      </c>
      <c r="J1360">
        <f t="shared" si="32"/>
        <v>16.770016666666667</v>
      </c>
      <c r="K1360">
        <f t="shared" si="33"/>
        <v>16.744125283333332</v>
      </c>
      <c r="L1360">
        <f t="shared" si="30"/>
        <v>16.190000000000001</v>
      </c>
      <c r="M1360">
        <f t="shared" si="31"/>
        <v>16.63</v>
      </c>
      <c r="N1360">
        <f t="shared" si="31"/>
        <v>17.224298632814119</v>
      </c>
    </row>
    <row r="1361" spans="1:14" x14ac:dyDescent="0.2">
      <c r="A1361" s="2">
        <f>'Marktpreise EEX NCG 2017'!A1361</f>
        <v>42999</v>
      </c>
      <c r="B1361" s="49">
        <f t="shared" si="34"/>
        <v>18.239029880478096</v>
      </c>
      <c r="C1361" s="49">
        <f t="shared" si="35"/>
        <v>16.626908212560377</v>
      </c>
      <c r="D1361" s="49">
        <f>'Portfolioübersicht BHC'!$G$12</f>
        <v>23.61</v>
      </c>
      <c r="E1361" s="49"/>
      <c r="F1361" s="49"/>
      <c r="G1361">
        <f>'Marktpreise EEX NCG 2017'!G1361</f>
        <v>0</v>
      </c>
      <c r="H1361">
        <f>'Marktpreise EEX NCG 2017'!H1361</f>
        <v>17.239999999999998</v>
      </c>
      <c r="I1361">
        <f>'Marktpreise EEX NCG 2017'!L1361+0.19</f>
        <v>16.179004999999997</v>
      </c>
      <c r="J1361">
        <f t="shared" si="32"/>
        <v>16.770016666666667</v>
      </c>
      <c r="K1361">
        <f t="shared" si="33"/>
        <v>16.744125283333332</v>
      </c>
      <c r="L1361">
        <f t="shared" si="30"/>
        <v>16.190000000000001</v>
      </c>
      <c r="M1361">
        <f t="shared" si="31"/>
        <v>16.63</v>
      </c>
      <c r="N1361">
        <f t="shared" si="31"/>
        <v>17.224298632814119</v>
      </c>
    </row>
    <row r="1362" spans="1:14" x14ac:dyDescent="0.2">
      <c r="A1362" s="2">
        <f>'Marktpreise EEX NCG 2017'!A1362</f>
        <v>43000</v>
      </c>
      <c r="B1362" s="49">
        <f t="shared" si="34"/>
        <v>18.239029880478096</v>
      </c>
      <c r="C1362" s="49">
        <f t="shared" si="35"/>
        <v>16.626908212560377</v>
      </c>
      <c r="D1362" s="49">
        <f>'Portfolioübersicht BHC'!$G$12</f>
        <v>23.61</v>
      </c>
      <c r="E1362" s="49"/>
      <c r="F1362" s="49"/>
      <c r="G1362">
        <f>'Marktpreise EEX NCG 2017'!G1362</f>
        <v>0</v>
      </c>
      <c r="H1362">
        <f>'Marktpreise EEX NCG 2017'!H1362</f>
        <v>16.885000000000002</v>
      </c>
      <c r="I1362">
        <f>'Marktpreise EEX NCG 2017'!L1362+0.19</f>
        <v>16.177824999999995</v>
      </c>
      <c r="J1362">
        <f t="shared" si="32"/>
        <v>16.770016666666667</v>
      </c>
      <c r="K1362">
        <f t="shared" si="33"/>
        <v>16.744125283333332</v>
      </c>
      <c r="L1362">
        <f t="shared" si="30"/>
        <v>16.190000000000001</v>
      </c>
      <c r="M1362">
        <f t="shared" si="31"/>
        <v>16.63</v>
      </c>
      <c r="N1362">
        <f t="shared" si="31"/>
        <v>17.224298632814119</v>
      </c>
    </row>
    <row r="1363" spans="1:14" x14ac:dyDescent="0.2">
      <c r="A1363" s="2">
        <f>'Marktpreise EEX NCG 2017'!A1363</f>
        <v>43001</v>
      </c>
      <c r="B1363" s="49">
        <f t="shared" si="34"/>
        <v>18.239029880478096</v>
      </c>
      <c r="C1363" s="49">
        <f t="shared" si="35"/>
        <v>16.626908212560377</v>
      </c>
      <c r="D1363" s="49">
        <f>'Portfolioübersicht BHC'!$G$12</f>
        <v>23.61</v>
      </c>
      <c r="E1363" s="49"/>
      <c r="F1363" s="49"/>
      <c r="G1363">
        <f>'Marktpreise EEX NCG 2017'!G1363</f>
        <v>0</v>
      </c>
      <c r="H1363">
        <f>'Marktpreise EEX NCG 2017'!H1363</f>
        <v>16.888999999999999</v>
      </c>
      <c r="I1363">
        <f>'Marktpreise EEX NCG 2017'!L1363+0.19</f>
        <v>16.17615</v>
      </c>
      <c r="J1363">
        <f t="shared" si="32"/>
        <v>16.770016666666667</v>
      </c>
      <c r="K1363">
        <f t="shared" si="33"/>
        <v>16.744125283333332</v>
      </c>
      <c r="L1363">
        <f t="shared" si="30"/>
        <v>16.190000000000001</v>
      </c>
      <c r="M1363">
        <f t="shared" si="31"/>
        <v>16.63</v>
      </c>
      <c r="N1363">
        <f t="shared" si="31"/>
        <v>17.224298632814119</v>
      </c>
    </row>
    <row r="1364" spans="1:14" x14ac:dyDescent="0.2">
      <c r="A1364" s="2">
        <f>'Marktpreise EEX NCG 2017'!A1364</f>
        <v>43002</v>
      </c>
      <c r="B1364" s="49">
        <f t="shared" si="34"/>
        <v>18.239029880478096</v>
      </c>
      <c r="C1364" s="49">
        <f t="shared" si="35"/>
        <v>16.626908212560377</v>
      </c>
      <c r="D1364" s="49">
        <f>'Portfolioübersicht BHC'!$G$12</f>
        <v>23.61</v>
      </c>
      <c r="E1364" s="49"/>
      <c r="F1364" s="49"/>
      <c r="G1364">
        <f>'Marktpreise EEX NCG 2017'!G1364</f>
        <v>0</v>
      </c>
      <c r="H1364">
        <f>'Marktpreise EEX NCG 2017'!H1364</f>
        <v>16.998000000000001</v>
      </c>
      <c r="I1364">
        <f>'Marktpreise EEX NCG 2017'!L1364+0.19</f>
        <v>16.177430000000005</v>
      </c>
      <c r="J1364">
        <f t="shared" si="32"/>
        <v>16.770016666666667</v>
      </c>
      <c r="K1364">
        <f t="shared" si="33"/>
        <v>16.744125283333332</v>
      </c>
      <c r="L1364">
        <f t="shared" si="30"/>
        <v>16.190000000000001</v>
      </c>
      <c r="M1364">
        <f t="shared" si="31"/>
        <v>16.63</v>
      </c>
      <c r="N1364">
        <f t="shared" si="31"/>
        <v>17.224298632814119</v>
      </c>
    </row>
    <row r="1365" spans="1:14" x14ac:dyDescent="0.2">
      <c r="A1365" s="2">
        <f>'Marktpreise EEX NCG 2017'!A1365</f>
        <v>43003</v>
      </c>
      <c r="B1365" s="49">
        <f t="shared" si="34"/>
        <v>18.239029880478096</v>
      </c>
      <c r="C1365" s="49">
        <f t="shared" si="35"/>
        <v>16.626908212560377</v>
      </c>
      <c r="D1365" s="49">
        <f>'Portfolioübersicht BHC'!$G$12</f>
        <v>23.61</v>
      </c>
      <c r="E1365" s="49"/>
      <c r="F1365" s="49"/>
      <c r="G1365">
        <f>'Marktpreise EEX NCG 2017'!G1365</f>
        <v>0</v>
      </c>
      <c r="H1365">
        <f>'Marktpreise EEX NCG 2017'!H1365</f>
        <v>17.495999999999999</v>
      </c>
      <c r="I1365">
        <f>'Marktpreise EEX NCG 2017'!L1365+0.19</f>
        <v>16.181980000000003</v>
      </c>
      <c r="J1365">
        <f t="shared" si="32"/>
        <v>16.770016666666667</v>
      </c>
      <c r="K1365">
        <f t="shared" si="33"/>
        <v>16.744125283333332</v>
      </c>
      <c r="L1365">
        <f t="shared" si="30"/>
        <v>16.190000000000001</v>
      </c>
      <c r="M1365">
        <f t="shared" si="31"/>
        <v>16.63</v>
      </c>
      <c r="N1365">
        <f t="shared" si="31"/>
        <v>17.224298632814119</v>
      </c>
    </row>
    <row r="1366" spans="1:14" x14ac:dyDescent="0.2">
      <c r="A1366" s="2">
        <f>'Marktpreise EEX NCG 2017'!A1366</f>
        <v>43004</v>
      </c>
      <c r="B1366" s="49">
        <f t="shared" si="34"/>
        <v>18.239029880478096</v>
      </c>
      <c r="C1366" s="49">
        <f t="shared" si="35"/>
        <v>16.626908212560377</v>
      </c>
      <c r="D1366" s="49">
        <f>'Portfolioübersicht BHC'!$G$12</f>
        <v>23.61</v>
      </c>
      <c r="E1366" s="49"/>
      <c r="F1366" s="49"/>
      <c r="G1366">
        <f>'Marktpreise EEX NCG 2017'!G1366</f>
        <v>0</v>
      </c>
      <c r="H1366">
        <f>'Marktpreise EEX NCG 2017'!H1366</f>
        <v>17.738</v>
      </c>
      <c r="I1366">
        <f>'Marktpreise EEX NCG 2017'!L1366+0.19</f>
        <v>16.188395</v>
      </c>
      <c r="J1366">
        <f t="shared" si="32"/>
        <v>16.770016666666667</v>
      </c>
      <c r="K1366">
        <f t="shared" si="33"/>
        <v>16.744125283333332</v>
      </c>
      <c r="L1366">
        <f t="shared" si="30"/>
        <v>16.190000000000001</v>
      </c>
      <c r="M1366">
        <f t="shared" si="31"/>
        <v>16.63</v>
      </c>
      <c r="N1366">
        <f t="shared" si="31"/>
        <v>17.224298632814119</v>
      </c>
    </row>
    <row r="1367" spans="1:14" x14ac:dyDescent="0.2">
      <c r="A1367" s="2">
        <f>'Marktpreise EEX NCG 2017'!A1367</f>
        <v>43005</v>
      </c>
      <c r="B1367" s="49">
        <f t="shared" si="34"/>
        <v>18.239029880478096</v>
      </c>
      <c r="C1367" s="49">
        <f t="shared" si="35"/>
        <v>16.626908212560377</v>
      </c>
      <c r="D1367" s="49">
        <f>'Portfolioübersicht BHC'!$G$12</f>
        <v>23.61</v>
      </c>
      <c r="E1367" s="49"/>
      <c r="F1367" s="49"/>
      <c r="G1367">
        <f>'Marktpreise EEX NCG 2017'!G1367</f>
        <v>0</v>
      </c>
      <c r="H1367">
        <f>'Marktpreise EEX NCG 2017'!H1367</f>
        <v>17.582999999999998</v>
      </c>
      <c r="I1367">
        <f>'Marktpreise EEX NCG 2017'!L1367+0.19</f>
        <v>16.194210000000005</v>
      </c>
      <c r="J1367">
        <f t="shared" si="32"/>
        <v>16.770016666666667</v>
      </c>
      <c r="K1367">
        <f t="shared" si="33"/>
        <v>16.744125283333332</v>
      </c>
      <c r="L1367">
        <f t="shared" si="30"/>
        <v>16.190000000000001</v>
      </c>
      <c r="M1367">
        <f t="shared" si="31"/>
        <v>16.63</v>
      </c>
      <c r="N1367">
        <f t="shared" si="31"/>
        <v>17.224298632814119</v>
      </c>
    </row>
    <row r="1368" spans="1:14" x14ac:dyDescent="0.2">
      <c r="A1368" s="2">
        <f>'Marktpreise EEX NCG 2017'!A1368</f>
        <v>43006</v>
      </c>
      <c r="B1368" s="49">
        <f t="shared" si="34"/>
        <v>18.239029880478096</v>
      </c>
      <c r="C1368" s="49">
        <f t="shared" si="35"/>
        <v>16.626908212560377</v>
      </c>
      <c r="D1368" s="49">
        <f>'Portfolioübersicht BHC'!$G$12</f>
        <v>23.61</v>
      </c>
      <c r="E1368" s="49"/>
      <c r="F1368" s="49"/>
      <c r="G1368">
        <f>'Marktpreise EEX NCG 2017'!G1368</f>
        <v>0</v>
      </c>
      <c r="H1368">
        <f>'Marktpreise EEX NCG 2017'!H1368</f>
        <v>17.728999999999999</v>
      </c>
      <c r="I1368">
        <f>'Marktpreise EEX NCG 2017'!L1368+0.19</f>
        <v>16.199524999999994</v>
      </c>
      <c r="J1368">
        <f t="shared" si="32"/>
        <v>16.770016666666667</v>
      </c>
      <c r="K1368">
        <f t="shared" si="33"/>
        <v>16.744125283333332</v>
      </c>
      <c r="L1368">
        <f t="shared" si="30"/>
        <v>16.190000000000001</v>
      </c>
      <c r="M1368">
        <f t="shared" si="31"/>
        <v>16.63</v>
      </c>
      <c r="N1368">
        <f t="shared" si="31"/>
        <v>17.224298632814119</v>
      </c>
    </row>
    <row r="1369" spans="1:14" x14ac:dyDescent="0.2">
      <c r="A1369" s="2">
        <f>'Marktpreise EEX NCG 2017'!A1369</f>
        <v>43007</v>
      </c>
      <c r="B1369" s="49">
        <f t="shared" si="34"/>
        <v>18.239029880478096</v>
      </c>
      <c r="C1369" s="49">
        <f t="shared" si="35"/>
        <v>16.626908212560377</v>
      </c>
      <c r="D1369" s="49">
        <f>'Portfolioübersicht BHC'!$G$12</f>
        <v>23.61</v>
      </c>
      <c r="E1369" s="49"/>
      <c r="F1369" s="49"/>
      <c r="G1369">
        <f>'Marktpreise EEX NCG 2017'!G1369</f>
        <v>0</v>
      </c>
      <c r="H1369">
        <f>'Marktpreise EEX NCG 2017'!H1369</f>
        <v>16.946999999999999</v>
      </c>
      <c r="I1369">
        <f>'Marktpreise EEX NCG 2017'!L1369+0.19</f>
        <v>16.202814999999994</v>
      </c>
      <c r="J1369">
        <f t="shared" si="32"/>
        <v>16.770016666666667</v>
      </c>
      <c r="K1369">
        <f t="shared" si="33"/>
        <v>16.744125283333332</v>
      </c>
      <c r="L1369">
        <f t="shared" si="30"/>
        <v>16.190000000000001</v>
      </c>
      <c r="M1369">
        <f t="shared" si="31"/>
        <v>16.63</v>
      </c>
      <c r="N1369">
        <f t="shared" si="31"/>
        <v>17.224298632814119</v>
      </c>
    </row>
    <row r="1370" spans="1:14" x14ac:dyDescent="0.2">
      <c r="A1370" s="2">
        <f>'Marktpreise EEX NCG 2017'!A1370</f>
        <v>43008</v>
      </c>
      <c r="B1370" s="49">
        <f t="shared" si="34"/>
        <v>18.239029880478096</v>
      </c>
      <c r="C1370" s="49">
        <f t="shared" si="35"/>
        <v>16.626908212560377</v>
      </c>
      <c r="D1370" s="49">
        <f>'Portfolioübersicht BHC'!$G$12</f>
        <v>23.61</v>
      </c>
      <c r="E1370" s="49"/>
      <c r="F1370" s="49"/>
      <c r="G1370">
        <f>'Marktpreise EEX NCG 2017'!G1370</f>
        <v>0</v>
      </c>
      <c r="H1370">
        <f>'Marktpreise EEX NCG 2017'!H1370</f>
        <v>16.709</v>
      </c>
      <c r="I1370">
        <f>'Marktpreise EEX NCG 2017'!L1370+0.19</f>
        <v>16.204344999999996</v>
      </c>
      <c r="J1370">
        <f t="shared" si="32"/>
        <v>16.770016666666667</v>
      </c>
      <c r="K1370">
        <f t="shared" si="33"/>
        <v>16.744125283333332</v>
      </c>
      <c r="L1370">
        <f t="shared" si="30"/>
        <v>16.190000000000001</v>
      </c>
      <c r="M1370">
        <f t="shared" si="31"/>
        <v>16.63</v>
      </c>
      <c r="N1370">
        <f t="shared" si="31"/>
        <v>17.224298632814119</v>
      </c>
    </row>
    <row r="1371" spans="1:14" x14ac:dyDescent="0.2">
      <c r="A1371" s="2">
        <f>'Marktpreise EEX NCG 2017'!A1371</f>
        <v>43009</v>
      </c>
      <c r="B1371" s="49">
        <f t="shared" si="34"/>
        <v>18.239029880478096</v>
      </c>
      <c r="C1371" s="49">
        <f t="shared" si="35"/>
        <v>16.626908212560377</v>
      </c>
      <c r="D1371" s="49">
        <f>'Portfolioübersicht BHC'!$G$12</f>
        <v>23.61</v>
      </c>
      <c r="E1371" s="49"/>
      <c r="F1371" s="49"/>
      <c r="G1371">
        <f>'Marktpreise EEX NCG 2017'!G1371</f>
        <v>0</v>
      </c>
      <c r="H1371">
        <f>'Marktpreise EEX NCG 2017'!H1371</f>
        <v>16.818999999999999</v>
      </c>
      <c r="I1371">
        <f>'Marktpreise EEX NCG 2017'!L1371+0.19</f>
        <v>16.205719999999985</v>
      </c>
      <c r="J1371">
        <f>'Portfolioübersicht BHC'!K31</f>
        <v>16.829129032258066</v>
      </c>
      <c r="K1371">
        <f>'Portfolioübersicht BHC'!K26</f>
        <v>16.762863903225806</v>
      </c>
      <c r="L1371">
        <f t="shared" si="30"/>
        <v>16.190000000000001</v>
      </c>
      <c r="M1371">
        <f t="shared" si="31"/>
        <v>16.63</v>
      </c>
      <c r="N1371">
        <f>'Portfolioübersicht BHC'!K70</f>
        <v>17.2296694966541</v>
      </c>
    </row>
    <row r="1372" spans="1:14" x14ac:dyDescent="0.2">
      <c r="A1372" s="2">
        <f>'Marktpreise EEX NCG 2017'!A1372</f>
        <v>43010</v>
      </c>
      <c r="B1372" s="49">
        <f t="shared" si="34"/>
        <v>18.239029880478096</v>
      </c>
      <c r="C1372" s="49">
        <f t="shared" si="35"/>
        <v>16.626908212560377</v>
      </c>
      <c r="D1372" s="49">
        <f>'Portfolioübersicht BHC'!$G$12</f>
        <v>23.61</v>
      </c>
      <c r="E1372" s="49"/>
      <c r="F1372" s="49"/>
      <c r="G1372">
        <f>'Marktpreise EEX NCG 2017'!G1372</f>
        <v>0</v>
      </c>
      <c r="H1372">
        <f>'Marktpreise EEX NCG 2017'!H1372</f>
        <v>16.832000000000001</v>
      </c>
      <c r="I1372">
        <f>'Marktpreise EEX NCG 2017'!L1372+0.19</f>
        <v>16.208409999999969</v>
      </c>
      <c r="J1372">
        <f>J1371</f>
        <v>16.829129032258066</v>
      </c>
      <c r="K1372">
        <f>K1371</f>
        <v>16.762863903225806</v>
      </c>
      <c r="L1372">
        <f t="shared" si="30"/>
        <v>16.190000000000001</v>
      </c>
      <c r="M1372">
        <f t="shared" si="31"/>
        <v>16.63</v>
      </c>
      <c r="N1372">
        <f>N1371</f>
        <v>17.2296694966541</v>
      </c>
    </row>
    <row r="1373" spans="1:14" x14ac:dyDescent="0.2">
      <c r="A1373" s="2">
        <f>'Marktpreise EEX NCG 2017'!A1373</f>
        <v>43011</v>
      </c>
      <c r="B1373" s="49">
        <f t="shared" si="34"/>
        <v>18.239029880478096</v>
      </c>
      <c r="C1373" s="49">
        <f t="shared" si="35"/>
        <v>16.626908212560377</v>
      </c>
      <c r="D1373" s="49">
        <f>'Portfolioübersicht BHC'!$G$12</f>
        <v>23.61</v>
      </c>
      <c r="E1373" s="49"/>
      <c r="F1373" s="49"/>
      <c r="G1373">
        <f>'Marktpreise EEX NCG 2017'!G1373</f>
        <v>0</v>
      </c>
      <c r="H1373">
        <f>'Marktpreise EEX NCG 2017'!H1373</f>
        <v>17.106999999999999</v>
      </c>
      <c r="I1373">
        <f>'Marktpreise EEX NCG 2017'!L1373+0.19</f>
        <v>16.21346499999996</v>
      </c>
      <c r="J1373">
        <f t="shared" ref="J1373:J1401" si="36">J1372</f>
        <v>16.829129032258066</v>
      </c>
      <c r="K1373">
        <f t="shared" ref="K1373:K1401" si="37">K1372</f>
        <v>16.762863903225806</v>
      </c>
      <c r="L1373">
        <f t="shared" si="30"/>
        <v>16.190000000000001</v>
      </c>
      <c r="M1373">
        <f t="shared" si="31"/>
        <v>16.63</v>
      </c>
      <c r="N1373">
        <f t="shared" si="31"/>
        <v>17.2296694966541</v>
      </c>
    </row>
    <row r="1374" spans="1:14" x14ac:dyDescent="0.2">
      <c r="A1374" s="2">
        <f>'Marktpreise EEX NCG 2017'!A1374</f>
        <v>43012</v>
      </c>
      <c r="B1374" s="49">
        <f t="shared" si="34"/>
        <v>18.239029880478096</v>
      </c>
      <c r="C1374" s="49">
        <f t="shared" si="35"/>
        <v>16.626908212560377</v>
      </c>
      <c r="D1374" s="49">
        <f>'Portfolioübersicht BHC'!$G$12</f>
        <v>23.61</v>
      </c>
      <c r="E1374" s="49"/>
      <c r="F1374" s="49"/>
      <c r="G1374">
        <f>'Marktpreise EEX NCG 2017'!G1374</f>
        <v>0</v>
      </c>
      <c r="H1374">
        <f>'Marktpreise EEX NCG 2017'!H1374</f>
        <v>17.635999999999999</v>
      </c>
      <c r="I1374">
        <f>'Marktpreise EEX NCG 2017'!L1374+0.19</f>
        <v>16.221379999999954</v>
      </c>
      <c r="J1374">
        <f t="shared" si="36"/>
        <v>16.829129032258066</v>
      </c>
      <c r="K1374">
        <f t="shared" si="37"/>
        <v>16.762863903225806</v>
      </c>
      <c r="L1374">
        <f t="shared" si="30"/>
        <v>16.190000000000001</v>
      </c>
      <c r="M1374">
        <f t="shared" si="31"/>
        <v>16.63</v>
      </c>
      <c r="N1374">
        <f t="shared" si="31"/>
        <v>17.2296694966541</v>
      </c>
    </row>
    <row r="1375" spans="1:14" x14ac:dyDescent="0.2">
      <c r="A1375" s="2">
        <f>'Marktpreise EEX NCG 2017'!A1375</f>
        <v>43013</v>
      </c>
      <c r="B1375" s="49">
        <f t="shared" si="34"/>
        <v>18.239029880478096</v>
      </c>
      <c r="C1375" s="49">
        <f t="shared" si="35"/>
        <v>16.626908212560377</v>
      </c>
      <c r="D1375" s="49">
        <f>'Portfolioübersicht BHC'!$G$12</f>
        <v>23.61</v>
      </c>
      <c r="E1375" s="49"/>
      <c r="F1375" s="49"/>
      <c r="G1375">
        <f>'Marktpreise EEX NCG 2017'!G1375</f>
        <v>0</v>
      </c>
      <c r="H1375">
        <f>'Marktpreise EEX NCG 2017'!H1375</f>
        <v>17.896999999999998</v>
      </c>
      <c r="I1375">
        <f>'Marktpreise EEX NCG 2017'!L1375+0.19</f>
        <v>16.230264999999964</v>
      </c>
      <c r="J1375">
        <f t="shared" si="36"/>
        <v>16.829129032258066</v>
      </c>
      <c r="K1375">
        <f t="shared" si="37"/>
        <v>16.762863903225806</v>
      </c>
      <c r="L1375">
        <f t="shared" si="30"/>
        <v>16.190000000000001</v>
      </c>
      <c r="M1375">
        <f t="shared" si="31"/>
        <v>16.63</v>
      </c>
      <c r="N1375">
        <f t="shared" si="31"/>
        <v>17.2296694966541</v>
      </c>
    </row>
    <row r="1376" spans="1:14" x14ac:dyDescent="0.2">
      <c r="A1376" s="2">
        <f>'Marktpreise EEX NCG 2017'!A1376</f>
        <v>43014</v>
      </c>
      <c r="B1376" s="49">
        <f t="shared" si="34"/>
        <v>18.239029880478096</v>
      </c>
      <c r="C1376" s="49">
        <f t="shared" si="35"/>
        <v>16.626908212560377</v>
      </c>
      <c r="D1376" s="49">
        <f>'Portfolioübersicht BHC'!$G$12</f>
        <v>23.61</v>
      </c>
      <c r="E1376" s="49"/>
      <c r="F1376" s="49"/>
      <c r="G1376">
        <f>'Marktpreise EEX NCG 2017'!G1376</f>
        <v>0</v>
      </c>
      <c r="H1376">
        <f>'Marktpreise EEX NCG 2017'!H1376</f>
        <v>17.68</v>
      </c>
      <c r="I1376">
        <f>'Marktpreise EEX NCG 2017'!L1376+0.19</f>
        <v>16.238234999999968</v>
      </c>
      <c r="J1376">
        <f t="shared" si="36"/>
        <v>16.829129032258066</v>
      </c>
      <c r="K1376">
        <f t="shared" si="37"/>
        <v>16.762863903225806</v>
      </c>
      <c r="L1376">
        <f t="shared" si="30"/>
        <v>16.190000000000001</v>
      </c>
      <c r="M1376">
        <f t="shared" si="31"/>
        <v>16.63</v>
      </c>
      <c r="N1376">
        <f t="shared" si="31"/>
        <v>17.2296694966541</v>
      </c>
    </row>
    <row r="1377" spans="1:14" x14ac:dyDescent="0.2">
      <c r="A1377" s="2">
        <f>'Marktpreise EEX NCG 2017'!A1377</f>
        <v>43015</v>
      </c>
      <c r="B1377" s="49">
        <f t="shared" si="34"/>
        <v>18.239029880478096</v>
      </c>
      <c r="C1377" s="49">
        <f t="shared" si="35"/>
        <v>16.626908212560377</v>
      </c>
      <c r="D1377" s="49">
        <f>'Portfolioübersicht BHC'!$G$12</f>
        <v>23.61</v>
      </c>
      <c r="E1377" s="49"/>
      <c r="F1377" s="49"/>
      <c r="G1377">
        <f>'Marktpreise EEX NCG 2017'!G1377</f>
        <v>0</v>
      </c>
      <c r="H1377">
        <f>'Marktpreise EEX NCG 2017'!H1377</f>
        <v>17.698</v>
      </c>
      <c r="I1377">
        <f>'Marktpreise EEX NCG 2017'!L1377+0.19</f>
        <v>16.246399999999976</v>
      </c>
      <c r="J1377">
        <f t="shared" si="36"/>
        <v>16.829129032258066</v>
      </c>
      <c r="K1377">
        <f t="shared" si="37"/>
        <v>16.762863903225806</v>
      </c>
      <c r="L1377">
        <f t="shared" si="30"/>
        <v>16.190000000000001</v>
      </c>
      <c r="M1377">
        <f t="shared" si="31"/>
        <v>16.63</v>
      </c>
      <c r="N1377">
        <f t="shared" si="31"/>
        <v>17.2296694966541</v>
      </c>
    </row>
    <row r="1378" spans="1:14" x14ac:dyDescent="0.2">
      <c r="A1378" s="2">
        <f>'Marktpreise EEX NCG 2017'!A1378</f>
        <v>43016</v>
      </c>
      <c r="B1378" s="49">
        <f t="shared" si="34"/>
        <v>18.239029880478096</v>
      </c>
      <c r="C1378" s="49">
        <f t="shared" si="35"/>
        <v>16.626908212560377</v>
      </c>
      <c r="D1378" s="49">
        <f>'Portfolioübersicht BHC'!$G$12</f>
        <v>23.61</v>
      </c>
      <c r="E1378" s="49"/>
      <c r="F1378" s="49"/>
      <c r="G1378">
        <f>'Marktpreise EEX NCG 2017'!G1378</f>
        <v>0</v>
      </c>
      <c r="H1378">
        <f>'Marktpreise EEX NCG 2017'!H1378</f>
        <v>17.89</v>
      </c>
      <c r="I1378">
        <f>'Marktpreise EEX NCG 2017'!L1378+0.19</f>
        <v>16.25658499999998</v>
      </c>
      <c r="J1378">
        <f t="shared" si="36"/>
        <v>16.829129032258066</v>
      </c>
      <c r="K1378">
        <f t="shared" si="37"/>
        <v>16.762863903225806</v>
      </c>
      <c r="L1378">
        <f t="shared" si="30"/>
        <v>16.190000000000001</v>
      </c>
      <c r="M1378">
        <f t="shared" si="31"/>
        <v>16.63</v>
      </c>
      <c r="N1378">
        <f t="shared" si="31"/>
        <v>17.2296694966541</v>
      </c>
    </row>
    <row r="1379" spans="1:14" x14ac:dyDescent="0.2">
      <c r="A1379" s="2">
        <f>'Marktpreise EEX NCG 2017'!A1379</f>
        <v>43017</v>
      </c>
      <c r="B1379" s="49">
        <f t="shared" si="34"/>
        <v>18.239029880478096</v>
      </c>
      <c r="C1379" s="49">
        <f t="shared" si="35"/>
        <v>16.626908212560377</v>
      </c>
      <c r="D1379" s="49">
        <f>'Portfolioübersicht BHC'!$G$12</f>
        <v>23.61</v>
      </c>
      <c r="E1379" s="49"/>
      <c r="F1379" s="49"/>
      <c r="G1379">
        <f>'Marktpreise EEX NCG 2017'!G1379</f>
        <v>0</v>
      </c>
      <c r="H1379">
        <f>'Marktpreise EEX NCG 2017'!H1379</f>
        <v>18.295000000000002</v>
      </c>
      <c r="I1379">
        <f>'Marktpreise EEX NCG 2017'!L1379+0.19</f>
        <v>16.268724999999979</v>
      </c>
      <c r="J1379">
        <f t="shared" si="36"/>
        <v>16.829129032258066</v>
      </c>
      <c r="K1379">
        <f t="shared" si="37"/>
        <v>16.762863903225806</v>
      </c>
      <c r="L1379">
        <f t="shared" si="30"/>
        <v>16.190000000000001</v>
      </c>
      <c r="M1379">
        <f t="shared" si="31"/>
        <v>16.63</v>
      </c>
      <c r="N1379">
        <f t="shared" si="31"/>
        <v>17.2296694966541</v>
      </c>
    </row>
    <row r="1380" spans="1:14" x14ac:dyDescent="0.2">
      <c r="A1380" s="2">
        <f>'Marktpreise EEX NCG 2017'!A1380</f>
        <v>43018</v>
      </c>
      <c r="B1380" s="49">
        <f t="shared" si="34"/>
        <v>18.239029880478096</v>
      </c>
      <c r="C1380" s="49">
        <f t="shared" si="35"/>
        <v>16.626908212560377</v>
      </c>
      <c r="D1380" s="49">
        <f>'Portfolioübersicht BHC'!$G$12</f>
        <v>23.61</v>
      </c>
      <c r="E1380" s="49"/>
      <c r="F1380" s="49"/>
      <c r="G1380">
        <f>'Marktpreise EEX NCG 2017'!G1380</f>
        <v>0</v>
      </c>
      <c r="H1380">
        <f>'Marktpreise EEX NCG 2017'!H1380</f>
        <v>17.849</v>
      </c>
      <c r="I1380">
        <f>'Marktpreise EEX NCG 2017'!L1380+0.19</f>
        <v>16.28033999999996</v>
      </c>
      <c r="J1380">
        <f t="shared" si="36"/>
        <v>16.829129032258066</v>
      </c>
      <c r="K1380">
        <f t="shared" si="37"/>
        <v>16.762863903225806</v>
      </c>
      <c r="L1380">
        <f t="shared" si="30"/>
        <v>16.190000000000001</v>
      </c>
      <c r="M1380">
        <f t="shared" si="31"/>
        <v>16.63</v>
      </c>
      <c r="N1380">
        <f t="shared" si="31"/>
        <v>17.2296694966541</v>
      </c>
    </row>
    <row r="1381" spans="1:14" x14ac:dyDescent="0.2">
      <c r="A1381" s="2">
        <f>'Marktpreise EEX NCG 2017'!A1381</f>
        <v>43019</v>
      </c>
      <c r="B1381" s="49">
        <f t="shared" si="34"/>
        <v>18.239029880478096</v>
      </c>
      <c r="C1381" s="49">
        <f t="shared" si="35"/>
        <v>16.626908212560377</v>
      </c>
      <c r="D1381" s="49">
        <f>'Portfolioübersicht BHC'!$G$12</f>
        <v>23.61</v>
      </c>
      <c r="E1381" s="49"/>
      <c r="F1381" s="49"/>
      <c r="G1381">
        <f>'Marktpreise EEX NCG 2017'!G1381</f>
        <v>0</v>
      </c>
      <c r="H1381">
        <f>'Marktpreise EEX NCG 2017'!H1381</f>
        <v>17.495999999999999</v>
      </c>
      <c r="I1381">
        <f>'Marktpreise EEX NCG 2017'!L1381+0.19</f>
        <v>16.290419999999958</v>
      </c>
      <c r="J1381">
        <f t="shared" si="36"/>
        <v>16.829129032258066</v>
      </c>
      <c r="K1381">
        <f t="shared" si="37"/>
        <v>16.762863903225806</v>
      </c>
      <c r="L1381">
        <f t="shared" si="30"/>
        <v>16.190000000000001</v>
      </c>
      <c r="M1381">
        <f t="shared" si="31"/>
        <v>16.63</v>
      </c>
      <c r="N1381">
        <f t="shared" si="31"/>
        <v>17.2296694966541</v>
      </c>
    </row>
    <row r="1382" spans="1:14" x14ac:dyDescent="0.2">
      <c r="A1382" s="2">
        <f>'Marktpreise EEX NCG 2017'!A1382</f>
        <v>43020</v>
      </c>
      <c r="B1382" s="49">
        <f t="shared" si="34"/>
        <v>18.239029880478096</v>
      </c>
      <c r="C1382" s="49">
        <f t="shared" si="35"/>
        <v>16.626908212560377</v>
      </c>
      <c r="D1382" s="49">
        <f>'Portfolioübersicht BHC'!$G$12</f>
        <v>23.61</v>
      </c>
      <c r="E1382" s="49"/>
      <c r="F1382" s="49"/>
      <c r="G1382">
        <f>'Marktpreise EEX NCG 2017'!G1382</f>
        <v>0</v>
      </c>
      <c r="H1382">
        <f>'Marktpreise EEX NCG 2017'!H1382</f>
        <v>17.238</v>
      </c>
      <c r="I1382">
        <f>'Marktpreise EEX NCG 2017'!L1382+0.19</f>
        <v>16.29860499999997</v>
      </c>
      <c r="J1382">
        <f t="shared" si="36"/>
        <v>16.829129032258066</v>
      </c>
      <c r="K1382">
        <f t="shared" si="37"/>
        <v>16.762863903225806</v>
      </c>
      <c r="L1382">
        <f t="shared" si="30"/>
        <v>16.190000000000001</v>
      </c>
      <c r="M1382">
        <f t="shared" si="31"/>
        <v>16.63</v>
      </c>
      <c r="N1382">
        <f t="shared" si="31"/>
        <v>17.2296694966541</v>
      </c>
    </row>
    <row r="1383" spans="1:14" x14ac:dyDescent="0.2">
      <c r="A1383" s="2">
        <f>'Marktpreise EEX NCG 2017'!A1383</f>
        <v>43021</v>
      </c>
      <c r="B1383" s="49">
        <f t="shared" si="34"/>
        <v>18.239029880478096</v>
      </c>
      <c r="C1383" s="49">
        <f t="shared" si="35"/>
        <v>16.626908212560377</v>
      </c>
      <c r="D1383" s="49">
        <f>'Portfolioübersicht BHC'!$G$12</f>
        <v>23.61</v>
      </c>
      <c r="E1383" s="49"/>
      <c r="F1383" s="49"/>
      <c r="G1383">
        <f>'Marktpreise EEX NCG 2017'!G1383</f>
        <v>0</v>
      </c>
      <c r="H1383">
        <f>'Marktpreise EEX NCG 2017'!H1383</f>
        <v>16.989999999999998</v>
      </c>
      <c r="I1383">
        <f>'Marktpreise EEX NCG 2017'!L1383+0.19</f>
        <v>16.30757999999998</v>
      </c>
      <c r="J1383">
        <f t="shared" si="36"/>
        <v>16.829129032258066</v>
      </c>
      <c r="K1383">
        <f t="shared" si="37"/>
        <v>16.762863903225806</v>
      </c>
      <c r="L1383">
        <f t="shared" si="30"/>
        <v>16.190000000000001</v>
      </c>
      <c r="M1383">
        <f t="shared" si="31"/>
        <v>16.63</v>
      </c>
      <c r="N1383">
        <f t="shared" si="31"/>
        <v>17.2296694966541</v>
      </c>
    </row>
    <row r="1384" spans="1:14" x14ac:dyDescent="0.2">
      <c r="A1384" s="2">
        <f>'Marktpreise EEX NCG 2017'!A1384</f>
        <v>43022</v>
      </c>
      <c r="B1384" s="49">
        <f t="shared" si="34"/>
        <v>18.239029880478096</v>
      </c>
      <c r="C1384" s="49">
        <f t="shared" si="35"/>
        <v>16.626908212560377</v>
      </c>
      <c r="D1384" s="49">
        <f>'Portfolioübersicht BHC'!$G$12</f>
        <v>23.61</v>
      </c>
      <c r="E1384" s="49"/>
      <c r="F1384" s="49"/>
      <c r="G1384">
        <f>'Marktpreise EEX NCG 2017'!G1384</f>
        <v>0</v>
      </c>
      <c r="H1384">
        <f>'Marktpreise EEX NCG 2017'!H1384</f>
        <v>16.914999999999999</v>
      </c>
      <c r="I1384">
        <f>'Marktpreise EEX NCG 2017'!L1384+0.19</f>
        <v>16.316424999999981</v>
      </c>
      <c r="J1384">
        <f t="shared" si="36"/>
        <v>16.829129032258066</v>
      </c>
      <c r="K1384">
        <f t="shared" si="37"/>
        <v>16.762863903225806</v>
      </c>
      <c r="L1384">
        <f t="shared" si="30"/>
        <v>16.190000000000001</v>
      </c>
      <c r="M1384">
        <f t="shared" si="31"/>
        <v>16.63</v>
      </c>
      <c r="N1384">
        <f t="shared" si="31"/>
        <v>17.2296694966541</v>
      </c>
    </row>
    <row r="1385" spans="1:14" x14ac:dyDescent="0.2">
      <c r="A1385" s="2">
        <f>'Marktpreise EEX NCG 2017'!A1385</f>
        <v>43023</v>
      </c>
      <c r="B1385" s="49">
        <f t="shared" si="34"/>
        <v>18.239029880478096</v>
      </c>
      <c r="C1385" s="49">
        <f t="shared" si="35"/>
        <v>16.626908212560377</v>
      </c>
      <c r="D1385" s="49">
        <f>'Portfolioübersicht BHC'!$G$12</f>
        <v>23.61</v>
      </c>
      <c r="E1385" s="49"/>
      <c r="F1385" s="49"/>
      <c r="G1385">
        <f>'Marktpreise EEX NCG 2017'!G1385</f>
        <v>0</v>
      </c>
      <c r="H1385">
        <f>'Marktpreise EEX NCG 2017'!H1385</f>
        <v>16.957000000000001</v>
      </c>
      <c r="I1385">
        <f>'Marktpreise EEX NCG 2017'!L1385+0.19</f>
        <v>16.323514999999972</v>
      </c>
      <c r="J1385">
        <f t="shared" si="36"/>
        <v>16.829129032258066</v>
      </c>
      <c r="K1385">
        <f t="shared" si="37"/>
        <v>16.762863903225806</v>
      </c>
      <c r="L1385">
        <f t="shared" ref="L1385:L1448" si="38">L1384</f>
        <v>16.190000000000001</v>
      </c>
      <c r="M1385">
        <f t="shared" ref="M1385:N1448" si="39">M1384</f>
        <v>16.63</v>
      </c>
      <c r="N1385">
        <f t="shared" si="39"/>
        <v>17.2296694966541</v>
      </c>
    </row>
    <row r="1386" spans="1:14" x14ac:dyDescent="0.2">
      <c r="A1386" s="2">
        <f>'Marktpreise EEX NCG 2017'!A1386</f>
        <v>43024</v>
      </c>
      <c r="B1386" s="49">
        <f t="shared" si="34"/>
        <v>18.239029880478096</v>
      </c>
      <c r="C1386" s="49">
        <f t="shared" si="35"/>
        <v>16.626908212560377</v>
      </c>
      <c r="D1386" s="49">
        <f>'Portfolioübersicht BHC'!$G$12</f>
        <v>23.61</v>
      </c>
      <c r="E1386" s="49"/>
      <c r="F1386" s="49"/>
      <c r="G1386">
        <f>'Marktpreise EEX NCG 2017'!G1386</f>
        <v>0</v>
      </c>
      <c r="H1386">
        <f>'Marktpreise EEX NCG 2017'!H1386</f>
        <v>16.948</v>
      </c>
      <c r="I1386">
        <f>'Marktpreise EEX NCG 2017'!L1386+0.19</f>
        <v>16.330059999999978</v>
      </c>
      <c r="J1386">
        <f t="shared" si="36"/>
        <v>16.829129032258066</v>
      </c>
      <c r="K1386">
        <f t="shared" si="37"/>
        <v>16.762863903225806</v>
      </c>
      <c r="L1386">
        <f t="shared" si="38"/>
        <v>16.190000000000001</v>
      </c>
      <c r="M1386">
        <f t="shared" si="39"/>
        <v>16.63</v>
      </c>
      <c r="N1386">
        <f t="shared" si="39"/>
        <v>17.2296694966541</v>
      </c>
    </row>
    <row r="1387" spans="1:14" x14ac:dyDescent="0.2">
      <c r="A1387" s="2">
        <f>'Marktpreise EEX NCG 2017'!A1387</f>
        <v>43025</v>
      </c>
      <c r="B1387" s="49">
        <f t="shared" si="34"/>
        <v>18.239029880478096</v>
      </c>
      <c r="C1387" s="49">
        <f t="shared" si="35"/>
        <v>16.626908212560377</v>
      </c>
      <c r="D1387" s="49">
        <f>'Portfolioübersicht BHC'!$G$12</f>
        <v>23.61</v>
      </c>
      <c r="E1387" s="49"/>
      <c r="F1387" s="49"/>
      <c r="G1387">
        <f>'Marktpreise EEX NCG 2017'!G1387</f>
        <v>0</v>
      </c>
      <c r="H1387">
        <f>'Marktpreise EEX NCG 2017'!H1387</f>
        <v>16.876000000000001</v>
      </c>
      <c r="I1387">
        <f>'Marktpreise EEX NCG 2017'!L1387+0.19</f>
        <v>16.337589999999985</v>
      </c>
      <c r="J1387">
        <f t="shared" si="36"/>
        <v>16.829129032258066</v>
      </c>
      <c r="K1387">
        <f t="shared" si="37"/>
        <v>16.762863903225806</v>
      </c>
      <c r="L1387">
        <f t="shared" si="38"/>
        <v>16.190000000000001</v>
      </c>
      <c r="M1387">
        <f t="shared" si="39"/>
        <v>16.63</v>
      </c>
      <c r="N1387">
        <f t="shared" si="39"/>
        <v>17.2296694966541</v>
      </c>
    </row>
    <row r="1388" spans="1:14" x14ac:dyDescent="0.2">
      <c r="A1388" s="2">
        <f>'Marktpreise EEX NCG 2017'!A1388</f>
        <v>43026</v>
      </c>
      <c r="B1388" s="49">
        <f t="shared" si="34"/>
        <v>18.239029880478096</v>
      </c>
      <c r="C1388" s="49">
        <f t="shared" si="35"/>
        <v>16.626908212560377</v>
      </c>
      <c r="D1388" s="49">
        <f>'Portfolioübersicht BHC'!$G$12</f>
        <v>23.61</v>
      </c>
      <c r="E1388" s="49"/>
      <c r="F1388" s="49"/>
      <c r="G1388">
        <f>'Marktpreise EEX NCG 2017'!G1388</f>
        <v>0</v>
      </c>
      <c r="H1388">
        <f>'Marktpreise EEX NCG 2017'!H1388</f>
        <v>17.21</v>
      </c>
      <c r="I1388">
        <f>'Marktpreise EEX NCG 2017'!L1388+0.19</f>
        <v>16.344219999999989</v>
      </c>
      <c r="J1388">
        <f t="shared" si="36"/>
        <v>16.829129032258066</v>
      </c>
      <c r="K1388">
        <f t="shared" si="37"/>
        <v>16.762863903225806</v>
      </c>
      <c r="L1388">
        <f t="shared" si="38"/>
        <v>16.190000000000001</v>
      </c>
      <c r="M1388">
        <f t="shared" si="39"/>
        <v>16.63</v>
      </c>
      <c r="N1388">
        <f t="shared" si="39"/>
        <v>17.2296694966541</v>
      </c>
    </row>
    <row r="1389" spans="1:14" x14ac:dyDescent="0.2">
      <c r="A1389" s="2">
        <f>'Marktpreise EEX NCG 2017'!A1389</f>
        <v>43027</v>
      </c>
      <c r="B1389" s="49">
        <f t="shared" si="34"/>
        <v>18.239029880478096</v>
      </c>
      <c r="C1389" s="49">
        <f t="shared" si="35"/>
        <v>16.626908212560377</v>
      </c>
      <c r="D1389" s="49">
        <f>'Portfolioübersicht BHC'!$G$12</f>
        <v>23.61</v>
      </c>
      <c r="E1389" s="49"/>
      <c r="F1389" s="49"/>
      <c r="G1389">
        <f>'Marktpreise EEX NCG 2017'!G1389</f>
        <v>0</v>
      </c>
      <c r="H1389">
        <f>'Marktpreise EEX NCG 2017'!H1389</f>
        <v>17.012</v>
      </c>
      <c r="I1389">
        <f>'Marktpreise EEX NCG 2017'!L1389+0.19</f>
        <v>16.348454999999976</v>
      </c>
      <c r="J1389">
        <f t="shared" si="36"/>
        <v>16.829129032258066</v>
      </c>
      <c r="K1389">
        <f t="shared" si="37"/>
        <v>16.762863903225806</v>
      </c>
      <c r="L1389">
        <f t="shared" si="38"/>
        <v>16.190000000000001</v>
      </c>
      <c r="M1389">
        <f t="shared" si="39"/>
        <v>16.63</v>
      </c>
      <c r="N1389">
        <f t="shared" si="39"/>
        <v>17.2296694966541</v>
      </c>
    </row>
    <row r="1390" spans="1:14" x14ac:dyDescent="0.2">
      <c r="A1390" s="2">
        <f>'Marktpreise EEX NCG 2017'!A1390</f>
        <v>43028</v>
      </c>
      <c r="B1390" s="49">
        <f t="shared" si="34"/>
        <v>18.239029880478096</v>
      </c>
      <c r="C1390" s="49">
        <f t="shared" si="35"/>
        <v>16.626908212560377</v>
      </c>
      <c r="D1390" s="49">
        <f>'Portfolioübersicht BHC'!$G$12</f>
        <v>23.61</v>
      </c>
      <c r="E1390" s="49"/>
      <c r="F1390" s="49"/>
      <c r="G1390">
        <f>'Marktpreise EEX NCG 2017'!G1390</f>
        <v>0</v>
      </c>
      <c r="H1390">
        <f>'Marktpreise EEX NCG 2017'!H1390</f>
        <v>16.748999999999999</v>
      </c>
      <c r="I1390">
        <f>'Marktpreise EEX NCG 2017'!L1390+0.19</f>
        <v>16.349724999999982</v>
      </c>
      <c r="J1390">
        <f t="shared" si="36"/>
        <v>16.829129032258066</v>
      </c>
      <c r="K1390">
        <f t="shared" si="37"/>
        <v>16.762863903225806</v>
      </c>
      <c r="L1390">
        <f t="shared" si="38"/>
        <v>16.190000000000001</v>
      </c>
      <c r="M1390">
        <f t="shared" si="39"/>
        <v>16.63</v>
      </c>
      <c r="N1390">
        <f t="shared" si="39"/>
        <v>17.2296694966541</v>
      </c>
    </row>
    <row r="1391" spans="1:14" x14ac:dyDescent="0.2">
      <c r="A1391" s="2">
        <f>'Marktpreise EEX NCG 2017'!A1391</f>
        <v>43029</v>
      </c>
      <c r="B1391" s="49">
        <f t="shared" si="34"/>
        <v>18.239029880478096</v>
      </c>
      <c r="C1391" s="49">
        <f t="shared" si="35"/>
        <v>16.626908212560377</v>
      </c>
      <c r="D1391" s="49">
        <f>'Portfolioübersicht BHC'!$G$12</f>
        <v>23.61</v>
      </c>
      <c r="E1391" s="49"/>
      <c r="F1391" s="49"/>
      <c r="G1391">
        <f>'Marktpreise EEX NCG 2017'!G1391</f>
        <v>0</v>
      </c>
      <c r="H1391">
        <f>'Marktpreise EEX NCG 2017'!H1391</f>
        <v>16.803000000000001</v>
      </c>
      <c r="I1391">
        <f>'Marktpreise EEX NCG 2017'!L1391+0.19</f>
        <v>16.352934999999981</v>
      </c>
      <c r="J1391">
        <f t="shared" si="36"/>
        <v>16.829129032258066</v>
      </c>
      <c r="K1391">
        <f t="shared" si="37"/>
        <v>16.762863903225806</v>
      </c>
      <c r="L1391">
        <f t="shared" si="38"/>
        <v>16.190000000000001</v>
      </c>
      <c r="M1391">
        <f t="shared" si="39"/>
        <v>16.63</v>
      </c>
      <c r="N1391">
        <f t="shared" si="39"/>
        <v>17.2296694966541</v>
      </c>
    </row>
    <row r="1392" spans="1:14" x14ac:dyDescent="0.2">
      <c r="A1392" s="2">
        <f>'Marktpreise EEX NCG 2017'!A1392</f>
        <v>43030</v>
      </c>
      <c r="B1392" s="49">
        <f t="shared" si="34"/>
        <v>18.239029880478096</v>
      </c>
      <c r="C1392" s="49">
        <f t="shared" si="35"/>
        <v>16.626908212560377</v>
      </c>
      <c r="D1392" s="49">
        <f>'Portfolioübersicht BHC'!$G$12</f>
        <v>23.61</v>
      </c>
      <c r="E1392" s="49"/>
      <c r="F1392" s="49"/>
      <c r="G1392">
        <f>'Marktpreise EEX NCG 2017'!G1392</f>
        <v>0</v>
      </c>
      <c r="H1392">
        <f>'Marktpreise EEX NCG 2017'!H1392</f>
        <v>17.28</v>
      </c>
      <c r="I1392">
        <f>'Marktpreise EEX NCG 2017'!L1392+0.19</f>
        <v>16.356604999999984</v>
      </c>
      <c r="J1392">
        <f t="shared" si="36"/>
        <v>16.829129032258066</v>
      </c>
      <c r="K1392">
        <f t="shared" si="37"/>
        <v>16.762863903225806</v>
      </c>
      <c r="L1392">
        <f t="shared" si="38"/>
        <v>16.190000000000001</v>
      </c>
      <c r="M1392">
        <f t="shared" si="39"/>
        <v>16.63</v>
      </c>
      <c r="N1392">
        <f t="shared" si="39"/>
        <v>17.2296694966541</v>
      </c>
    </row>
    <row r="1393" spans="1:14" x14ac:dyDescent="0.2">
      <c r="A1393" s="2">
        <f>'Marktpreise EEX NCG 2017'!A1393</f>
        <v>43031</v>
      </c>
      <c r="B1393" s="49">
        <f t="shared" si="34"/>
        <v>18.239029880478096</v>
      </c>
      <c r="C1393" s="49">
        <f t="shared" si="35"/>
        <v>16.626908212560377</v>
      </c>
      <c r="D1393" s="49">
        <f>'Portfolioübersicht BHC'!$G$12</f>
        <v>23.61</v>
      </c>
      <c r="E1393" s="49"/>
      <c r="F1393" s="49"/>
      <c r="G1393">
        <f>'Marktpreise EEX NCG 2017'!G1393</f>
        <v>0</v>
      </c>
      <c r="H1393">
        <f>'Marktpreise EEX NCG 2017'!H1393</f>
        <v>17.134</v>
      </c>
      <c r="I1393">
        <f>'Marktpreise EEX NCG 2017'!L1393+0.19</f>
        <v>16.359664999999968</v>
      </c>
      <c r="J1393">
        <f t="shared" si="36"/>
        <v>16.829129032258066</v>
      </c>
      <c r="K1393">
        <f t="shared" si="37"/>
        <v>16.762863903225806</v>
      </c>
      <c r="L1393">
        <f t="shared" si="38"/>
        <v>16.190000000000001</v>
      </c>
      <c r="M1393">
        <f t="shared" si="39"/>
        <v>16.63</v>
      </c>
      <c r="N1393">
        <f t="shared" si="39"/>
        <v>17.2296694966541</v>
      </c>
    </row>
    <row r="1394" spans="1:14" x14ac:dyDescent="0.2">
      <c r="A1394" s="2">
        <f>'Marktpreise EEX NCG 2017'!A1394</f>
        <v>43032</v>
      </c>
      <c r="B1394" s="49">
        <f t="shared" si="34"/>
        <v>18.239029880478096</v>
      </c>
      <c r="C1394" s="49">
        <f t="shared" si="35"/>
        <v>16.626908212560377</v>
      </c>
      <c r="D1394" s="49">
        <f>'Portfolioübersicht BHC'!$G$12</f>
        <v>23.61</v>
      </c>
      <c r="E1394" s="49"/>
      <c r="F1394" s="49"/>
      <c r="G1394">
        <f>'Marktpreise EEX NCG 2017'!G1394</f>
        <v>0</v>
      </c>
      <c r="H1394">
        <f>'Marktpreise EEX NCG 2017'!H1394</f>
        <v>17.126000000000001</v>
      </c>
      <c r="I1394">
        <f>'Marktpreise EEX NCG 2017'!L1394+0.19</f>
        <v>16.36350999999997</v>
      </c>
      <c r="J1394">
        <f t="shared" si="36"/>
        <v>16.829129032258066</v>
      </c>
      <c r="K1394">
        <f t="shared" si="37"/>
        <v>16.762863903225806</v>
      </c>
      <c r="L1394">
        <f t="shared" si="38"/>
        <v>16.190000000000001</v>
      </c>
      <c r="M1394">
        <f t="shared" si="39"/>
        <v>16.63</v>
      </c>
      <c r="N1394">
        <f t="shared" si="39"/>
        <v>17.2296694966541</v>
      </c>
    </row>
    <row r="1395" spans="1:14" x14ac:dyDescent="0.2">
      <c r="A1395" s="2">
        <f>'Marktpreise EEX NCG 2017'!A1395</f>
        <v>43033</v>
      </c>
      <c r="B1395" s="49">
        <f t="shared" si="34"/>
        <v>18.239029880478096</v>
      </c>
      <c r="C1395" s="49">
        <f t="shared" si="35"/>
        <v>16.626908212560377</v>
      </c>
      <c r="D1395" s="49">
        <f>'Portfolioübersicht BHC'!$G$12</f>
        <v>23.61</v>
      </c>
      <c r="E1395" s="49"/>
      <c r="F1395" s="49"/>
      <c r="G1395">
        <f>'Marktpreise EEX NCG 2017'!G1395</f>
        <v>0</v>
      </c>
      <c r="H1395">
        <f>'Marktpreise EEX NCG 2017'!H1395</f>
        <v>17.297000000000001</v>
      </c>
      <c r="I1395">
        <f>'Marktpreise EEX NCG 2017'!L1395+0.19</f>
        <v>16.369539999999962</v>
      </c>
      <c r="J1395">
        <f t="shared" si="36"/>
        <v>16.829129032258066</v>
      </c>
      <c r="K1395">
        <f t="shared" si="37"/>
        <v>16.762863903225806</v>
      </c>
      <c r="L1395">
        <f t="shared" si="38"/>
        <v>16.190000000000001</v>
      </c>
      <c r="M1395">
        <f t="shared" si="39"/>
        <v>16.63</v>
      </c>
      <c r="N1395">
        <f t="shared" si="39"/>
        <v>17.2296694966541</v>
      </c>
    </row>
    <row r="1396" spans="1:14" x14ac:dyDescent="0.2">
      <c r="A1396" s="2">
        <f>'Marktpreise EEX NCG 2017'!A1396</f>
        <v>43034</v>
      </c>
      <c r="B1396" s="49">
        <f t="shared" si="34"/>
        <v>18.239029880478096</v>
      </c>
      <c r="C1396" s="49">
        <f t="shared" si="35"/>
        <v>16.626908212560377</v>
      </c>
      <c r="D1396" s="49">
        <f>'Portfolioübersicht BHC'!$G$12</f>
        <v>23.61</v>
      </c>
      <c r="E1396" s="49"/>
      <c r="F1396" s="49"/>
      <c r="G1396">
        <f>'Marktpreise EEX NCG 2017'!G1396</f>
        <v>0</v>
      </c>
      <c r="H1396">
        <f>'Marktpreise EEX NCG 2017'!H1396</f>
        <v>17.259</v>
      </c>
      <c r="I1396">
        <f>'Marktpreise EEX NCG 2017'!L1396+0.19</f>
        <v>16.374259999999961</v>
      </c>
      <c r="J1396">
        <f t="shared" si="36"/>
        <v>16.829129032258066</v>
      </c>
      <c r="K1396">
        <f t="shared" si="37"/>
        <v>16.762863903225806</v>
      </c>
      <c r="L1396">
        <f t="shared" si="38"/>
        <v>16.190000000000001</v>
      </c>
      <c r="M1396">
        <f t="shared" si="39"/>
        <v>16.63</v>
      </c>
      <c r="N1396">
        <f t="shared" si="39"/>
        <v>17.2296694966541</v>
      </c>
    </row>
    <row r="1397" spans="1:14" x14ac:dyDescent="0.2">
      <c r="A1397" s="2">
        <f>'Marktpreise EEX NCG 2017'!A1397</f>
        <v>43035</v>
      </c>
      <c r="B1397" s="49">
        <f t="shared" si="34"/>
        <v>18.239029880478096</v>
      </c>
      <c r="C1397" s="49">
        <f t="shared" si="35"/>
        <v>16.626908212560377</v>
      </c>
      <c r="D1397" s="49">
        <f>'Portfolioübersicht BHC'!$G$12</f>
        <v>23.61</v>
      </c>
      <c r="E1397" s="49"/>
      <c r="F1397" s="49"/>
      <c r="G1397">
        <f>'Marktpreise EEX NCG 2017'!G1397</f>
        <v>0</v>
      </c>
      <c r="H1397">
        <f>'Marktpreise EEX NCG 2017'!H1397</f>
        <v>17.012</v>
      </c>
      <c r="I1397">
        <f>'Marktpreise EEX NCG 2017'!L1397+0.19</f>
        <v>16.378744999999945</v>
      </c>
      <c r="J1397">
        <f t="shared" si="36"/>
        <v>16.829129032258066</v>
      </c>
      <c r="K1397">
        <f t="shared" si="37"/>
        <v>16.762863903225806</v>
      </c>
      <c r="L1397">
        <f t="shared" si="38"/>
        <v>16.190000000000001</v>
      </c>
      <c r="M1397">
        <f t="shared" si="39"/>
        <v>16.63</v>
      </c>
      <c r="N1397">
        <f t="shared" si="39"/>
        <v>17.2296694966541</v>
      </c>
    </row>
    <row r="1398" spans="1:14" x14ac:dyDescent="0.2">
      <c r="A1398" s="2">
        <f>'Marktpreise EEX NCG 2017'!A1398</f>
        <v>43036</v>
      </c>
      <c r="B1398" s="49">
        <f t="shared" si="34"/>
        <v>18.239029880478096</v>
      </c>
      <c r="C1398" s="49">
        <f t="shared" si="35"/>
        <v>16.626908212560377</v>
      </c>
      <c r="D1398" s="49">
        <f>'Portfolioübersicht BHC'!$G$12</f>
        <v>23.61</v>
      </c>
      <c r="E1398" s="49"/>
      <c r="F1398" s="49"/>
      <c r="G1398">
        <f>'Marktpreise EEX NCG 2017'!G1398</f>
        <v>0</v>
      </c>
      <c r="H1398">
        <f>'Marktpreise EEX NCG 2017'!H1398</f>
        <v>17.268999999999998</v>
      </c>
      <c r="I1398">
        <f>'Marktpreise EEX NCG 2017'!L1398+0.19</f>
        <v>16.385394999999953</v>
      </c>
      <c r="J1398">
        <f t="shared" si="36"/>
        <v>16.829129032258066</v>
      </c>
      <c r="K1398">
        <f t="shared" si="37"/>
        <v>16.762863903225806</v>
      </c>
      <c r="L1398">
        <f t="shared" si="38"/>
        <v>16.190000000000001</v>
      </c>
      <c r="M1398">
        <f t="shared" si="39"/>
        <v>16.63</v>
      </c>
      <c r="N1398">
        <f t="shared" si="39"/>
        <v>17.2296694966541</v>
      </c>
    </row>
    <row r="1399" spans="1:14" x14ac:dyDescent="0.2">
      <c r="A1399" s="2">
        <f>'Marktpreise EEX NCG 2017'!A1399</f>
        <v>43037</v>
      </c>
      <c r="B1399" s="49">
        <f t="shared" si="34"/>
        <v>18.239029880478096</v>
      </c>
      <c r="C1399" s="49">
        <f t="shared" si="35"/>
        <v>16.626908212560377</v>
      </c>
      <c r="D1399" s="49">
        <f>'Portfolioübersicht BHC'!$G$12</f>
        <v>23.61</v>
      </c>
      <c r="E1399" s="49"/>
      <c r="F1399" s="49"/>
      <c r="G1399">
        <f>'Marktpreise EEX NCG 2017'!G1399</f>
        <v>0</v>
      </c>
      <c r="H1399">
        <f>'Marktpreise EEX NCG 2017'!H1399</f>
        <v>17.585000000000001</v>
      </c>
      <c r="I1399">
        <f>'Marktpreise EEX NCG 2017'!L1399+0.19</f>
        <v>16.391284999999954</v>
      </c>
      <c r="J1399">
        <f t="shared" si="36"/>
        <v>16.829129032258066</v>
      </c>
      <c r="K1399">
        <f t="shared" si="37"/>
        <v>16.762863903225806</v>
      </c>
      <c r="L1399">
        <f t="shared" si="38"/>
        <v>16.190000000000001</v>
      </c>
      <c r="M1399">
        <f t="shared" si="39"/>
        <v>16.63</v>
      </c>
      <c r="N1399">
        <f t="shared" si="39"/>
        <v>17.2296694966541</v>
      </c>
    </row>
    <row r="1400" spans="1:14" x14ac:dyDescent="0.2">
      <c r="A1400" s="2">
        <f>'Marktpreise EEX NCG 2017'!A1400</f>
        <v>43038</v>
      </c>
      <c r="B1400" s="49">
        <f t="shared" si="34"/>
        <v>18.239029880478096</v>
      </c>
      <c r="C1400" s="49">
        <f t="shared" si="35"/>
        <v>16.626908212560377</v>
      </c>
      <c r="D1400" s="49">
        <f>'Portfolioübersicht BHC'!$G$12</f>
        <v>23.61</v>
      </c>
      <c r="E1400" s="49"/>
      <c r="F1400" s="49"/>
      <c r="G1400">
        <f>'Marktpreise EEX NCG 2017'!G1400</f>
        <v>0</v>
      </c>
      <c r="H1400">
        <f>'Marktpreise EEX NCG 2017'!H1400</f>
        <v>18.058</v>
      </c>
      <c r="I1400">
        <f>'Marktpreise EEX NCG 2017'!L1400+0.19</f>
        <v>16.401129999999959</v>
      </c>
      <c r="J1400">
        <f t="shared" si="36"/>
        <v>16.829129032258066</v>
      </c>
      <c r="K1400">
        <f t="shared" si="37"/>
        <v>16.762863903225806</v>
      </c>
      <c r="L1400">
        <f t="shared" si="38"/>
        <v>16.190000000000001</v>
      </c>
      <c r="M1400">
        <f t="shared" si="39"/>
        <v>16.63</v>
      </c>
      <c r="N1400">
        <f t="shared" si="39"/>
        <v>17.2296694966541</v>
      </c>
    </row>
    <row r="1401" spans="1:14" x14ac:dyDescent="0.2">
      <c r="A1401" s="2">
        <f>'Marktpreise EEX NCG 2017'!A1401</f>
        <v>43039</v>
      </c>
      <c r="B1401" s="49">
        <f t="shared" si="34"/>
        <v>18.239029880478096</v>
      </c>
      <c r="C1401" s="49">
        <f t="shared" si="35"/>
        <v>16.626908212560377</v>
      </c>
      <c r="D1401" s="49">
        <f>'Portfolioübersicht BHC'!$G$12</f>
        <v>23.61</v>
      </c>
      <c r="E1401" s="49"/>
      <c r="F1401" s="49"/>
      <c r="G1401">
        <f>'Marktpreise EEX NCG 2017'!G1401</f>
        <v>0</v>
      </c>
      <c r="H1401">
        <f>'Marktpreise EEX NCG 2017'!H1401</f>
        <v>18.062000000000001</v>
      </c>
      <c r="I1401">
        <f>'Marktpreise EEX NCG 2017'!L1401+0.19</f>
        <v>16.411264999999968</v>
      </c>
      <c r="J1401">
        <f t="shared" si="36"/>
        <v>16.829129032258066</v>
      </c>
      <c r="K1401">
        <f t="shared" si="37"/>
        <v>16.762863903225806</v>
      </c>
      <c r="L1401">
        <f t="shared" si="38"/>
        <v>16.190000000000001</v>
      </c>
      <c r="M1401">
        <f t="shared" si="39"/>
        <v>16.63</v>
      </c>
      <c r="N1401">
        <f t="shared" si="39"/>
        <v>17.2296694966541</v>
      </c>
    </row>
    <row r="1402" spans="1:14" x14ac:dyDescent="0.2">
      <c r="A1402" s="2">
        <f>'Marktpreise EEX NCG 2017'!A1402</f>
        <v>43040</v>
      </c>
      <c r="B1402" s="49">
        <f t="shared" si="34"/>
        <v>18.239029880478096</v>
      </c>
      <c r="C1402" s="49">
        <f t="shared" si="35"/>
        <v>16.626908212560377</v>
      </c>
      <c r="D1402" s="49">
        <f>'Portfolioübersicht BHC'!$G$12</f>
        <v>23.61</v>
      </c>
      <c r="E1402" s="49"/>
      <c r="F1402" s="49"/>
      <c r="G1402">
        <f>'Marktpreise EEX NCG 2017'!G1402</f>
        <v>0</v>
      </c>
      <c r="H1402">
        <f>'Marktpreise EEX NCG 2017'!H1402</f>
        <v>18.161999999999999</v>
      </c>
      <c r="I1402">
        <f>'Marktpreise EEX NCG 2017'!L1402+0.19</f>
        <v>16.421794999999968</v>
      </c>
      <c r="J1402">
        <f>'Portfolioübersicht BHC'!L31</f>
        <v>17.927783333333334</v>
      </c>
      <c r="K1402">
        <f>'Portfolioübersicht BHC'!L26</f>
        <v>17.111137316666667</v>
      </c>
      <c r="L1402">
        <f t="shared" si="38"/>
        <v>16.190000000000001</v>
      </c>
      <c r="M1402">
        <f t="shared" si="39"/>
        <v>16.63</v>
      </c>
      <c r="N1402">
        <f>'Portfolioübersicht BHC'!L70</f>
        <v>17.454004169247064</v>
      </c>
    </row>
    <row r="1403" spans="1:14" x14ac:dyDescent="0.2">
      <c r="A1403" s="2">
        <f>'Marktpreise EEX NCG 2017'!A1403</f>
        <v>43041</v>
      </c>
      <c r="B1403" s="49">
        <f t="shared" si="34"/>
        <v>18.239029880478096</v>
      </c>
      <c r="C1403" s="49">
        <f t="shared" si="35"/>
        <v>16.626908212560377</v>
      </c>
      <c r="D1403" s="49">
        <f>'Portfolioübersicht BHC'!$G$12</f>
        <v>23.61</v>
      </c>
      <c r="E1403" s="49"/>
      <c r="F1403" s="49"/>
      <c r="G1403">
        <f>'Marktpreise EEX NCG 2017'!G1403</f>
        <v>0</v>
      </c>
      <c r="H1403">
        <f>'Marktpreise EEX NCG 2017'!H1403</f>
        <v>18.236999999999998</v>
      </c>
      <c r="I1403">
        <f>'Marktpreise EEX NCG 2017'!L1403+0.19</f>
        <v>16.431109999999972</v>
      </c>
      <c r="J1403">
        <f>J1402</f>
        <v>17.927783333333334</v>
      </c>
      <c r="K1403">
        <f>K1402</f>
        <v>17.111137316666667</v>
      </c>
      <c r="L1403">
        <f t="shared" si="38"/>
        <v>16.190000000000001</v>
      </c>
      <c r="M1403">
        <f t="shared" si="39"/>
        <v>16.63</v>
      </c>
      <c r="N1403">
        <f>N1402</f>
        <v>17.454004169247064</v>
      </c>
    </row>
    <row r="1404" spans="1:14" x14ac:dyDescent="0.2">
      <c r="A1404" s="2">
        <f>'Marktpreise EEX NCG 2017'!A1404</f>
        <v>43042</v>
      </c>
      <c r="B1404" s="49">
        <f t="shared" si="34"/>
        <v>18.239029880478096</v>
      </c>
      <c r="C1404" s="49">
        <f t="shared" si="35"/>
        <v>16.626908212560377</v>
      </c>
      <c r="D1404" s="49">
        <f>'Portfolioübersicht BHC'!$G$12</f>
        <v>23.61</v>
      </c>
      <c r="E1404" s="49"/>
      <c r="F1404" s="49"/>
      <c r="G1404">
        <f>'Marktpreise EEX NCG 2017'!G1404</f>
        <v>0</v>
      </c>
      <c r="H1404">
        <f>'Marktpreise EEX NCG 2017'!H1404</f>
        <v>17.82</v>
      </c>
      <c r="I1404">
        <f>'Marktpreise EEX NCG 2017'!L1404+0.19</f>
        <v>16.438254999999973</v>
      </c>
      <c r="J1404">
        <f t="shared" ref="J1404:J1431" si="40">J1403</f>
        <v>17.927783333333334</v>
      </c>
      <c r="K1404">
        <f t="shared" ref="K1404:K1431" si="41">K1403</f>
        <v>17.111137316666667</v>
      </c>
      <c r="L1404">
        <f t="shared" si="38"/>
        <v>16.190000000000001</v>
      </c>
      <c r="M1404">
        <f t="shared" si="39"/>
        <v>16.63</v>
      </c>
      <c r="N1404">
        <f t="shared" si="39"/>
        <v>17.454004169247064</v>
      </c>
    </row>
    <row r="1405" spans="1:14" x14ac:dyDescent="0.2">
      <c r="A1405" s="2">
        <f>'Marktpreise EEX NCG 2017'!A1405</f>
        <v>43043</v>
      </c>
      <c r="B1405" s="49">
        <f t="shared" si="34"/>
        <v>18.239029880478096</v>
      </c>
      <c r="C1405" s="49">
        <f t="shared" si="35"/>
        <v>16.626908212560377</v>
      </c>
      <c r="D1405" s="49">
        <f>'Portfolioübersicht BHC'!$G$12</f>
        <v>23.61</v>
      </c>
      <c r="E1405" s="49"/>
      <c r="F1405" s="49"/>
      <c r="G1405">
        <f>'Marktpreise EEX NCG 2017'!G1405</f>
        <v>0</v>
      </c>
      <c r="H1405">
        <f>'Marktpreise EEX NCG 2017'!H1405</f>
        <v>17.913</v>
      </c>
      <c r="I1405">
        <f>'Marktpreise EEX NCG 2017'!L1405+0.19</f>
        <v>16.444314999999971</v>
      </c>
      <c r="J1405">
        <f t="shared" si="40"/>
        <v>17.927783333333334</v>
      </c>
      <c r="K1405">
        <f t="shared" si="41"/>
        <v>17.111137316666667</v>
      </c>
      <c r="L1405">
        <f t="shared" si="38"/>
        <v>16.190000000000001</v>
      </c>
      <c r="M1405">
        <f t="shared" si="39"/>
        <v>16.63</v>
      </c>
      <c r="N1405">
        <f t="shared" si="39"/>
        <v>17.454004169247064</v>
      </c>
    </row>
    <row r="1406" spans="1:14" x14ac:dyDescent="0.2">
      <c r="A1406" s="2">
        <f>'Marktpreise EEX NCG 2017'!A1406</f>
        <v>43044</v>
      </c>
      <c r="B1406" s="49">
        <f t="shared" si="34"/>
        <v>18.239029880478096</v>
      </c>
      <c r="C1406" s="49">
        <f t="shared" si="35"/>
        <v>16.626908212560377</v>
      </c>
      <c r="D1406" s="49">
        <f>'Portfolioübersicht BHC'!$G$12</f>
        <v>23.61</v>
      </c>
      <c r="E1406" s="49"/>
      <c r="F1406" s="49"/>
      <c r="G1406">
        <f>'Marktpreise EEX NCG 2017'!G1406</f>
        <v>0</v>
      </c>
      <c r="H1406">
        <f>'Marktpreise EEX NCG 2017'!H1406</f>
        <v>18.215</v>
      </c>
      <c r="I1406">
        <f>'Marktpreise EEX NCG 2017'!L1406+0.19</f>
        <v>16.450084999999962</v>
      </c>
      <c r="J1406">
        <f t="shared" si="40"/>
        <v>17.927783333333334</v>
      </c>
      <c r="K1406">
        <f t="shared" si="41"/>
        <v>17.111137316666667</v>
      </c>
      <c r="L1406">
        <f t="shared" si="38"/>
        <v>16.190000000000001</v>
      </c>
      <c r="M1406">
        <f t="shared" si="39"/>
        <v>16.63</v>
      </c>
      <c r="N1406">
        <f t="shared" si="39"/>
        <v>17.454004169247064</v>
      </c>
    </row>
    <row r="1407" spans="1:14" x14ac:dyDescent="0.2">
      <c r="A1407" s="2">
        <f>'Marktpreise EEX NCG 2017'!A1407</f>
        <v>43045</v>
      </c>
      <c r="B1407" s="49">
        <f t="shared" si="34"/>
        <v>18.239029880478096</v>
      </c>
      <c r="C1407" s="49">
        <f t="shared" si="35"/>
        <v>16.626908212560377</v>
      </c>
      <c r="D1407" s="49">
        <f>'Portfolioübersicht BHC'!$G$12</f>
        <v>23.61</v>
      </c>
      <c r="E1407" s="49"/>
      <c r="F1407" s="49"/>
      <c r="G1407">
        <f>'Marktpreise EEX NCG 2017'!G1407</f>
        <v>0</v>
      </c>
      <c r="H1407">
        <f>'Marktpreise EEX NCG 2017'!H1407</f>
        <v>19.05</v>
      </c>
      <c r="I1407">
        <f>'Marktpreise EEX NCG 2017'!L1407+0.19</f>
        <v>16.46162999999995</v>
      </c>
      <c r="J1407">
        <f t="shared" si="40"/>
        <v>17.927783333333334</v>
      </c>
      <c r="K1407">
        <f t="shared" si="41"/>
        <v>17.111137316666667</v>
      </c>
      <c r="L1407">
        <f t="shared" si="38"/>
        <v>16.190000000000001</v>
      </c>
      <c r="M1407">
        <f t="shared" si="39"/>
        <v>16.63</v>
      </c>
      <c r="N1407">
        <f t="shared" si="39"/>
        <v>17.454004169247064</v>
      </c>
    </row>
    <row r="1408" spans="1:14" x14ac:dyDescent="0.2">
      <c r="A1408" s="2">
        <f>'Marktpreise EEX NCG 2017'!A1408</f>
        <v>43046</v>
      </c>
      <c r="B1408" s="49">
        <f t="shared" si="34"/>
        <v>18.239029880478096</v>
      </c>
      <c r="C1408" s="49">
        <f t="shared" si="35"/>
        <v>16.626908212560377</v>
      </c>
      <c r="D1408" s="49">
        <f>'Portfolioübersicht BHC'!$G$12</f>
        <v>23.61</v>
      </c>
      <c r="E1408" s="49"/>
      <c r="F1408" s="49"/>
      <c r="G1408">
        <f>'Marktpreise EEX NCG 2017'!G1408</f>
        <v>0</v>
      </c>
      <c r="H1408">
        <f>'Marktpreise EEX NCG 2017'!H1408</f>
        <v>19.34</v>
      </c>
      <c r="I1408">
        <f>'Marktpreise EEX NCG 2017'!L1408+0.19</f>
        <v>16.47478999999996</v>
      </c>
      <c r="J1408">
        <f t="shared" si="40"/>
        <v>17.927783333333334</v>
      </c>
      <c r="K1408">
        <f t="shared" si="41"/>
        <v>17.111137316666667</v>
      </c>
      <c r="L1408">
        <f t="shared" si="38"/>
        <v>16.190000000000001</v>
      </c>
      <c r="M1408">
        <f t="shared" si="39"/>
        <v>16.63</v>
      </c>
      <c r="N1408">
        <f t="shared" si="39"/>
        <v>17.454004169247064</v>
      </c>
    </row>
    <row r="1409" spans="1:14" x14ac:dyDescent="0.2">
      <c r="A1409" s="2">
        <f>'Marktpreise EEX NCG 2017'!A1409</f>
        <v>43047</v>
      </c>
      <c r="B1409" s="49">
        <f t="shared" si="34"/>
        <v>18.239029880478096</v>
      </c>
      <c r="C1409" s="49">
        <f t="shared" si="35"/>
        <v>16.626908212560377</v>
      </c>
      <c r="D1409" s="49">
        <f>'Portfolioübersicht BHC'!$G$12</f>
        <v>23.61</v>
      </c>
      <c r="E1409" s="49"/>
      <c r="F1409" s="49"/>
      <c r="G1409">
        <f>'Marktpreise EEX NCG 2017'!G1409</f>
        <v>0</v>
      </c>
      <c r="H1409">
        <f>'Marktpreise EEX NCG 2017'!H1409</f>
        <v>19.376999999999999</v>
      </c>
      <c r="I1409">
        <f>'Marktpreise EEX NCG 2017'!L1409+0.19</f>
        <v>16.488154999999953</v>
      </c>
      <c r="J1409">
        <f t="shared" si="40"/>
        <v>17.927783333333334</v>
      </c>
      <c r="K1409">
        <f t="shared" si="41"/>
        <v>17.111137316666667</v>
      </c>
      <c r="L1409">
        <f t="shared" si="38"/>
        <v>16.190000000000001</v>
      </c>
      <c r="M1409">
        <f t="shared" si="39"/>
        <v>16.63</v>
      </c>
      <c r="N1409">
        <f t="shared" si="39"/>
        <v>17.454004169247064</v>
      </c>
    </row>
    <row r="1410" spans="1:14" x14ac:dyDescent="0.2">
      <c r="A1410" s="2">
        <f>'Marktpreise EEX NCG 2017'!A1410</f>
        <v>43048</v>
      </c>
      <c r="B1410" s="49">
        <f t="shared" si="34"/>
        <v>18.239029880478096</v>
      </c>
      <c r="C1410" s="49">
        <f t="shared" si="35"/>
        <v>16.626908212560377</v>
      </c>
      <c r="D1410" s="49">
        <f>'Portfolioübersicht BHC'!$G$12</f>
        <v>23.61</v>
      </c>
      <c r="E1410" s="49"/>
      <c r="F1410" s="49"/>
      <c r="G1410">
        <f>'Marktpreise EEX NCG 2017'!G1410</f>
        <v>0</v>
      </c>
      <c r="H1410">
        <f>'Marktpreise EEX NCG 2017'!H1410</f>
        <v>19.481999999999999</v>
      </c>
      <c r="I1410">
        <f>'Marktpreise EEX NCG 2017'!L1410+0.19</f>
        <v>16.50176499999996</v>
      </c>
      <c r="J1410">
        <f t="shared" si="40"/>
        <v>17.927783333333334</v>
      </c>
      <c r="K1410">
        <f t="shared" si="41"/>
        <v>17.111137316666667</v>
      </c>
      <c r="L1410">
        <f t="shared" si="38"/>
        <v>16.190000000000001</v>
      </c>
      <c r="M1410">
        <f t="shared" si="39"/>
        <v>16.63</v>
      </c>
      <c r="N1410">
        <f t="shared" si="39"/>
        <v>17.454004169247064</v>
      </c>
    </row>
    <row r="1411" spans="1:14" x14ac:dyDescent="0.2">
      <c r="A1411" s="2">
        <f>'Marktpreise EEX NCG 2017'!A1411</f>
        <v>43049</v>
      </c>
      <c r="B1411" s="49">
        <f t="shared" si="34"/>
        <v>18.239029880478096</v>
      </c>
      <c r="C1411" s="49">
        <f t="shared" si="35"/>
        <v>16.626908212560377</v>
      </c>
      <c r="D1411" s="49">
        <f>'Portfolioübersicht BHC'!$G$12</f>
        <v>23.61</v>
      </c>
      <c r="E1411" s="49"/>
      <c r="F1411" s="49"/>
      <c r="G1411">
        <f>'Marktpreise EEX NCG 2017'!G1411</f>
        <v>0</v>
      </c>
      <c r="H1411">
        <f>'Marktpreise EEX NCG 2017'!H1411</f>
        <v>19.475999999999999</v>
      </c>
      <c r="I1411">
        <f>'Marktpreise EEX NCG 2017'!L1411+0.19</f>
        <v>16.514419999999955</v>
      </c>
      <c r="J1411">
        <f t="shared" si="40"/>
        <v>17.927783333333334</v>
      </c>
      <c r="K1411">
        <f t="shared" si="41"/>
        <v>17.111137316666667</v>
      </c>
      <c r="L1411">
        <f t="shared" si="38"/>
        <v>16.190000000000001</v>
      </c>
      <c r="M1411">
        <f t="shared" si="39"/>
        <v>16.63</v>
      </c>
      <c r="N1411">
        <f t="shared" si="39"/>
        <v>17.454004169247064</v>
      </c>
    </row>
    <row r="1412" spans="1:14" x14ac:dyDescent="0.2">
      <c r="A1412" s="2">
        <f>'Marktpreise EEX NCG 2017'!A1412</f>
        <v>43050</v>
      </c>
      <c r="B1412" s="49">
        <f t="shared" si="34"/>
        <v>18.239029880478096</v>
      </c>
      <c r="C1412" s="49">
        <f t="shared" si="35"/>
        <v>16.626908212560377</v>
      </c>
      <c r="D1412" s="49">
        <f>'Portfolioübersicht BHC'!$G$12</f>
        <v>23.61</v>
      </c>
      <c r="E1412" s="49"/>
      <c r="F1412" s="49"/>
      <c r="G1412">
        <f>'Marktpreise EEX NCG 2017'!G1412</f>
        <v>0</v>
      </c>
      <c r="H1412">
        <f>'Marktpreise EEX NCG 2017'!H1412</f>
        <v>19.704000000000001</v>
      </c>
      <c r="I1412">
        <f>'Marktpreise EEX NCG 2017'!L1412+0.19</f>
        <v>16.529094999999963</v>
      </c>
      <c r="J1412">
        <f t="shared" si="40"/>
        <v>17.927783333333334</v>
      </c>
      <c r="K1412">
        <f t="shared" si="41"/>
        <v>17.111137316666667</v>
      </c>
      <c r="L1412">
        <f t="shared" si="38"/>
        <v>16.190000000000001</v>
      </c>
      <c r="M1412">
        <f t="shared" si="39"/>
        <v>16.63</v>
      </c>
      <c r="N1412">
        <f t="shared" si="39"/>
        <v>17.454004169247064</v>
      </c>
    </row>
    <row r="1413" spans="1:14" x14ac:dyDescent="0.2">
      <c r="A1413" s="2">
        <f>'Marktpreise EEX NCG 2017'!A1413</f>
        <v>43051</v>
      </c>
      <c r="B1413" s="49">
        <f t="shared" si="34"/>
        <v>18.239029880478096</v>
      </c>
      <c r="C1413" s="49">
        <f t="shared" si="35"/>
        <v>16.626908212560377</v>
      </c>
      <c r="D1413" s="49">
        <f>'Portfolioübersicht BHC'!$G$12</f>
        <v>23.61</v>
      </c>
      <c r="E1413" s="49"/>
      <c r="F1413" s="49"/>
      <c r="G1413">
        <f>'Marktpreise EEX NCG 2017'!G1413</f>
        <v>0</v>
      </c>
      <c r="H1413">
        <f>'Marktpreise EEX NCG 2017'!H1413</f>
        <v>19.893999999999998</v>
      </c>
      <c r="I1413">
        <f>'Marktpreise EEX NCG 2017'!L1413+0.19</f>
        <v>16.544679999999971</v>
      </c>
      <c r="J1413">
        <f t="shared" si="40"/>
        <v>17.927783333333334</v>
      </c>
      <c r="K1413">
        <f t="shared" si="41"/>
        <v>17.111137316666667</v>
      </c>
      <c r="L1413">
        <f t="shared" si="38"/>
        <v>16.190000000000001</v>
      </c>
      <c r="M1413">
        <f t="shared" si="39"/>
        <v>16.63</v>
      </c>
      <c r="N1413">
        <f t="shared" si="39"/>
        <v>17.454004169247064</v>
      </c>
    </row>
    <row r="1414" spans="1:14" x14ac:dyDescent="0.2">
      <c r="A1414" s="2">
        <f>'Marktpreise EEX NCG 2017'!A1414</f>
        <v>43052</v>
      </c>
      <c r="B1414" s="49">
        <f t="shared" si="34"/>
        <v>18.239029880478096</v>
      </c>
      <c r="C1414" s="49">
        <f t="shared" si="35"/>
        <v>16.626908212560377</v>
      </c>
      <c r="D1414" s="49">
        <f>'Portfolioübersicht BHC'!$G$12</f>
        <v>23.61</v>
      </c>
      <c r="E1414" s="49"/>
      <c r="F1414" s="49"/>
      <c r="G1414">
        <f>'Marktpreise EEX NCG 2017'!G1414</f>
        <v>0</v>
      </c>
      <c r="H1414">
        <f>'Marktpreise EEX NCG 2017'!H1414</f>
        <v>20.048999999999999</v>
      </c>
      <c r="I1414">
        <f>'Marktpreise EEX NCG 2017'!L1414+0.19</f>
        <v>16.560579999999973</v>
      </c>
      <c r="J1414">
        <f t="shared" si="40"/>
        <v>17.927783333333334</v>
      </c>
      <c r="K1414">
        <f t="shared" si="41"/>
        <v>17.111137316666667</v>
      </c>
      <c r="L1414">
        <f t="shared" si="38"/>
        <v>16.190000000000001</v>
      </c>
      <c r="M1414">
        <f t="shared" si="39"/>
        <v>16.63</v>
      </c>
      <c r="N1414">
        <f t="shared" si="39"/>
        <v>17.454004169247064</v>
      </c>
    </row>
    <row r="1415" spans="1:14" x14ac:dyDescent="0.2">
      <c r="A1415" s="2">
        <f>'Marktpreise EEX NCG 2017'!A1415</f>
        <v>43053</v>
      </c>
      <c r="B1415" s="49">
        <f t="shared" si="34"/>
        <v>18.239029880478096</v>
      </c>
      <c r="C1415" s="49">
        <f t="shared" si="35"/>
        <v>16.626908212560377</v>
      </c>
      <c r="D1415" s="49">
        <f>'Portfolioübersicht BHC'!$G$12</f>
        <v>23.61</v>
      </c>
      <c r="E1415" s="49"/>
      <c r="F1415" s="49"/>
      <c r="G1415">
        <f>'Marktpreise EEX NCG 2017'!G1415</f>
        <v>0</v>
      </c>
      <c r="H1415">
        <f>'Marktpreise EEX NCG 2017'!H1415</f>
        <v>19.681000000000001</v>
      </c>
      <c r="I1415">
        <f>'Marktpreise EEX NCG 2017'!L1415+0.19</f>
        <v>16.57519999999997</v>
      </c>
      <c r="J1415">
        <f t="shared" si="40"/>
        <v>17.927783333333334</v>
      </c>
      <c r="K1415">
        <f t="shared" si="41"/>
        <v>17.111137316666667</v>
      </c>
      <c r="L1415">
        <f t="shared" si="38"/>
        <v>16.190000000000001</v>
      </c>
      <c r="M1415">
        <f t="shared" si="39"/>
        <v>16.63</v>
      </c>
      <c r="N1415">
        <f t="shared" si="39"/>
        <v>17.454004169247064</v>
      </c>
    </row>
    <row r="1416" spans="1:14" x14ac:dyDescent="0.2">
      <c r="A1416" s="2">
        <f>'Marktpreise EEX NCG 2017'!A1416</f>
        <v>43054</v>
      </c>
      <c r="B1416" s="49">
        <f t="shared" si="34"/>
        <v>18.239029880478096</v>
      </c>
      <c r="C1416" s="49">
        <f t="shared" si="35"/>
        <v>16.626908212560377</v>
      </c>
      <c r="D1416" s="49">
        <f>'Portfolioübersicht BHC'!$G$12</f>
        <v>23.61</v>
      </c>
      <c r="E1416" s="49"/>
      <c r="F1416" s="49"/>
      <c r="G1416">
        <f>'Marktpreise EEX NCG 2017'!G1416</f>
        <v>0</v>
      </c>
      <c r="H1416">
        <f>'Marktpreise EEX NCG 2017'!H1416</f>
        <v>19.210999999999999</v>
      </c>
      <c r="I1416">
        <f>'Marktpreise EEX NCG 2017'!L1416+0.19</f>
        <v>16.589264999999962</v>
      </c>
      <c r="J1416">
        <f t="shared" si="40"/>
        <v>17.927783333333334</v>
      </c>
      <c r="K1416">
        <f t="shared" si="41"/>
        <v>17.111137316666667</v>
      </c>
      <c r="L1416">
        <f t="shared" si="38"/>
        <v>16.190000000000001</v>
      </c>
      <c r="M1416">
        <f t="shared" si="39"/>
        <v>16.63</v>
      </c>
      <c r="N1416">
        <f t="shared" si="39"/>
        <v>17.454004169247064</v>
      </c>
    </row>
    <row r="1417" spans="1:14" x14ac:dyDescent="0.2">
      <c r="A1417" s="2">
        <f>'Marktpreise EEX NCG 2017'!A1417</f>
        <v>43055</v>
      </c>
      <c r="B1417" s="49">
        <f t="shared" si="34"/>
        <v>18.239029880478096</v>
      </c>
      <c r="C1417" s="49">
        <f t="shared" si="35"/>
        <v>16.626908212560377</v>
      </c>
      <c r="D1417" s="49">
        <f>'Portfolioübersicht BHC'!$G$12</f>
        <v>23.61</v>
      </c>
      <c r="E1417" s="49"/>
      <c r="F1417" s="49"/>
      <c r="G1417">
        <f>'Marktpreise EEX NCG 2017'!G1417</f>
        <v>0</v>
      </c>
      <c r="H1417">
        <f>'Marktpreise EEX NCG 2017'!H1417</f>
        <v>19.417999999999999</v>
      </c>
      <c r="I1417">
        <f>'Marktpreise EEX NCG 2017'!L1417+0.19</f>
        <v>16.60417999999996</v>
      </c>
      <c r="J1417">
        <f t="shared" si="40"/>
        <v>17.927783333333334</v>
      </c>
      <c r="K1417">
        <f t="shared" si="41"/>
        <v>17.111137316666667</v>
      </c>
      <c r="L1417">
        <f t="shared" si="38"/>
        <v>16.190000000000001</v>
      </c>
      <c r="M1417">
        <f t="shared" si="39"/>
        <v>16.63</v>
      </c>
      <c r="N1417">
        <f t="shared" si="39"/>
        <v>17.454004169247064</v>
      </c>
    </row>
    <row r="1418" spans="1:14" x14ac:dyDescent="0.2">
      <c r="A1418" s="2">
        <f>'Marktpreise EEX NCG 2017'!A1418</f>
        <v>43056</v>
      </c>
      <c r="B1418" s="49">
        <f t="shared" si="34"/>
        <v>18.239029880478096</v>
      </c>
      <c r="C1418" s="49">
        <f t="shared" si="35"/>
        <v>16.626908212560377</v>
      </c>
      <c r="D1418" s="49">
        <f>'Portfolioübersicht BHC'!$G$12</f>
        <v>23.61</v>
      </c>
      <c r="E1418" s="49"/>
      <c r="F1418" s="49"/>
      <c r="G1418">
        <f>'Marktpreise EEX NCG 2017'!G1418</f>
        <v>0</v>
      </c>
      <c r="H1418">
        <f>'Marktpreise EEX NCG 2017'!H1418</f>
        <v>19.148</v>
      </c>
      <c r="I1418">
        <f>'Marktpreise EEX NCG 2017'!L1418+0.19</f>
        <v>16.61645499999997</v>
      </c>
      <c r="J1418">
        <f t="shared" si="40"/>
        <v>17.927783333333334</v>
      </c>
      <c r="K1418">
        <f t="shared" si="41"/>
        <v>17.111137316666667</v>
      </c>
      <c r="L1418">
        <f t="shared" si="38"/>
        <v>16.190000000000001</v>
      </c>
      <c r="M1418">
        <f t="shared" si="39"/>
        <v>16.63</v>
      </c>
      <c r="N1418">
        <f t="shared" si="39"/>
        <v>17.454004169247064</v>
      </c>
    </row>
    <row r="1419" spans="1:14" x14ac:dyDescent="0.2">
      <c r="A1419" s="2">
        <f>'Marktpreise EEX NCG 2017'!A1419</f>
        <v>43057</v>
      </c>
      <c r="B1419" s="49">
        <f t="shared" ref="B1419:B1462" si="42">B1418</f>
        <v>18.239029880478096</v>
      </c>
      <c r="C1419" s="49">
        <f t="shared" ref="C1419:C1462" si="43">C1418</f>
        <v>16.626908212560377</v>
      </c>
      <c r="D1419" s="49">
        <f>'Portfolioübersicht BHC'!$G$12</f>
        <v>23.61</v>
      </c>
      <c r="E1419" s="49"/>
      <c r="F1419" s="49"/>
      <c r="G1419">
        <f>'Marktpreise EEX NCG 2017'!G1419</f>
        <v>0</v>
      </c>
      <c r="H1419">
        <f>'Marktpreise EEX NCG 2017'!H1419</f>
        <v>19.137</v>
      </c>
      <c r="I1419">
        <f>'Marktpreise EEX NCG 2017'!L1419+0.19</f>
        <v>16.627459999999957</v>
      </c>
      <c r="J1419">
        <f t="shared" si="40"/>
        <v>17.927783333333334</v>
      </c>
      <c r="K1419">
        <f t="shared" si="41"/>
        <v>17.111137316666667</v>
      </c>
      <c r="L1419">
        <f t="shared" si="38"/>
        <v>16.190000000000001</v>
      </c>
      <c r="M1419">
        <f t="shared" si="39"/>
        <v>16.63</v>
      </c>
      <c r="N1419">
        <f t="shared" si="39"/>
        <v>17.454004169247064</v>
      </c>
    </row>
    <row r="1420" spans="1:14" x14ac:dyDescent="0.2">
      <c r="A1420" s="2">
        <f>'Marktpreise EEX NCG 2017'!A1420</f>
        <v>43058</v>
      </c>
      <c r="B1420" s="49">
        <f t="shared" si="42"/>
        <v>18.239029880478096</v>
      </c>
      <c r="C1420" s="49">
        <f t="shared" si="43"/>
        <v>16.626908212560377</v>
      </c>
      <c r="D1420" s="49">
        <f>'Portfolioübersicht BHC'!$G$12</f>
        <v>23.61</v>
      </c>
      <c r="E1420" s="49"/>
      <c r="F1420" s="49"/>
      <c r="G1420">
        <f>'Marktpreise EEX NCG 2017'!G1420</f>
        <v>0</v>
      </c>
      <c r="H1420">
        <f>'Marktpreise EEX NCG 2017'!H1420</f>
        <v>19.222999999999999</v>
      </c>
      <c r="I1420">
        <f>'Marktpreise EEX NCG 2017'!L1420+0.19</f>
        <v>16.639414999999975</v>
      </c>
      <c r="J1420">
        <f t="shared" si="40"/>
        <v>17.927783333333334</v>
      </c>
      <c r="K1420">
        <f t="shared" si="41"/>
        <v>17.111137316666667</v>
      </c>
      <c r="L1420">
        <f t="shared" si="38"/>
        <v>16.190000000000001</v>
      </c>
      <c r="M1420">
        <f t="shared" si="39"/>
        <v>16.63</v>
      </c>
      <c r="N1420">
        <f t="shared" si="39"/>
        <v>17.454004169247064</v>
      </c>
    </row>
    <row r="1421" spans="1:14" x14ac:dyDescent="0.2">
      <c r="A1421" s="2">
        <f>'Marktpreise EEX NCG 2017'!A1421</f>
        <v>43059</v>
      </c>
      <c r="B1421" s="49">
        <f t="shared" si="42"/>
        <v>18.239029880478096</v>
      </c>
      <c r="C1421" s="49">
        <f t="shared" si="43"/>
        <v>16.626908212560377</v>
      </c>
      <c r="D1421" s="49">
        <f>'Portfolioübersicht BHC'!$G$12</f>
        <v>23.61</v>
      </c>
      <c r="E1421" s="49"/>
      <c r="F1421" s="49"/>
      <c r="G1421">
        <f>'Marktpreise EEX NCG 2017'!G1421</f>
        <v>0</v>
      </c>
      <c r="H1421">
        <f>'Marktpreise EEX NCG 2017'!H1421</f>
        <v>19.645</v>
      </c>
      <c r="I1421">
        <f>'Marktpreise EEX NCG 2017'!L1421+0.19</f>
        <v>16.654819999999983</v>
      </c>
      <c r="J1421">
        <f t="shared" si="40"/>
        <v>17.927783333333334</v>
      </c>
      <c r="K1421">
        <f t="shared" si="41"/>
        <v>17.111137316666667</v>
      </c>
      <c r="L1421">
        <f t="shared" si="38"/>
        <v>16.190000000000001</v>
      </c>
      <c r="M1421">
        <f t="shared" si="39"/>
        <v>16.63</v>
      </c>
      <c r="N1421">
        <f t="shared" si="39"/>
        <v>17.454004169247064</v>
      </c>
    </row>
    <row r="1422" spans="1:14" x14ac:dyDescent="0.2">
      <c r="A1422" s="2">
        <f>'Marktpreise EEX NCG 2017'!A1422</f>
        <v>43060</v>
      </c>
      <c r="B1422" s="49">
        <f t="shared" si="42"/>
        <v>18.239029880478096</v>
      </c>
      <c r="C1422" s="49">
        <f t="shared" si="43"/>
        <v>16.626908212560377</v>
      </c>
      <c r="D1422" s="49">
        <f>'Portfolioübersicht BHC'!$G$12</f>
        <v>23.61</v>
      </c>
      <c r="E1422" s="49"/>
      <c r="F1422" s="49"/>
      <c r="G1422">
        <f>'Marktpreise EEX NCG 2017'!G1422</f>
        <v>0</v>
      </c>
      <c r="H1422">
        <f>'Marktpreise EEX NCG 2017'!H1422</f>
        <v>19.805</v>
      </c>
      <c r="I1422">
        <f>'Marktpreise EEX NCG 2017'!L1422+0.19</f>
        <v>16.673044999999984</v>
      </c>
      <c r="J1422">
        <f t="shared" si="40"/>
        <v>17.927783333333334</v>
      </c>
      <c r="K1422">
        <f t="shared" si="41"/>
        <v>17.111137316666667</v>
      </c>
      <c r="L1422">
        <f t="shared" si="38"/>
        <v>16.190000000000001</v>
      </c>
      <c r="M1422">
        <f t="shared" si="39"/>
        <v>16.63</v>
      </c>
      <c r="N1422">
        <f t="shared" si="39"/>
        <v>17.454004169247064</v>
      </c>
    </row>
    <row r="1423" spans="1:14" x14ac:dyDescent="0.2">
      <c r="A1423" s="2">
        <f>'Marktpreise EEX NCG 2017'!A1423</f>
        <v>43061</v>
      </c>
      <c r="B1423" s="49">
        <f t="shared" si="42"/>
        <v>18.239029880478096</v>
      </c>
      <c r="C1423" s="49">
        <f t="shared" si="43"/>
        <v>16.626908212560377</v>
      </c>
      <c r="D1423" s="49">
        <f>'Portfolioübersicht BHC'!$G$12</f>
        <v>23.61</v>
      </c>
      <c r="E1423" s="49"/>
      <c r="F1423" s="49"/>
      <c r="G1423">
        <f>'Marktpreise EEX NCG 2017'!G1423</f>
        <v>0</v>
      </c>
      <c r="H1423">
        <f>'Marktpreise EEX NCG 2017'!H1423</f>
        <v>19.704999999999998</v>
      </c>
      <c r="I1423">
        <f>'Marktpreise EEX NCG 2017'!L1423+0.19</f>
        <v>16.690824999999986</v>
      </c>
      <c r="J1423">
        <f t="shared" si="40"/>
        <v>17.927783333333334</v>
      </c>
      <c r="K1423">
        <f t="shared" si="41"/>
        <v>17.111137316666667</v>
      </c>
      <c r="L1423">
        <f t="shared" si="38"/>
        <v>16.190000000000001</v>
      </c>
      <c r="M1423">
        <f t="shared" si="39"/>
        <v>16.63</v>
      </c>
      <c r="N1423">
        <f t="shared" si="39"/>
        <v>17.454004169247064</v>
      </c>
    </row>
    <row r="1424" spans="1:14" x14ac:dyDescent="0.2">
      <c r="A1424" s="2">
        <f>'Marktpreise EEX NCG 2017'!A1424</f>
        <v>43062</v>
      </c>
      <c r="B1424" s="49">
        <f t="shared" si="42"/>
        <v>18.239029880478096</v>
      </c>
      <c r="C1424" s="49">
        <f t="shared" si="43"/>
        <v>16.626908212560377</v>
      </c>
      <c r="D1424" s="49">
        <f>'Portfolioübersicht BHC'!$G$12</f>
        <v>23.61</v>
      </c>
      <c r="E1424" s="49"/>
      <c r="F1424" s="49"/>
      <c r="G1424">
        <f>'Marktpreise EEX NCG 2017'!G1424</f>
        <v>0</v>
      </c>
      <c r="H1424">
        <f>'Marktpreise EEX NCG 2017'!H1424</f>
        <v>20.155999999999999</v>
      </c>
      <c r="I1424">
        <f>'Marktpreise EEX NCG 2017'!L1424+0.19</f>
        <v>16.710439999999981</v>
      </c>
      <c r="J1424">
        <f t="shared" si="40"/>
        <v>17.927783333333334</v>
      </c>
      <c r="K1424">
        <f t="shared" si="41"/>
        <v>17.111137316666667</v>
      </c>
      <c r="L1424">
        <f t="shared" si="38"/>
        <v>16.190000000000001</v>
      </c>
      <c r="M1424">
        <f t="shared" si="39"/>
        <v>16.63</v>
      </c>
      <c r="N1424">
        <f t="shared" si="39"/>
        <v>17.454004169247064</v>
      </c>
    </row>
    <row r="1425" spans="1:14" x14ac:dyDescent="0.2">
      <c r="A1425" s="2">
        <f>'Marktpreise EEX NCG 2017'!A1425</f>
        <v>43063</v>
      </c>
      <c r="B1425" s="49">
        <f t="shared" si="42"/>
        <v>18.239029880478096</v>
      </c>
      <c r="C1425" s="49">
        <f t="shared" si="43"/>
        <v>16.626908212560377</v>
      </c>
      <c r="D1425" s="49">
        <f>'Portfolioübersicht BHC'!$G$12</f>
        <v>23.61</v>
      </c>
      <c r="E1425" s="49"/>
      <c r="F1425" s="49"/>
      <c r="G1425">
        <f>'Marktpreise EEX NCG 2017'!G1425</f>
        <v>0</v>
      </c>
      <c r="H1425">
        <f>'Marktpreise EEX NCG 2017'!H1425</f>
        <v>20.501000000000001</v>
      </c>
      <c r="I1425">
        <f>'Marktpreise EEX NCG 2017'!L1425+0.19</f>
        <v>16.731664999999978</v>
      </c>
      <c r="J1425">
        <f t="shared" si="40"/>
        <v>17.927783333333334</v>
      </c>
      <c r="K1425">
        <f t="shared" si="41"/>
        <v>17.111137316666667</v>
      </c>
      <c r="L1425">
        <f t="shared" si="38"/>
        <v>16.190000000000001</v>
      </c>
      <c r="M1425">
        <f t="shared" si="39"/>
        <v>16.63</v>
      </c>
      <c r="N1425">
        <f t="shared" si="39"/>
        <v>17.454004169247064</v>
      </c>
    </row>
    <row r="1426" spans="1:14" x14ac:dyDescent="0.2">
      <c r="A1426" s="2">
        <f>'Marktpreise EEX NCG 2017'!A1426</f>
        <v>43064</v>
      </c>
      <c r="B1426" s="49">
        <f t="shared" si="42"/>
        <v>18.239029880478096</v>
      </c>
      <c r="C1426" s="49">
        <f t="shared" si="43"/>
        <v>16.626908212560377</v>
      </c>
      <c r="D1426" s="49">
        <f>'Portfolioübersicht BHC'!$G$12</f>
        <v>23.61</v>
      </c>
      <c r="E1426" s="49"/>
      <c r="F1426" s="49"/>
      <c r="G1426">
        <f>'Marktpreise EEX NCG 2017'!G1426</f>
        <v>0</v>
      </c>
      <c r="H1426">
        <f>'Marktpreise EEX NCG 2017'!H1426</f>
        <v>20.619</v>
      </c>
      <c r="I1426">
        <f>'Marktpreise EEX NCG 2017'!L1426+0.19</f>
        <v>16.754264999999979</v>
      </c>
      <c r="J1426">
        <f t="shared" si="40"/>
        <v>17.927783333333334</v>
      </c>
      <c r="K1426">
        <f t="shared" si="41"/>
        <v>17.111137316666667</v>
      </c>
      <c r="L1426">
        <f t="shared" si="38"/>
        <v>16.190000000000001</v>
      </c>
      <c r="M1426">
        <f t="shared" si="39"/>
        <v>16.63</v>
      </c>
      <c r="N1426">
        <f t="shared" si="39"/>
        <v>17.454004169247064</v>
      </c>
    </row>
    <row r="1427" spans="1:14" x14ac:dyDescent="0.2">
      <c r="A1427" s="2">
        <f>'Marktpreise EEX NCG 2017'!A1427</f>
        <v>43065</v>
      </c>
      <c r="B1427" s="49">
        <f t="shared" si="42"/>
        <v>18.239029880478096</v>
      </c>
      <c r="C1427" s="49">
        <f t="shared" si="43"/>
        <v>16.626908212560377</v>
      </c>
      <c r="D1427" s="49">
        <f>'Portfolioübersicht BHC'!$G$12</f>
        <v>23.61</v>
      </c>
      <c r="E1427" s="49"/>
      <c r="F1427" s="49"/>
      <c r="G1427">
        <f>'Marktpreise EEX NCG 2017'!G1427</f>
        <v>0</v>
      </c>
      <c r="H1427">
        <f>'Marktpreise EEX NCG 2017'!H1427</f>
        <v>20.728999999999999</v>
      </c>
      <c r="I1427">
        <f>'Marktpreise EEX NCG 2017'!L1427+0.19</f>
        <v>16.776214999999976</v>
      </c>
      <c r="J1427">
        <f t="shared" si="40"/>
        <v>17.927783333333334</v>
      </c>
      <c r="K1427">
        <f t="shared" si="41"/>
        <v>17.111137316666667</v>
      </c>
      <c r="L1427">
        <f t="shared" si="38"/>
        <v>16.190000000000001</v>
      </c>
      <c r="M1427">
        <f t="shared" si="39"/>
        <v>16.63</v>
      </c>
      <c r="N1427">
        <f t="shared" si="39"/>
        <v>17.454004169247064</v>
      </c>
    </row>
    <row r="1428" spans="1:14" x14ac:dyDescent="0.2">
      <c r="A1428" s="2">
        <f>'Marktpreise EEX NCG 2017'!A1428</f>
        <v>43066</v>
      </c>
      <c r="B1428" s="49">
        <f t="shared" si="42"/>
        <v>18.239029880478096</v>
      </c>
      <c r="C1428" s="49">
        <f t="shared" si="43"/>
        <v>16.626908212560377</v>
      </c>
      <c r="D1428" s="49">
        <f>'Portfolioübersicht BHC'!$G$12</f>
        <v>23.61</v>
      </c>
      <c r="E1428" s="49"/>
      <c r="F1428" s="49"/>
      <c r="G1428">
        <f>'Marktpreise EEX NCG 2017'!G1428</f>
        <v>0</v>
      </c>
      <c r="H1428">
        <f>'Marktpreise EEX NCG 2017'!H1428</f>
        <v>21.044</v>
      </c>
      <c r="I1428">
        <f>'Marktpreise EEX NCG 2017'!L1428+0.19</f>
        <v>16.802074999999988</v>
      </c>
      <c r="J1428">
        <f t="shared" si="40"/>
        <v>17.927783333333334</v>
      </c>
      <c r="K1428">
        <f t="shared" si="41"/>
        <v>17.111137316666667</v>
      </c>
      <c r="L1428">
        <f t="shared" si="38"/>
        <v>16.190000000000001</v>
      </c>
      <c r="M1428">
        <f t="shared" si="39"/>
        <v>16.63</v>
      </c>
      <c r="N1428">
        <f t="shared" si="39"/>
        <v>17.454004169247064</v>
      </c>
    </row>
    <row r="1429" spans="1:14" x14ac:dyDescent="0.2">
      <c r="A1429" s="2">
        <f>'Marktpreise EEX NCG 2017'!A1429</f>
        <v>43067</v>
      </c>
      <c r="B1429" s="49">
        <f t="shared" si="42"/>
        <v>18.239029880478096</v>
      </c>
      <c r="C1429" s="49">
        <f t="shared" si="43"/>
        <v>16.626908212560377</v>
      </c>
      <c r="D1429" s="49">
        <f>'Portfolioübersicht BHC'!$G$12</f>
        <v>23.61</v>
      </c>
      <c r="E1429" s="49"/>
      <c r="F1429" s="49"/>
      <c r="G1429">
        <f>'Marktpreise EEX NCG 2017'!G1429</f>
        <v>0</v>
      </c>
      <c r="H1429">
        <f>'Marktpreise EEX NCG 2017'!H1429</f>
        <v>20.702999999999999</v>
      </c>
      <c r="I1429">
        <f>'Marktpreise EEX NCG 2017'!L1429+0.19</f>
        <v>16.825914999999988</v>
      </c>
      <c r="J1429">
        <f t="shared" si="40"/>
        <v>17.927783333333334</v>
      </c>
      <c r="K1429">
        <f t="shared" si="41"/>
        <v>17.111137316666667</v>
      </c>
      <c r="L1429">
        <f t="shared" si="38"/>
        <v>16.190000000000001</v>
      </c>
      <c r="M1429">
        <f t="shared" si="39"/>
        <v>16.63</v>
      </c>
      <c r="N1429">
        <f t="shared" si="39"/>
        <v>17.454004169247064</v>
      </c>
    </row>
    <row r="1430" spans="1:14" x14ac:dyDescent="0.2">
      <c r="A1430" s="2">
        <f>'Marktpreise EEX NCG 2017'!A1430</f>
        <v>43068</v>
      </c>
      <c r="B1430" s="49">
        <f t="shared" si="42"/>
        <v>18.239029880478096</v>
      </c>
      <c r="C1430" s="49">
        <f t="shared" si="43"/>
        <v>16.626908212560377</v>
      </c>
      <c r="D1430" s="49">
        <f>'Portfolioübersicht BHC'!$G$12</f>
        <v>23.61</v>
      </c>
      <c r="E1430" s="49"/>
      <c r="F1430" s="49"/>
      <c r="G1430">
        <f>'Marktpreise EEX NCG 2017'!G1430</f>
        <v>0</v>
      </c>
      <c r="H1430">
        <f>'Marktpreise EEX NCG 2017'!H1430</f>
        <v>20.760999999999999</v>
      </c>
      <c r="I1430">
        <f>'Marktpreise EEX NCG 2017'!L1430+0.19</f>
        <v>16.850329999999978</v>
      </c>
      <c r="J1430">
        <f t="shared" si="40"/>
        <v>17.927783333333334</v>
      </c>
      <c r="K1430">
        <f t="shared" si="41"/>
        <v>17.111137316666667</v>
      </c>
      <c r="L1430">
        <f t="shared" si="38"/>
        <v>16.190000000000001</v>
      </c>
      <c r="M1430">
        <f t="shared" si="39"/>
        <v>16.63</v>
      </c>
      <c r="N1430">
        <f t="shared" si="39"/>
        <v>17.454004169247064</v>
      </c>
    </row>
    <row r="1431" spans="1:14" x14ac:dyDescent="0.2">
      <c r="A1431" s="2">
        <f>'Marktpreise EEX NCG 2017'!A1431</f>
        <v>43069</v>
      </c>
      <c r="B1431" s="49">
        <f t="shared" si="42"/>
        <v>18.239029880478096</v>
      </c>
      <c r="C1431" s="49">
        <f t="shared" si="43"/>
        <v>16.626908212560377</v>
      </c>
      <c r="D1431" s="49">
        <f>'Portfolioübersicht BHC'!$G$12</f>
        <v>23.61</v>
      </c>
      <c r="E1431" s="49"/>
      <c r="F1431" s="49"/>
      <c r="G1431">
        <f>'Marktpreise EEX NCG 2017'!G1431</f>
        <v>0</v>
      </c>
      <c r="H1431">
        <f>'Marktpreise EEX NCG 2017'!H1431</f>
        <v>20.754000000000001</v>
      </c>
      <c r="I1431">
        <f>'Marktpreise EEX NCG 2017'!L1431+0.19</f>
        <v>16.875509999999977</v>
      </c>
      <c r="J1431">
        <f t="shared" si="40"/>
        <v>17.927783333333334</v>
      </c>
      <c r="K1431">
        <f t="shared" si="41"/>
        <v>17.111137316666667</v>
      </c>
      <c r="L1431">
        <f t="shared" si="38"/>
        <v>16.190000000000001</v>
      </c>
      <c r="M1431">
        <f t="shared" si="39"/>
        <v>16.63</v>
      </c>
      <c r="N1431">
        <f t="shared" si="39"/>
        <v>17.454004169247064</v>
      </c>
    </row>
    <row r="1432" spans="1:14" x14ac:dyDescent="0.2">
      <c r="A1432" s="2">
        <f>'Marktpreise EEX NCG 2017'!A1432</f>
        <v>43070</v>
      </c>
      <c r="B1432" s="49">
        <f t="shared" si="42"/>
        <v>18.239029880478096</v>
      </c>
      <c r="C1432" s="49">
        <f t="shared" si="43"/>
        <v>16.626908212560377</v>
      </c>
      <c r="D1432" s="49">
        <f>'Portfolioübersicht BHC'!$G$12</f>
        <v>23.61</v>
      </c>
      <c r="E1432" s="49"/>
      <c r="F1432" s="49"/>
      <c r="G1432">
        <f>'Marktpreise EEX NCG 2017'!G1432</f>
        <v>0</v>
      </c>
      <c r="H1432">
        <f>'Marktpreise EEX NCG 2017'!H1432</f>
        <v>20.989000000000001</v>
      </c>
      <c r="I1432">
        <f>'Marktpreise EEX NCG 2017'!L1432+0.19</f>
        <v>16.901244999999982</v>
      </c>
      <c r="J1432">
        <f>'Portfolioübersicht BHC'!M31</f>
        <v>18.517290322580646</v>
      </c>
      <c r="K1432">
        <f>'Portfolioübersicht BHC'!M26</f>
        <v>17.298011032258064</v>
      </c>
      <c r="L1432">
        <f t="shared" si="38"/>
        <v>16.190000000000001</v>
      </c>
      <c r="M1432">
        <f t="shared" si="39"/>
        <v>16.63</v>
      </c>
      <c r="N1432">
        <f>'Portfolioübersicht BHC'!M70</f>
        <v>17.768841848244897</v>
      </c>
    </row>
    <row r="1433" spans="1:14" x14ac:dyDescent="0.2">
      <c r="A1433" s="2">
        <f>'Marktpreise EEX NCG 2017'!A1433</f>
        <v>43071</v>
      </c>
      <c r="B1433" s="49">
        <f t="shared" si="42"/>
        <v>18.239029880478096</v>
      </c>
      <c r="C1433" s="49">
        <f t="shared" si="43"/>
        <v>16.626908212560377</v>
      </c>
      <c r="D1433" s="49">
        <f>'Portfolioübersicht BHC'!$G$12</f>
        <v>23.61</v>
      </c>
      <c r="E1433" s="49"/>
      <c r="F1433" s="49"/>
      <c r="G1433">
        <f>'Marktpreise EEX NCG 2017'!G1433</f>
        <v>0</v>
      </c>
      <c r="H1433">
        <f>'Marktpreise EEX NCG 2017'!H1433</f>
        <v>20.992000000000001</v>
      </c>
      <c r="I1433">
        <f>'Marktpreise EEX NCG 2017'!L1433+0.19</f>
        <v>16.92699499999997</v>
      </c>
      <c r="J1433">
        <f>J1432</f>
        <v>18.517290322580646</v>
      </c>
      <c r="K1433">
        <f>K1432</f>
        <v>17.298011032258064</v>
      </c>
      <c r="L1433">
        <f t="shared" si="38"/>
        <v>16.190000000000001</v>
      </c>
      <c r="M1433">
        <f t="shared" si="39"/>
        <v>16.63</v>
      </c>
      <c r="N1433">
        <f>N1432</f>
        <v>17.768841848244897</v>
      </c>
    </row>
    <row r="1434" spans="1:14" x14ac:dyDescent="0.2">
      <c r="A1434" s="2">
        <f>'Marktpreise EEX NCG 2017'!A1434</f>
        <v>43072</v>
      </c>
      <c r="B1434" s="49">
        <f t="shared" si="42"/>
        <v>18.239029880478096</v>
      </c>
      <c r="C1434" s="49">
        <f t="shared" si="43"/>
        <v>16.626908212560377</v>
      </c>
      <c r="D1434" s="49">
        <f>'Portfolioübersicht BHC'!$G$12</f>
        <v>23.61</v>
      </c>
      <c r="E1434" s="49"/>
      <c r="F1434" s="49"/>
      <c r="G1434">
        <f>'Marktpreise EEX NCG 2017'!G1434</f>
        <v>0</v>
      </c>
      <c r="H1434">
        <f>'Marktpreise EEX NCG 2017'!H1434</f>
        <v>21.036999999999999</v>
      </c>
      <c r="I1434">
        <f>'Marktpreise EEX NCG 2017'!L1434+0.19</f>
        <v>16.953029999999963</v>
      </c>
      <c r="J1434">
        <f t="shared" ref="J1434:J1462" si="44">J1433</f>
        <v>18.517290322580646</v>
      </c>
      <c r="K1434">
        <f t="shared" ref="K1434:K1462" si="45">K1433</f>
        <v>17.298011032258064</v>
      </c>
      <c r="L1434">
        <f t="shared" si="38"/>
        <v>16.190000000000001</v>
      </c>
      <c r="M1434">
        <f t="shared" si="39"/>
        <v>16.63</v>
      </c>
      <c r="N1434">
        <f t="shared" si="39"/>
        <v>17.768841848244897</v>
      </c>
    </row>
    <row r="1435" spans="1:14" x14ac:dyDescent="0.2">
      <c r="A1435" s="2">
        <f>'Marktpreise EEX NCG 2017'!A1435</f>
        <v>43073</v>
      </c>
      <c r="B1435" s="49">
        <f t="shared" si="42"/>
        <v>18.239029880478096</v>
      </c>
      <c r="C1435" s="49">
        <f t="shared" si="43"/>
        <v>16.626908212560377</v>
      </c>
      <c r="D1435" s="49">
        <f>'Portfolioübersicht BHC'!$G$12</f>
        <v>23.61</v>
      </c>
      <c r="E1435" s="49"/>
      <c r="F1435" s="49"/>
      <c r="G1435">
        <f>'Marktpreise EEX NCG 2017'!G1435</f>
        <v>0</v>
      </c>
      <c r="H1435">
        <f>'Marktpreise EEX NCG 2017'!H1435</f>
        <v>21.704000000000001</v>
      </c>
      <c r="I1435">
        <f>'Marktpreise EEX NCG 2017'!L1435+0.19</f>
        <v>16.981519999999964</v>
      </c>
      <c r="J1435">
        <f t="shared" si="44"/>
        <v>18.517290322580646</v>
      </c>
      <c r="K1435">
        <f t="shared" si="45"/>
        <v>17.298011032258064</v>
      </c>
      <c r="L1435">
        <f t="shared" si="38"/>
        <v>16.190000000000001</v>
      </c>
      <c r="M1435">
        <f t="shared" si="39"/>
        <v>16.63</v>
      </c>
      <c r="N1435">
        <f t="shared" si="39"/>
        <v>17.768841848244897</v>
      </c>
    </row>
    <row r="1436" spans="1:14" x14ac:dyDescent="0.2">
      <c r="A1436" s="2">
        <f>'Marktpreise EEX NCG 2017'!A1436</f>
        <v>43074</v>
      </c>
      <c r="B1436" s="49">
        <f t="shared" si="42"/>
        <v>18.239029880478096</v>
      </c>
      <c r="C1436" s="49">
        <f t="shared" si="43"/>
        <v>16.626908212560377</v>
      </c>
      <c r="D1436" s="49">
        <f>'Portfolioübersicht BHC'!$G$12</f>
        <v>23.61</v>
      </c>
      <c r="E1436" s="49"/>
      <c r="F1436" s="49"/>
      <c r="G1436">
        <f>'Marktpreise EEX NCG 2017'!G1436</f>
        <v>0</v>
      </c>
      <c r="H1436">
        <f>'Marktpreise EEX NCG 2017'!H1436</f>
        <v>21.504000000000001</v>
      </c>
      <c r="I1436">
        <f>'Marktpreise EEX NCG 2017'!L1436+0.19</f>
        <v>17.009464999999967</v>
      </c>
      <c r="J1436">
        <f t="shared" si="44"/>
        <v>18.517290322580646</v>
      </c>
      <c r="K1436">
        <f t="shared" si="45"/>
        <v>17.298011032258064</v>
      </c>
      <c r="L1436">
        <f t="shared" si="38"/>
        <v>16.190000000000001</v>
      </c>
      <c r="M1436">
        <f t="shared" si="39"/>
        <v>16.63</v>
      </c>
      <c r="N1436">
        <f t="shared" si="39"/>
        <v>17.768841848244897</v>
      </c>
    </row>
    <row r="1437" spans="1:14" x14ac:dyDescent="0.2">
      <c r="A1437" s="2">
        <f>'Marktpreise EEX NCG 2017'!A1437</f>
        <v>43075</v>
      </c>
      <c r="B1437" s="49">
        <f t="shared" si="42"/>
        <v>18.239029880478096</v>
      </c>
      <c r="C1437" s="49">
        <f t="shared" si="43"/>
        <v>16.626908212560377</v>
      </c>
      <c r="D1437" s="49">
        <f>'Portfolioübersicht BHC'!$G$12</f>
        <v>23.61</v>
      </c>
      <c r="E1437" s="49"/>
      <c r="F1437" s="49"/>
      <c r="G1437">
        <f>'Marktpreise EEX NCG 2017'!G1437</f>
        <v>0</v>
      </c>
      <c r="H1437">
        <f>'Marktpreise EEX NCG 2017'!H1437</f>
        <v>21.064</v>
      </c>
      <c r="I1437">
        <f>'Marktpreise EEX NCG 2017'!L1437+0.19</f>
        <v>17.035679999999957</v>
      </c>
      <c r="J1437">
        <f t="shared" si="44"/>
        <v>18.517290322580646</v>
      </c>
      <c r="K1437">
        <f t="shared" si="45"/>
        <v>17.298011032258064</v>
      </c>
      <c r="L1437">
        <f t="shared" si="38"/>
        <v>16.190000000000001</v>
      </c>
      <c r="M1437">
        <f t="shared" si="39"/>
        <v>16.63</v>
      </c>
      <c r="N1437">
        <f t="shared" si="39"/>
        <v>17.768841848244897</v>
      </c>
    </row>
    <row r="1438" spans="1:14" x14ac:dyDescent="0.2">
      <c r="A1438" s="2">
        <f>'Marktpreise EEX NCG 2017'!A1438</f>
        <v>43076</v>
      </c>
      <c r="B1438" s="49">
        <f t="shared" si="42"/>
        <v>18.239029880478096</v>
      </c>
      <c r="C1438" s="49">
        <f t="shared" si="43"/>
        <v>16.626908212560377</v>
      </c>
      <c r="D1438" s="49">
        <f>'Portfolioübersicht BHC'!$G$12</f>
        <v>23.61</v>
      </c>
      <c r="E1438" s="49"/>
      <c r="F1438" s="49"/>
      <c r="G1438">
        <f>'Marktpreise EEX NCG 2017'!G1438</f>
        <v>0</v>
      </c>
      <c r="H1438">
        <f>'Marktpreise EEX NCG 2017'!H1438</f>
        <v>21.260999999999999</v>
      </c>
      <c r="I1438">
        <f>'Marktpreise EEX NCG 2017'!L1438+0.19</f>
        <v>17.063544999999959</v>
      </c>
      <c r="J1438">
        <f t="shared" si="44"/>
        <v>18.517290322580646</v>
      </c>
      <c r="K1438">
        <f t="shared" si="45"/>
        <v>17.298011032258064</v>
      </c>
      <c r="L1438">
        <f t="shared" si="38"/>
        <v>16.190000000000001</v>
      </c>
      <c r="M1438">
        <f t="shared" si="39"/>
        <v>16.63</v>
      </c>
      <c r="N1438">
        <f t="shared" si="39"/>
        <v>17.768841848244897</v>
      </c>
    </row>
    <row r="1439" spans="1:14" x14ac:dyDescent="0.2">
      <c r="A1439" s="2">
        <f>'Marktpreise EEX NCG 2017'!A1439</f>
        <v>43077</v>
      </c>
      <c r="B1439" s="49">
        <f t="shared" si="42"/>
        <v>18.239029880478096</v>
      </c>
      <c r="C1439" s="49">
        <f t="shared" si="43"/>
        <v>16.626908212560377</v>
      </c>
      <c r="D1439" s="49">
        <f>'Portfolioübersicht BHC'!$G$12</f>
        <v>23.61</v>
      </c>
      <c r="E1439" s="49"/>
      <c r="F1439" s="49"/>
      <c r="G1439">
        <f>'Marktpreise EEX NCG 2017'!G1439</f>
        <v>0</v>
      </c>
      <c r="H1439">
        <f>'Marktpreise EEX NCG 2017'!H1439</f>
        <v>21.187999999999999</v>
      </c>
      <c r="I1439">
        <f>'Marktpreise EEX NCG 2017'!L1439+0.19</f>
        <v>17.091399999999958</v>
      </c>
      <c r="J1439">
        <f t="shared" si="44"/>
        <v>18.517290322580646</v>
      </c>
      <c r="K1439">
        <f t="shared" si="45"/>
        <v>17.298011032258064</v>
      </c>
      <c r="L1439">
        <f t="shared" si="38"/>
        <v>16.190000000000001</v>
      </c>
      <c r="M1439">
        <f t="shared" si="39"/>
        <v>16.63</v>
      </c>
      <c r="N1439">
        <f t="shared" si="39"/>
        <v>17.768841848244897</v>
      </c>
    </row>
    <row r="1440" spans="1:14" x14ac:dyDescent="0.2">
      <c r="A1440" s="2">
        <f>'Marktpreise EEX NCG 2017'!A1440</f>
        <v>43078</v>
      </c>
      <c r="B1440" s="49">
        <f t="shared" si="42"/>
        <v>18.239029880478096</v>
      </c>
      <c r="C1440" s="49">
        <f t="shared" si="43"/>
        <v>16.626908212560377</v>
      </c>
      <c r="D1440" s="49">
        <f>'Portfolioübersicht BHC'!$G$12</f>
        <v>23.61</v>
      </c>
      <c r="E1440" s="49"/>
      <c r="F1440" s="49"/>
      <c r="G1440">
        <f>'Marktpreise EEX NCG 2017'!G1440</f>
        <v>0</v>
      </c>
      <c r="H1440">
        <f>'Marktpreise EEX NCG 2017'!H1440</f>
        <v>21.190999999999999</v>
      </c>
      <c r="I1440">
        <f>'Marktpreise EEX NCG 2017'!L1440+0.19</f>
        <v>17.118744999999947</v>
      </c>
      <c r="J1440">
        <f t="shared" si="44"/>
        <v>18.517290322580646</v>
      </c>
      <c r="K1440">
        <f t="shared" si="45"/>
        <v>17.298011032258064</v>
      </c>
      <c r="L1440">
        <f t="shared" si="38"/>
        <v>16.190000000000001</v>
      </c>
      <c r="M1440">
        <f t="shared" si="39"/>
        <v>16.63</v>
      </c>
      <c r="N1440">
        <f t="shared" si="39"/>
        <v>17.768841848244897</v>
      </c>
    </row>
    <row r="1441" spans="1:14" x14ac:dyDescent="0.2">
      <c r="A1441" s="2">
        <f>'Marktpreise EEX NCG 2017'!A1441</f>
        <v>43079</v>
      </c>
      <c r="B1441" s="49">
        <f t="shared" si="42"/>
        <v>18.239029880478096</v>
      </c>
      <c r="C1441" s="49">
        <f t="shared" si="43"/>
        <v>16.626908212560377</v>
      </c>
      <c r="D1441" s="49">
        <f>'Portfolioübersicht BHC'!$G$12</f>
        <v>23.61</v>
      </c>
      <c r="E1441" s="49"/>
      <c r="F1441" s="49"/>
      <c r="G1441">
        <f>'Marktpreise EEX NCG 2017'!G1441</f>
        <v>0</v>
      </c>
      <c r="H1441">
        <f>'Marktpreise EEX NCG 2017'!H1441</f>
        <v>21.285</v>
      </c>
      <c r="I1441">
        <f>'Marktpreise EEX NCG 2017'!L1441+0.19</f>
        <v>17.146544999999954</v>
      </c>
      <c r="J1441">
        <f t="shared" si="44"/>
        <v>18.517290322580646</v>
      </c>
      <c r="K1441">
        <f t="shared" si="45"/>
        <v>17.298011032258064</v>
      </c>
      <c r="L1441">
        <f t="shared" si="38"/>
        <v>16.190000000000001</v>
      </c>
      <c r="M1441">
        <f t="shared" si="39"/>
        <v>16.63</v>
      </c>
      <c r="N1441">
        <f t="shared" si="39"/>
        <v>17.768841848244897</v>
      </c>
    </row>
    <row r="1442" spans="1:14" x14ac:dyDescent="0.2">
      <c r="A1442" s="2">
        <f>'Marktpreise EEX NCG 2017'!A1442</f>
        <v>43080</v>
      </c>
      <c r="B1442" s="49">
        <f t="shared" si="42"/>
        <v>18.239029880478096</v>
      </c>
      <c r="C1442" s="49">
        <f t="shared" si="43"/>
        <v>16.626908212560377</v>
      </c>
      <c r="D1442" s="49">
        <f>'Portfolioübersicht BHC'!$G$12</f>
        <v>23.61</v>
      </c>
      <c r="E1442" s="49"/>
      <c r="F1442" s="49"/>
      <c r="G1442">
        <f>'Marktpreise EEX NCG 2017'!G1442</f>
        <v>0</v>
      </c>
      <c r="H1442">
        <f>'Marktpreise EEX NCG 2017'!H1442</f>
        <v>21.335000000000001</v>
      </c>
      <c r="I1442">
        <f>'Marktpreise EEX NCG 2017'!L1442+0.19</f>
        <v>17.175629999999948</v>
      </c>
      <c r="J1442">
        <f t="shared" si="44"/>
        <v>18.517290322580646</v>
      </c>
      <c r="K1442">
        <f t="shared" si="45"/>
        <v>17.298011032258064</v>
      </c>
      <c r="L1442">
        <f t="shared" si="38"/>
        <v>16.190000000000001</v>
      </c>
      <c r="M1442">
        <f t="shared" si="39"/>
        <v>16.63</v>
      </c>
      <c r="N1442">
        <f t="shared" si="39"/>
        <v>17.768841848244897</v>
      </c>
    </row>
    <row r="1443" spans="1:14" x14ac:dyDescent="0.2">
      <c r="A1443" s="2">
        <f>'Marktpreise EEX NCG 2017'!A1443</f>
        <v>43081</v>
      </c>
      <c r="B1443" s="49">
        <f t="shared" si="42"/>
        <v>18.239029880478096</v>
      </c>
      <c r="C1443" s="49">
        <f t="shared" si="43"/>
        <v>16.626908212560377</v>
      </c>
      <c r="D1443" s="49">
        <f>'Portfolioübersicht BHC'!$G$12</f>
        <v>23.61</v>
      </c>
      <c r="E1443" s="49"/>
      <c r="F1443" s="49"/>
      <c r="G1443">
        <f>'Marktpreise EEX NCG 2017'!G1443</f>
        <v>0</v>
      </c>
      <c r="H1443">
        <f>'Marktpreise EEX NCG 2017'!H1443</f>
        <v>22.867000000000001</v>
      </c>
      <c r="I1443">
        <f>'Marktpreise EEX NCG 2017'!L1443+0.19</f>
        <v>17.213424999999933</v>
      </c>
      <c r="J1443">
        <f t="shared" si="44"/>
        <v>18.517290322580646</v>
      </c>
      <c r="K1443">
        <f t="shared" si="45"/>
        <v>17.298011032258064</v>
      </c>
      <c r="L1443">
        <f t="shared" si="38"/>
        <v>16.190000000000001</v>
      </c>
      <c r="M1443">
        <f t="shared" si="39"/>
        <v>16.63</v>
      </c>
      <c r="N1443">
        <f t="shared" si="39"/>
        <v>17.768841848244897</v>
      </c>
    </row>
    <row r="1444" spans="1:14" x14ac:dyDescent="0.2">
      <c r="A1444" s="2">
        <f>'Marktpreise EEX NCG 2017'!A1444</f>
        <v>43082</v>
      </c>
      <c r="B1444" s="49">
        <f t="shared" si="42"/>
        <v>18.239029880478096</v>
      </c>
      <c r="C1444" s="49">
        <f t="shared" si="43"/>
        <v>16.626908212560377</v>
      </c>
      <c r="D1444" s="49">
        <f>'Portfolioübersicht BHC'!$G$12</f>
        <v>23.61</v>
      </c>
      <c r="E1444" s="49"/>
      <c r="F1444" s="49"/>
      <c r="G1444">
        <f>'Marktpreise EEX NCG 2017'!G1444</f>
        <v>0</v>
      </c>
      <c r="H1444">
        <f>'Marktpreise EEX NCG 2017'!H1444</f>
        <v>21.414999999999999</v>
      </c>
      <c r="I1444">
        <f>'Marktpreise EEX NCG 2017'!L1444+0.19</f>
        <v>17.244049999999934</v>
      </c>
      <c r="J1444">
        <f t="shared" si="44"/>
        <v>18.517290322580646</v>
      </c>
      <c r="K1444">
        <f t="shared" si="45"/>
        <v>17.298011032258064</v>
      </c>
      <c r="L1444">
        <f t="shared" si="38"/>
        <v>16.190000000000001</v>
      </c>
      <c r="M1444">
        <f t="shared" si="39"/>
        <v>16.63</v>
      </c>
      <c r="N1444">
        <f t="shared" si="39"/>
        <v>17.768841848244897</v>
      </c>
    </row>
    <row r="1445" spans="1:14" x14ac:dyDescent="0.2">
      <c r="A1445" s="2">
        <f>'Marktpreise EEX NCG 2017'!A1445</f>
        <v>43083</v>
      </c>
      <c r="B1445" s="49">
        <f t="shared" si="42"/>
        <v>18.239029880478096</v>
      </c>
      <c r="C1445" s="49">
        <f t="shared" si="43"/>
        <v>16.626908212560377</v>
      </c>
      <c r="D1445" s="49">
        <f>'Portfolioübersicht BHC'!$G$12</f>
        <v>23.61</v>
      </c>
      <c r="E1445" s="49"/>
      <c r="F1445" s="49"/>
      <c r="G1445">
        <f>'Marktpreise EEX NCG 2017'!G1445</f>
        <v>0</v>
      </c>
      <c r="H1445">
        <f>'Marktpreise EEX NCG 2017'!H1445</f>
        <v>20.922000000000001</v>
      </c>
      <c r="I1445">
        <f>'Marktpreise EEX NCG 2017'!L1445+0.19</f>
        <v>17.269964999999921</v>
      </c>
      <c r="J1445">
        <f t="shared" si="44"/>
        <v>18.517290322580646</v>
      </c>
      <c r="K1445">
        <f t="shared" si="45"/>
        <v>17.298011032258064</v>
      </c>
      <c r="L1445">
        <f t="shared" si="38"/>
        <v>16.190000000000001</v>
      </c>
      <c r="M1445">
        <f t="shared" si="39"/>
        <v>16.63</v>
      </c>
      <c r="N1445">
        <f t="shared" si="39"/>
        <v>17.768841848244897</v>
      </c>
    </row>
    <row r="1446" spans="1:14" x14ac:dyDescent="0.2">
      <c r="A1446" s="2">
        <f>'Marktpreise EEX NCG 2017'!A1446</f>
        <v>43084</v>
      </c>
      <c r="B1446" s="49">
        <f t="shared" si="42"/>
        <v>18.239029880478096</v>
      </c>
      <c r="C1446" s="49">
        <f t="shared" si="43"/>
        <v>16.626908212560377</v>
      </c>
      <c r="D1446" s="49">
        <f>'Portfolioübersicht BHC'!$G$12</f>
        <v>23.61</v>
      </c>
      <c r="E1446" s="49"/>
      <c r="F1446" s="49"/>
      <c r="G1446">
        <f>'Marktpreise EEX NCG 2017'!G1446</f>
        <v>0</v>
      </c>
      <c r="H1446">
        <f>'Marktpreise EEX NCG 2017'!H1446</f>
        <v>21.501000000000001</v>
      </c>
      <c r="I1446">
        <f>'Marktpreise EEX NCG 2017'!L1446+0.19</f>
        <v>17.299339999999923</v>
      </c>
      <c r="J1446">
        <f t="shared" si="44"/>
        <v>18.517290322580646</v>
      </c>
      <c r="K1446">
        <f t="shared" si="45"/>
        <v>17.298011032258064</v>
      </c>
      <c r="L1446">
        <f t="shared" si="38"/>
        <v>16.190000000000001</v>
      </c>
      <c r="M1446">
        <f t="shared" si="39"/>
        <v>16.63</v>
      </c>
      <c r="N1446">
        <f t="shared" si="39"/>
        <v>17.768841848244897</v>
      </c>
    </row>
    <row r="1447" spans="1:14" x14ac:dyDescent="0.2">
      <c r="A1447" s="2">
        <f>'Marktpreise EEX NCG 2017'!A1447</f>
        <v>43085</v>
      </c>
      <c r="B1447" s="49">
        <f t="shared" si="42"/>
        <v>18.239029880478096</v>
      </c>
      <c r="C1447" s="49">
        <f t="shared" si="43"/>
        <v>16.626908212560377</v>
      </c>
      <c r="D1447" s="49">
        <f>'Portfolioübersicht BHC'!$G$12</f>
        <v>23.61</v>
      </c>
      <c r="E1447" s="49"/>
      <c r="F1447" s="49"/>
      <c r="G1447">
        <f>'Marktpreise EEX NCG 2017'!G1447</f>
        <v>0</v>
      </c>
      <c r="H1447">
        <f>'Marktpreise EEX NCG 2017'!H1447</f>
        <v>21.486999999999998</v>
      </c>
      <c r="I1447">
        <f>'Marktpreise EEX NCG 2017'!L1447+0.19</f>
        <v>17.327299999999923</v>
      </c>
      <c r="J1447">
        <f t="shared" si="44"/>
        <v>18.517290322580646</v>
      </c>
      <c r="K1447">
        <f t="shared" si="45"/>
        <v>17.298011032258064</v>
      </c>
      <c r="L1447">
        <f t="shared" si="38"/>
        <v>16.190000000000001</v>
      </c>
      <c r="M1447">
        <f t="shared" si="39"/>
        <v>16.63</v>
      </c>
      <c r="N1447">
        <f t="shared" si="39"/>
        <v>17.768841848244897</v>
      </c>
    </row>
    <row r="1448" spans="1:14" x14ac:dyDescent="0.2">
      <c r="A1448" s="2">
        <f>'Marktpreise EEX NCG 2017'!A1448</f>
        <v>43086</v>
      </c>
      <c r="B1448" s="49">
        <f t="shared" si="42"/>
        <v>18.239029880478096</v>
      </c>
      <c r="C1448" s="49">
        <f t="shared" si="43"/>
        <v>16.626908212560377</v>
      </c>
      <c r="D1448" s="49">
        <f>'Portfolioübersicht BHC'!$G$12</f>
        <v>23.61</v>
      </c>
      <c r="E1448" s="49"/>
      <c r="F1448" s="49"/>
      <c r="G1448">
        <f>'Marktpreise EEX NCG 2017'!G1448</f>
        <v>0</v>
      </c>
      <c r="H1448">
        <f>'Marktpreise EEX NCG 2017'!H1448</f>
        <v>21.651</v>
      </c>
      <c r="I1448">
        <f>'Marktpreise EEX NCG 2017'!L1448+0.19</f>
        <v>17.356684999999928</v>
      </c>
      <c r="J1448">
        <f t="shared" si="44"/>
        <v>18.517290322580646</v>
      </c>
      <c r="K1448">
        <f t="shared" si="45"/>
        <v>17.298011032258064</v>
      </c>
      <c r="L1448">
        <f t="shared" si="38"/>
        <v>16.190000000000001</v>
      </c>
      <c r="M1448">
        <f t="shared" si="39"/>
        <v>16.63</v>
      </c>
      <c r="N1448">
        <f t="shared" si="39"/>
        <v>17.768841848244897</v>
      </c>
    </row>
    <row r="1449" spans="1:14" x14ac:dyDescent="0.2">
      <c r="A1449" s="2">
        <f>'Marktpreise EEX NCG 2017'!A1449</f>
        <v>43087</v>
      </c>
      <c r="B1449" s="49">
        <f t="shared" si="42"/>
        <v>18.239029880478096</v>
      </c>
      <c r="C1449" s="49">
        <f t="shared" si="43"/>
        <v>16.626908212560377</v>
      </c>
      <c r="D1449" s="49">
        <f>'Portfolioübersicht BHC'!$G$12</f>
        <v>23.61</v>
      </c>
      <c r="E1449" s="49"/>
      <c r="F1449" s="49"/>
      <c r="G1449">
        <f>'Marktpreise EEX NCG 2017'!G1449</f>
        <v>0</v>
      </c>
      <c r="H1449">
        <f>'Marktpreise EEX NCG 2017'!H1449</f>
        <v>20.814</v>
      </c>
      <c r="I1449">
        <f>'Marktpreise EEX NCG 2017'!L1449+0.19</f>
        <v>17.383284999999926</v>
      </c>
      <c r="J1449">
        <f t="shared" si="44"/>
        <v>18.517290322580646</v>
      </c>
      <c r="K1449">
        <f t="shared" si="45"/>
        <v>17.298011032258064</v>
      </c>
      <c r="L1449">
        <f t="shared" ref="L1449:L1462" si="46">L1448</f>
        <v>16.190000000000001</v>
      </c>
      <c r="M1449">
        <f t="shared" ref="M1449:N1462" si="47">M1448</f>
        <v>16.63</v>
      </c>
      <c r="N1449">
        <f t="shared" si="47"/>
        <v>17.768841848244897</v>
      </c>
    </row>
    <row r="1450" spans="1:14" x14ac:dyDescent="0.2">
      <c r="A1450" s="2">
        <f>'Marktpreise EEX NCG 2017'!A1450</f>
        <v>43088</v>
      </c>
      <c r="B1450" s="49">
        <f t="shared" si="42"/>
        <v>18.239029880478096</v>
      </c>
      <c r="C1450" s="49">
        <f t="shared" si="43"/>
        <v>16.626908212560377</v>
      </c>
      <c r="D1450" s="49">
        <f>'Portfolioübersicht BHC'!$G$12</f>
        <v>23.61</v>
      </c>
      <c r="E1450" s="49"/>
      <c r="F1450" s="49"/>
      <c r="G1450">
        <f>'Marktpreise EEX NCG 2017'!G1450</f>
        <v>0</v>
      </c>
      <c r="H1450">
        <f>'Marktpreise EEX NCG 2017'!H1450</f>
        <v>20.366</v>
      </c>
      <c r="I1450">
        <f>'Marktpreise EEX NCG 2017'!L1450+0.19</f>
        <v>17.409064999999938</v>
      </c>
      <c r="J1450">
        <f t="shared" si="44"/>
        <v>18.517290322580646</v>
      </c>
      <c r="K1450">
        <f t="shared" si="45"/>
        <v>17.298011032258064</v>
      </c>
      <c r="L1450">
        <f t="shared" si="46"/>
        <v>16.190000000000001</v>
      </c>
      <c r="M1450">
        <f t="shared" si="47"/>
        <v>16.63</v>
      </c>
      <c r="N1450">
        <f t="shared" si="47"/>
        <v>17.768841848244897</v>
      </c>
    </row>
    <row r="1451" spans="1:14" x14ac:dyDescent="0.2">
      <c r="A1451" s="2">
        <f>'Marktpreise EEX NCG 2017'!A1451</f>
        <v>43089</v>
      </c>
      <c r="B1451" s="49">
        <f t="shared" si="42"/>
        <v>18.239029880478096</v>
      </c>
      <c r="C1451" s="49">
        <f t="shared" si="43"/>
        <v>16.626908212560377</v>
      </c>
      <c r="D1451" s="49">
        <f>'Portfolioübersicht BHC'!$G$12</f>
        <v>23.61</v>
      </c>
      <c r="E1451" s="49"/>
      <c r="F1451" s="49"/>
      <c r="G1451">
        <f>'Marktpreise EEX NCG 2017'!G1451</f>
        <v>0</v>
      </c>
      <c r="H1451">
        <f>'Marktpreise EEX NCG 2017'!H1451</f>
        <v>20.154</v>
      </c>
      <c r="I1451">
        <f>'Marktpreise EEX NCG 2017'!L1451+0.19</f>
        <v>17.434154999999937</v>
      </c>
      <c r="J1451">
        <f t="shared" si="44"/>
        <v>18.517290322580646</v>
      </c>
      <c r="K1451">
        <f t="shared" si="45"/>
        <v>17.298011032258064</v>
      </c>
      <c r="L1451">
        <f t="shared" si="46"/>
        <v>16.190000000000001</v>
      </c>
      <c r="M1451">
        <f t="shared" si="47"/>
        <v>16.63</v>
      </c>
      <c r="N1451">
        <f t="shared" si="47"/>
        <v>17.768841848244897</v>
      </c>
    </row>
    <row r="1452" spans="1:14" x14ac:dyDescent="0.2">
      <c r="A1452" s="2">
        <f>'Marktpreise EEX NCG 2017'!A1452</f>
        <v>43090</v>
      </c>
      <c r="B1452" s="49">
        <f t="shared" si="42"/>
        <v>18.239029880478096</v>
      </c>
      <c r="C1452" s="49">
        <f t="shared" si="43"/>
        <v>16.626908212560377</v>
      </c>
      <c r="D1452" s="49">
        <f>'Portfolioübersicht BHC'!$G$12</f>
        <v>23.61</v>
      </c>
      <c r="E1452" s="49"/>
      <c r="F1452" s="49"/>
      <c r="G1452">
        <f>'Marktpreise EEX NCG 2017'!G1452</f>
        <v>0</v>
      </c>
      <c r="H1452">
        <f>'Marktpreise EEX NCG 2017'!H1452</f>
        <v>20.244</v>
      </c>
      <c r="I1452">
        <f>'Marktpreise EEX NCG 2017'!L1452+0.19</f>
        <v>17.459614999999943</v>
      </c>
      <c r="J1452">
        <f t="shared" si="44"/>
        <v>18.517290322580646</v>
      </c>
      <c r="K1452">
        <f t="shared" si="45"/>
        <v>17.298011032258064</v>
      </c>
      <c r="L1452">
        <f t="shared" si="46"/>
        <v>16.190000000000001</v>
      </c>
      <c r="M1452">
        <f t="shared" si="47"/>
        <v>16.63</v>
      </c>
      <c r="N1452">
        <f t="shared" si="47"/>
        <v>17.768841848244897</v>
      </c>
    </row>
    <row r="1453" spans="1:14" x14ac:dyDescent="0.2">
      <c r="A1453" s="2">
        <f>'Marktpreise EEX NCG 2017'!A1453</f>
        <v>43091</v>
      </c>
      <c r="B1453" s="49">
        <f t="shared" si="42"/>
        <v>18.239029880478096</v>
      </c>
      <c r="C1453" s="49">
        <f t="shared" si="43"/>
        <v>16.626908212560377</v>
      </c>
      <c r="D1453" s="49">
        <f>'Portfolioübersicht BHC'!$G$12</f>
        <v>23.61</v>
      </c>
      <c r="E1453" s="49"/>
      <c r="F1453" s="49"/>
      <c r="G1453">
        <f>'Marktpreise EEX NCG 2017'!G1453</f>
        <v>0</v>
      </c>
      <c r="H1453">
        <f>'Marktpreise EEX NCG 2017'!H1453</f>
        <v>19.396999999999998</v>
      </c>
      <c r="I1453">
        <f>'Marktpreise EEX NCG 2017'!L1453+0.19</f>
        <v>17.479259999999943</v>
      </c>
      <c r="J1453">
        <f t="shared" si="44"/>
        <v>18.517290322580646</v>
      </c>
      <c r="K1453">
        <f t="shared" si="45"/>
        <v>17.298011032258064</v>
      </c>
      <c r="L1453">
        <f t="shared" si="46"/>
        <v>16.190000000000001</v>
      </c>
      <c r="M1453">
        <f t="shared" si="47"/>
        <v>16.63</v>
      </c>
      <c r="N1453">
        <f t="shared" si="47"/>
        <v>17.768841848244897</v>
      </c>
    </row>
    <row r="1454" spans="1:14" x14ac:dyDescent="0.2">
      <c r="A1454" s="2">
        <f>'Marktpreise EEX NCG 2017'!A1454</f>
        <v>43092</v>
      </c>
      <c r="B1454" s="49">
        <f t="shared" si="42"/>
        <v>18.239029880478096</v>
      </c>
      <c r="C1454" s="49">
        <f t="shared" si="43"/>
        <v>16.626908212560377</v>
      </c>
      <c r="D1454" s="49">
        <f>'Portfolioübersicht BHC'!$G$12</f>
        <v>23.61</v>
      </c>
      <c r="E1454" s="49"/>
      <c r="F1454" s="49"/>
      <c r="G1454">
        <f>'Marktpreise EEX NCG 2017'!G1454</f>
        <v>0</v>
      </c>
      <c r="H1454">
        <f>'Marktpreise EEX NCG 2017'!H1454</f>
        <v>19.311</v>
      </c>
      <c r="I1454">
        <f>'Marktpreise EEX NCG 2017'!L1454+0.19</f>
        <v>17.499359999999943</v>
      </c>
      <c r="J1454">
        <f t="shared" si="44"/>
        <v>18.517290322580646</v>
      </c>
      <c r="K1454">
        <f t="shared" si="45"/>
        <v>17.298011032258064</v>
      </c>
      <c r="L1454">
        <f t="shared" si="46"/>
        <v>16.190000000000001</v>
      </c>
      <c r="M1454">
        <f t="shared" si="47"/>
        <v>16.63</v>
      </c>
      <c r="N1454">
        <f t="shared" si="47"/>
        <v>17.768841848244897</v>
      </c>
    </row>
    <row r="1455" spans="1:14" x14ac:dyDescent="0.2">
      <c r="A1455" s="2">
        <f>'Marktpreise EEX NCG 2017'!A1455</f>
        <v>43093</v>
      </c>
      <c r="B1455" s="49">
        <f t="shared" si="42"/>
        <v>18.239029880478096</v>
      </c>
      <c r="C1455" s="49">
        <f t="shared" si="43"/>
        <v>16.626908212560377</v>
      </c>
      <c r="D1455" s="49">
        <f>'Portfolioübersicht BHC'!$G$12</f>
        <v>23.61</v>
      </c>
      <c r="E1455" s="49"/>
      <c r="F1455" s="49"/>
      <c r="G1455">
        <f>'Marktpreise EEX NCG 2017'!G1455</f>
        <v>0</v>
      </c>
      <c r="H1455">
        <f>'Marktpreise EEX NCG 2017'!H1455</f>
        <v>19.088999999999999</v>
      </c>
      <c r="I1455">
        <f>'Marktpreise EEX NCG 2017'!L1455+0.19</f>
        <v>17.518244999999936</v>
      </c>
      <c r="J1455">
        <f t="shared" si="44"/>
        <v>18.517290322580646</v>
      </c>
      <c r="K1455">
        <f t="shared" si="45"/>
        <v>17.298011032258064</v>
      </c>
      <c r="L1455">
        <f t="shared" si="46"/>
        <v>16.190000000000001</v>
      </c>
      <c r="M1455">
        <f t="shared" si="47"/>
        <v>16.63</v>
      </c>
      <c r="N1455">
        <f t="shared" si="47"/>
        <v>17.768841848244897</v>
      </c>
    </row>
    <row r="1456" spans="1:14" x14ac:dyDescent="0.2">
      <c r="A1456" s="2">
        <f>'Marktpreise EEX NCG 2017'!A1456</f>
        <v>43094</v>
      </c>
      <c r="B1456" s="49">
        <f t="shared" si="42"/>
        <v>18.239029880478096</v>
      </c>
      <c r="C1456" s="49">
        <f t="shared" si="43"/>
        <v>16.626908212560377</v>
      </c>
      <c r="D1456" s="49">
        <f>'Portfolioübersicht BHC'!$G$12</f>
        <v>23.61</v>
      </c>
      <c r="E1456" s="49"/>
      <c r="F1456" s="49"/>
      <c r="G1456">
        <f>'Marktpreise EEX NCG 2017'!G1456</f>
        <v>0</v>
      </c>
      <c r="H1456">
        <f>'Marktpreise EEX NCG 2017'!H1456</f>
        <v>19.402999999999999</v>
      </c>
      <c r="I1456">
        <f>'Marktpreise EEX NCG 2017'!L1456+0.19</f>
        <v>17.537799999999937</v>
      </c>
      <c r="J1456">
        <f t="shared" si="44"/>
        <v>18.517290322580646</v>
      </c>
      <c r="K1456">
        <f t="shared" si="45"/>
        <v>17.298011032258064</v>
      </c>
      <c r="L1456">
        <f t="shared" si="46"/>
        <v>16.190000000000001</v>
      </c>
      <c r="M1456">
        <f t="shared" si="47"/>
        <v>16.63</v>
      </c>
      <c r="N1456">
        <f t="shared" si="47"/>
        <v>17.768841848244897</v>
      </c>
    </row>
    <row r="1457" spans="1:14" x14ac:dyDescent="0.2">
      <c r="A1457" s="2">
        <f>'Marktpreise EEX NCG 2017'!A1457</f>
        <v>43095</v>
      </c>
      <c r="B1457" s="49">
        <f t="shared" si="42"/>
        <v>18.239029880478096</v>
      </c>
      <c r="C1457" s="49">
        <f t="shared" si="43"/>
        <v>16.626908212560377</v>
      </c>
      <c r="D1457" s="49">
        <f>'Portfolioübersicht BHC'!$G$12</f>
        <v>23.61</v>
      </c>
      <c r="E1457" s="49"/>
      <c r="F1457" s="49"/>
      <c r="G1457">
        <f>'Marktpreise EEX NCG 2017'!G1457</f>
        <v>0</v>
      </c>
      <c r="H1457">
        <f>'Marktpreise EEX NCG 2017'!H1457</f>
        <v>19.608000000000001</v>
      </c>
      <c r="I1457">
        <f>'Marktpreise EEX NCG 2017'!L1457+0.19</f>
        <v>17.55876499999993</v>
      </c>
      <c r="J1457">
        <f t="shared" si="44"/>
        <v>18.517290322580646</v>
      </c>
      <c r="K1457">
        <f t="shared" si="45"/>
        <v>17.298011032258064</v>
      </c>
      <c r="L1457">
        <f t="shared" si="46"/>
        <v>16.190000000000001</v>
      </c>
      <c r="M1457">
        <f t="shared" si="47"/>
        <v>16.63</v>
      </c>
      <c r="N1457">
        <f t="shared" si="47"/>
        <v>17.768841848244897</v>
      </c>
    </row>
    <row r="1458" spans="1:14" x14ac:dyDescent="0.2">
      <c r="A1458" s="2">
        <f>'Marktpreise EEX NCG 2017'!A1458</f>
        <v>43096</v>
      </c>
      <c r="B1458" s="49">
        <f t="shared" si="42"/>
        <v>18.239029880478096</v>
      </c>
      <c r="C1458" s="49">
        <f t="shared" si="43"/>
        <v>16.626908212560377</v>
      </c>
      <c r="D1458" s="49">
        <f>'Portfolioübersicht BHC'!$G$12</f>
        <v>23.61</v>
      </c>
      <c r="E1458" s="49"/>
      <c r="F1458" s="49"/>
      <c r="G1458">
        <f>'Marktpreise EEX NCG 2017'!G1458</f>
        <v>0</v>
      </c>
      <c r="H1458">
        <f>'Marktpreise EEX NCG 2017'!H1458</f>
        <v>19.518000000000001</v>
      </c>
      <c r="I1458">
        <f>'Marktpreise EEX NCG 2017'!L1458+0.19</f>
        <v>17.579619999999924</v>
      </c>
      <c r="J1458">
        <f t="shared" si="44"/>
        <v>18.517290322580646</v>
      </c>
      <c r="K1458">
        <f t="shared" si="45"/>
        <v>17.298011032258064</v>
      </c>
      <c r="L1458">
        <f t="shared" si="46"/>
        <v>16.190000000000001</v>
      </c>
      <c r="M1458">
        <f t="shared" si="47"/>
        <v>16.63</v>
      </c>
      <c r="N1458">
        <f t="shared" si="47"/>
        <v>17.768841848244897</v>
      </c>
    </row>
    <row r="1459" spans="1:14" x14ac:dyDescent="0.2">
      <c r="A1459" s="2">
        <f>'Marktpreise EEX NCG 2017'!A1459</f>
        <v>43097</v>
      </c>
      <c r="B1459" s="49">
        <f t="shared" si="42"/>
        <v>18.239029880478096</v>
      </c>
      <c r="C1459" s="49">
        <f t="shared" si="43"/>
        <v>16.626908212560377</v>
      </c>
      <c r="D1459" s="49">
        <f>'Portfolioübersicht BHC'!$G$12</f>
        <v>23.61</v>
      </c>
      <c r="E1459" s="49"/>
      <c r="F1459" s="49"/>
      <c r="G1459">
        <f>'Marktpreise EEX NCG 2017'!G1459</f>
        <v>0</v>
      </c>
      <c r="H1459">
        <f>'Marktpreise EEX NCG 2017'!H1459</f>
        <v>19.885000000000002</v>
      </c>
      <c r="I1459">
        <f>'Marktpreise EEX NCG 2017'!L1459+0.19</f>
        <v>17.601499999999923</v>
      </c>
      <c r="J1459">
        <f t="shared" si="44"/>
        <v>18.517290322580646</v>
      </c>
      <c r="K1459">
        <f t="shared" si="45"/>
        <v>17.298011032258064</v>
      </c>
      <c r="L1459">
        <f t="shared" si="46"/>
        <v>16.190000000000001</v>
      </c>
      <c r="M1459">
        <f t="shared" si="47"/>
        <v>16.63</v>
      </c>
      <c r="N1459">
        <f t="shared" si="47"/>
        <v>17.768841848244897</v>
      </c>
    </row>
    <row r="1460" spans="1:14" x14ac:dyDescent="0.2">
      <c r="A1460" s="2">
        <f>'Marktpreise EEX NCG 2017'!A1460</f>
        <v>43098</v>
      </c>
      <c r="B1460" s="49">
        <f t="shared" si="42"/>
        <v>18.239029880478096</v>
      </c>
      <c r="C1460" s="49">
        <f t="shared" si="43"/>
        <v>16.626908212560377</v>
      </c>
      <c r="D1460" s="49">
        <f>'Portfolioübersicht BHC'!$G$12</f>
        <v>23.61</v>
      </c>
      <c r="E1460" s="49"/>
      <c r="F1460" s="49"/>
      <c r="G1460">
        <f>'Marktpreise EEX NCG 2017'!G1460</f>
        <v>0</v>
      </c>
      <c r="H1460">
        <f>'Marktpreise EEX NCG 2017'!H1460</f>
        <v>19.265999999999998</v>
      </c>
      <c r="I1460">
        <f>'Marktpreise EEX NCG 2017'!L1460+0.19</f>
        <v>17.620819999999931</v>
      </c>
      <c r="J1460">
        <f t="shared" si="44"/>
        <v>18.517290322580646</v>
      </c>
      <c r="K1460">
        <f t="shared" si="45"/>
        <v>17.298011032258064</v>
      </c>
      <c r="L1460">
        <f t="shared" si="46"/>
        <v>16.190000000000001</v>
      </c>
      <c r="M1460">
        <f t="shared" si="47"/>
        <v>16.63</v>
      </c>
      <c r="N1460">
        <f t="shared" si="47"/>
        <v>17.768841848244897</v>
      </c>
    </row>
    <row r="1461" spans="1:14" x14ac:dyDescent="0.2">
      <c r="A1461" s="2">
        <f>'Marktpreise EEX NCG 2017'!A1461</f>
        <v>43099</v>
      </c>
      <c r="B1461" s="49">
        <f t="shared" si="42"/>
        <v>18.239029880478096</v>
      </c>
      <c r="C1461" s="49">
        <f t="shared" si="43"/>
        <v>16.626908212560377</v>
      </c>
      <c r="D1461" s="49">
        <f>'Portfolioübersicht BHC'!$G$12</f>
        <v>23.61</v>
      </c>
      <c r="E1461" s="49"/>
      <c r="F1461" s="49"/>
      <c r="G1461">
        <f>'Marktpreise EEX NCG 2017'!G1461</f>
        <v>0</v>
      </c>
      <c r="H1461">
        <f>'Marktpreise EEX NCG 2017'!H1461</f>
        <v>19.09</v>
      </c>
      <c r="I1461">
        <f>'Marktpreise EEX NCG 2017'!L1461+0.19</f>
        <v>17.639569999999932</v>
      </c>
      <c r="J1461">
        <f t="shared" si="44"/>
        <v>18.517290322580646</v>
      </c>
      <c r="K1461">
        <f t="shared" si="45"/>
        <v>17.298011032258064</v>
      </c>
      <c r="L1461">
        <f t="shared" si="46"/>
        <v>16.190000000000001</v>
      </c>
      <c r="M1461">
        <f t="shared" si="47"/>
        <v>16.63</v>
      </c>
      <c r="N1461">
        <f t="shared" si="47"/>
        <v>17.768841848244897</v>
      </c>
    </row>
    <row r="1462" spans="1:14" x14ac:dyDescent="0.2">
      <c r="A1462" s="2">
        <f>'Marktpreise EEX NCG 2017'!A1462</f>
        <v>43100</v>
      </c>
      <c r="B1462" s="49">
        <f t="shared" si="42"/>
        <v>18.239029880478096</v>
      </c>
      <c r="C1462" s="49">
        <f t="shared" si="43"/>
        <v>16.626908212560377</v>
      </c>
      <c r="D1462" s="49">
        <f>'Portfolioübersicht BHC'!$G$12</f>
        <v>23.61</v>
      </c>
      <c r="E1462" s="49"/>
      <c r="F1462" s="49"/>
      <c r="G1462">
        <f>'Marktpreise EEX NCG 2017'!G1462</f>
        <v>0</v>
      </c>
      <c r="H1462">
        <f>'Marktpreise EEX NCG 2017'!H1462</f>
        <v>18.893999999999998</v>
      </c>
      <c r="I1462">
        <f>'Marktpreise EEX NCG 2017'!L1462+0.19</f>
        <v>17.656449999999932</v>
      </c>
      <c r="J1462">
        <f t="shared" si="44"/>
        <v>18.517290322580646</v>
      </c>
      <c r="K1462">
        <f t="shared" si="45"/>
        <v>17.298011032258064</v>
      </c>
      <c r="L1462">
        <f t="shared" si="46"/>
        <v>16.190000000000001</v>
      </c>
      <c r="M1462">
        <f t="shared" si="47"/>
        <v>16.63</v>
      </c>
      <c r="N1462">
        <f t="shared" si="47"/>
        <v>17.768841848244897</v>
      </c>
    </row>
    <row r="1463" spans="1:14" x14ac:dyDescent="0.2">
      <c r="A1463" s="2"/>
      <c r="B1463" s="4"/>
      <c r="C1463" s="4"/>
      <c r="D1463" s="4"/>
      <c r="E1463" s="4"/>
    </row>
    <row r="1464" spans="1:14" x14ac:dyDescent="0.2">
      <c r="A1464" s="2"/>
      <c r="B1464" s="4"/>
      <c r="C1464" s="4"/>
      <c r="D1464" s="4"/>
      <c r="E1464" s="4"/>
    </row>
    <row r="1465" spans="1:14" x14ac:dyDescent="0.2">
      <c r="A1465" s="2"/>
      <c r="B1465" s="4"/>
      <c r="C1465" s="4"/>
      <c r="D1465" s="4"/>
      <c r="E1465" s="4"/>
    </row>
    <row r="1466" spans="1:14" x14ac:dyDescent="0.2">
      <c r="A1466" s="2"/>
      <c r="B1466" s="4"/>
      <c r="C1466" s="4"/>
      <c r="D1466" s="4"/>
      <c r="E1466" s="4"/>
    </row>
    <row r="1467" spans="1:14" x14ac:dyDescent="0.2">
      <c r="A1467" s="2"/>
      <c r="B1467" s="4"/>
      <c r="C1467" s="4"/>
      <c r="D1467" s="4"/>
      <c r="E1467" s="4"/>
    </row>
    <row r="1468" spans="1:14" x14ac:dyDescent="0.2">
      <c r="A1468" s="2"/>
      <c r="B1468" s="4"/>
      <c r="C1468" s="4"/>
      <c r="D1468" s="4"/>
      <c r="E1468" s="4"/>
    </row>
    <row r="1469" spans="1:14" x14ac:dyDescent="0.2">
      <c r="A1469" s="2"/>
      <c r="B1469" s="4"/>
      <c r="C1469" s="4"/>
      <c r="D1469" s="4"/>
      <c r="E1469" s="4"/>
    </row>
    <row r="1470" spans="1:14" x14ac:dyDescent="0.2">
      <c r="A1470" s="2"/>
      <c r="B1470" s="4"/>
      <c r="C1470" s="4"/>
      <c r="D1470" s="4"/>
      <c r="E1470" s="4"/>
    </row>
    <row r="1471" spans="1:14" x14ac:dyDescent="0.2">
      <c r="A1471" s="2"/>
      <c r="B1471" s="4"/>
      <c r="C1471" s="4"/>
      <c r="D1471" s="4"/>
      <c r="E1471" s="4"/>
    </row>
    <row r="1472" spans="1:14" x14ac:dyDescent="0.2">
      <c r="A1472" s="2"/>
      <c r="B1472" s="4"/>
      <c r="C1472" s="4"/>
      <c r="D1472" s="4"/>
      <c r="E1472" s="4"/>
    </row>
    <row r="1473" spans="1:5" x14ac:dyDescent="0.2">
      <c r="A1473" s="2"/>
      <c r="B1473" s="4"/>
      <c r="C1473" s="4"/>
      <c r="D1473" s="4"/>
      <c r="E1473" s="4"/>
    </row>
    <row r="1474" spans="1:5" x14ac:dyDescent="0.2">
      <c r="A1474" s="2"/>
      <c r="B1474" s="4"/>
      <c r="C1474" s="4"/>
      <c r="D1474" s="4"/>
      <c r="E1474" s="4"/>
    </row>
    <row r="1475" spans="1:5" x14ac:dyDescent="0.2">
      <c r="A1475" s="2"/>
      <c r="B1475" s="4"/>
      <c r="C1475" s="4"/>
      <c r="D1475" s="4"/>
      <c r="E1475" s="4"/>
    </row>
    <row r="1476" spans="1:5" x14ac:dyDescent="0.2">
      <c r="A1476" s="2"/>
      <c r="B1476" s="4"/>
      <c r="C1476" s="4"/>
      <c r="D1476" s="4"/>
      <c r="E1476" s="4"/>
    </row>
    <row r="1477" spans="1:5" x14ac:dyDescent="0.2">
      <c r="A1477" s="2"/>
      <c r="B1477" s="4"/>
      <c r="C1477" s="4"/>
      <c r="D1477" s="4"/>
      <c r="E1477" s="4"/>
    </row>
    <row r="1478" spans="1:5" x14ac:dyDescent="0.2">
      <c r="A1478" s="2"/>
      <c r="B1478" s="4"/>
      <c r="C1478" s="4"/>
      <c r="D1478" s="4"/>
      <c r="E1478" s="4"/>
    </row>
    <row r="1479" spans="1:5" x14ac:dyDescent="0.2">
      <c r="A1479" s="2"/>
      <c r="B1479" s="4"/>
      <c r="C1479" s="4"/>
      <c r="D1479" s="4"/>
      <c r="E1479" s="4"/>
    </row>
    <row r="1480" spans="1:5" x14ac:dyDescent="0.2">
      <c r="A1480" s="2"/>
      <c r="B1480" s="4"/>
      <c r="C1480" s="4"/>
      <c r="D1480" s="4"/>
      <c r="E1480" s="4"/>
    </row>
    <row r="1481" spans="1:5" x14ac:dyDescent="0.2">
      <c r="A1481" s="2"/>
      <c r="B1481" s="4"/>
      <c r="C1481" s="4"/>
      <c r="D1481" s="4"/>
      <c r="E1481" s="4"/>
    </row>
    <row r="1482" spans="1:5" x14ac:dyDescent="0.2">
      <c r="A1482" s="2"/>
      <c r="B1482" s="4"/>
      <c r="C1482" s="4"/>
      <c r="D1482" s="4"/>
      <c r="E1482" s="4"/>
    </row>
    <row r="1483" spans="1:5" x14ac:dyDescent="0.2">
      <c r="A1483" s="2"/>
      <c r="B1483" s="4"/>
      <c r="C1483" s="4"/>
      <c r="D1483" s="4"/>
      <c r="E1483" s="4"/>
    </row>
    <row r="1484" spans="1:5" x14ac:dyDescent="0.2">
      <c r="A1484" s="2"/>
      <c r="B1484" s="4"/>
      <c r="C1484" s="4"/>
      <c r="D1484" s="4"/>
      <c r="E1484" s="4"/>
    </row>
    <row r="1485" spans="1:5" x14ac:dyDescent="0.2">
      <c r="A1485" s="2"/>
      <c r="B1485" s="4"/>
      <c r="C1485" s="4"/>
      <c r="D1485" s="4"/>
      <c r="E1485" s="4"/>
    </row>
    <row r="1486" spans="1:5" x14ac:dyDescent="0.2">
      <c r="A1486" s="2"/>
      <c r="B1486" s="4"/>
      <c r="C1486" s="4"/>
      <c r="D1486" s="4"/>
      <c r="E1486" s="4"/>
    </row>
    <row r="1487" spans="1:5" x14ac:dyDescent="0.2">
      <c r="A1487" s="2"/>
      <c r="B1487" s="4"/>
      <c r="C1487" s="4"/>
      <c r="D1487" s="4"/>
      <c r="E1487" s="4"/>
    </row>
    <row r="1488" spans="1:5" x14ac:dyDescent="0.2">
      <c r="A1488" s="2"/>
      <c r="B1488" s="4"/>
      <c r="C1488" s="4"/>
      <c r="D1488" s="4"/>
      <c r="E1488" s="4"/>
    </row>
    <row r="1489" spans="1:5" x14ac:dyDescent="0.2">
      <c r="A1489" s="2"/>
      <c r="B1489" s="4"/>
      <c r="C1489" s="4"/>
      <c r="D1489" s="4"/>
      <c r="E1489" s="4"/>
    </row>
    <row r="1490" spans="1:5" x14ac:dyDescent="0.2">
      <c r="A1490" s="2"/>
      <c r="B1490" s="4"/>
      <c r="C1490" s="4"/>
      <c r="D1490" s="4"/>
      <c r="E1490" s="4"/>
    </row>
    <row r="1491" spans="1:5" x14ac:dyDescent="0.2">
      <c r="A1491" s="2"/>
      <c r="B1491" s="4"/>
      <c r="C1491" s="4"/>
      <c r="D1491" s="4"/>
      <c r="E1491" s="4"/>
    </row>
    <row r="1492" spans="1:5" x14ac:dyDescent="0.2">
      <c r="A1492" s="2"/>
      <c r="B1492" s="4"/>
      <c r="C1492" s="4"/>
      <c r="D1492" s="4"/>
      <c r="E1492" s="4"/>
    </row>
    <row r="1493" spans="1:5" x14ac:dyDescent="0.2">
      <c r="A1493" s="2"/>
      <c r="B1493" s="4"/>
      <c r="C1493" s="4"/>
      <c r="D1493" s="4"/>
      <c r="E1493" s="4"/>
    </row>
    <row r="1494" spans="1:5" x14ac:dyDescent="0.2">
      <c r="A1494" s="2"/>
      <c r="B1494" s="4"/>
      <c r="C1494" s="4"/>
      <c r="D1494" s="4"/>
      <c r="E1494" s="4"/>
    </row>
    <row r="1495" spans="1:5" x14ac:dyDescent="0.2">
      <c r="A1495" s="2"/>
      <c r="B1495" s="4"/>
      <c r="C1495" s="4"/>
      <c r="D1495" s="4"/>
      <c r="E1495" s="4"/>
    </row>
    <row r="1496" spans="1:5" x14ac:dyDescent="0.2">
      <c r="A1496" s="2"/>
      <c r="B1496" s="4"/>
      <c r="C1496" s="4"/>
      <c r="D1496" s="4"/>
      <c r="E1496" s="4"/>
    </row>
    <row r="1497" spans="1:5" x14ac:dyDescent="0.2">
      <c r="A1497" s="2"/>
      <c r="B1497" s="4"/>
      <c r="C1497" s="4"/>
      <c r="D1497" s="4"/>
      <c r="E1497" s="4"/>
    </row>
    <row r="1498" spans="1:5" x14ac:dyDescent="0.2">
      <c r="A1498" s="2"/>
      <c r="B1498" s="4"/>
      <c r="C1498" s="4"/>
      <c r="D1498" s="4"/>
      <c r="E1498" s="4"/>
    </row>
    <row r="1499" spans="1:5" x14ac:dyDescent="0.2">
      <c r="A1499" s="2"/>
      <c r="B1499" s="4"/>
      <c r="C1499" s="4"/>
      <c r="D1499" s="4"/>
      <c r="E1499" s="4"/>
    </row>
    <row r="1500" spans="1:5" x14ac:dyDescent="0.2">
      <c r="A1500" s="2"/>
      <c r="B1500" s="4"/>
      <c r="C1500" s="4"/>
      <c r="D1500" s="4"/>
      <c r="E1500" s="4"/>
    </row>
    <row r="1501" spans="1:5" x14ac:dyDescent="0.2">
      <c r="A1501" s="2"/>
      <c r="B1501" s="4"/>
      <c r="C1501" s="4"/>
      <c r="D1501" s="4"/>
      <c r="E1501" s="4"/>
    </row>
    <row r="1502" spans="1:5" x14ac:dyDescent="0.2">
      <c r="A1502" s="2"/>
      <c r="B1502" s="4"/>
      <c r="C1502" s="4"/>
      <c r="D1502" s="4"/>
      <c r="E1502" s="4"/>
    </row>
    <row r="1503" spans="1:5" x14ac:dyDescent="0.2">
      <c r="A1503" s="2"/>
      <c r="B1503" s="4"/>
      <c r="C1503" s="4"/>
      <c r="D1503" s="4"/>
      <c r="E1503" s="4"/>
    </row>
    <row r="1504" spans="1:5" x14ac:dyDescent="0.2">
      <c r="A1504" s="2"/>
      <c r="B1504" s="4"/>
      <c r="C1504" s="4"/>
      <c r="D1504" s="4"/>
      <c r="E1504" s="4"/>
    </row>
    <row r="1505" spans="1:5" x14ac:dyDescent="0.2">
      <c r="A1505" s="2"/>
      <c r="B1505" s="4"/>
      <c r="C1505" s="4"/>
      <c r="D1505" s="4"/>
      <c r="E1505" s="4"/>
    </row>
    <row r="1506" spans="1:5" x14ac:dyDescent="0.2">
      <c r="A1506" s="2"/>
      <c r="B1506" s="4"/>
      <c r="C1506" s="4"/>
      <c r="D1506" s="4"/>
      <c r="E1506" s="4"/>
    </row>
    <row r="1507" spans="1:5" x14ac:dyDescent="0.2">
      <c r="A1507" s="2"/>
      <c r="B1507" s="4"/>
      <c r="C1507" s="4"/>
      <c r="D1507" s="4"/>
      <c r="E1507" s="4"/>
    </row>
    <row r="1508" spans="1:5" x14ac:dyDescent="0.2">
      <c r="A1508" s="2"/>
      <c r="B1508" s="4"/>
      <c r="C1508" s="4"/>
      <c r="D1508" s="4"/>
      <c r="E1508" s="4"/>
    </row>
    <row r="1509" spans="1:5" x14ac:dyDescent="0.2">
      <c r="A1509" s="2"/>
      <c r="B1509" s="4"/>
      <c r="C1509" s="4"/>
      <c r="D1509" s="4"/>
      <c r="E1509" s="4"/>
    </row>
    <row r="1510" spans="1:5" x14ac:dyDescent="0.2">
      <c r="A1510" s="2"/>
      <c r="B1510" s="4"/>
      <c r="C1510" s="4"/>
      <c r="D1510" s="4"/>
      <c r="E1510" s="4"/>
    </row>
    <row r="1511" spans="1:5" x14ac:dyDescent="0.2">
      <c r="A1511" s="2"/>
      <c r="B1511" s="4"/>
      <c r="C1511" s="4"/>
      <c r="D1511" s="4"/>
      <c r="E1511" s="4"/>
    </row>
    <row r="1512" spans="1:5" x14ac:dyDescent="0.2">
      <c r="A1512" s="2"/>
      <c r="B1512" s="4"/>
      <c r="C1512" s="4"/>
      <c r="D1512" s="4"/>
      <c r="E1512" s="4"/>
    </row>
    <row r="1513" spans="1:5" x14ac:dyDescent="0.2">
      <c r="A1513" s="2"/>
      <c r="B1513" s="4"/>
      <c r="C1513" s="4"/>
      <c r="D1513" s="4"/>
      <c r="E1513" s="4"/>
    </row>
    <row r="1514" spans="1:5" x14ac:dyDescent="0.2">
      <c r="A1514" s="2"/>
      <c r="B1514" s="4"/>
      <c r="C1514" s="4"/>
      <c r="D1514" s="4"/>
      <c r="E1514" s="4"/>
    </row>
    <row r="1515" spans="1:5" x14ac:dyDescent="0.2">
      <c r="A1515" s="2"/>
      <c r="B1515" s="4"/>
      <c r="C1515" s="4"/>
      <c r="D1515" s="4"/>
      <c r="E1515" s="4"/>
    </row>
    <row r="1516" spans="1:5" x14ac:dyDescent="0.2">
      <c r="A1516" s="2"/>
      <c r="B1516" s="4"/>
      <c r="C1516" s="4"/>
      <c r="D1516" s="4"/>
      <c r="E1516" s="4"/>
    </row>
    <row r="1517" spans="1:5" x14ac:dyDescent="0.2">
      <c r="A1517" s="2"/>
      <c r="B1517" s="4"/>
      <c r="C1517" s="4"/>
      <c r="D1517" s="4"/>
      <c r="E1517" s="4"/>
    </row>
    <row r="1518" spans="1:5" x14ac:dyDescent="0.2">
      <c r="A1518" s="2"/>
      <c r="B1518" s="4"/>
      <c r="C1518" s="4"/>
      <c r="D1518" s="4"/>
      <c r="E1518" s="4"/>
    </row>
    <row r="1519" spans="1:5" x14ac:dyDescent="0.2">
      <c r="A1519" s="2"/>
      <c r="B1519" s="4"/>
      <c r="C1519" s="4"/>
      <c r="D1519" s="4"/>
      <c r="E1519" s="4"/>
    </row>
    <row r="1520" spans="1:5" x14ac:dyDescent="0.2">
      <c r="A1520" s="2"/>
      <c r="B1520" s="4"/>
      <c r="C1520" s="4"/>
      <c r="D1520" s="4"/>
      <c r="E1520" s="4"/>
    </row>
    <row r="1521" spans="1:5" x14ac:dyDescent="0.2">
      <c r="A1521" s="2"/>
      <c r="B1521" s="4"/>
      <c r="C1521" s="4"/>
      <c r="D1521" s="4"/>
      <c r="E1521" s="4"/>
    </row>
    <row r="1522" spans="1:5" x14ac:dyDescent="0.2">
      <c r="A1522" s="2"/>
      <c r="B1522" s="4"/>
      <c r="C1522" s="4"/>
      <c r="D1522" s="4"/>
      <c r="E1522" s="4"/>
    </row>
    <row r="1523" spans="1:5" x14ac:dyDescent="0.2">
      <c r="A1523" s="2"/>
      <c r="B1523" s="4"/>
      <c r="C1523" s="4"/>
      <c r="D1523" s="4"/>
      <c r="E1523" s="4"/>
    </row>
    <row r="1524" spans="1:5" x14ac:dyDescent="0.2">
      <c r="A1524" s="2"/>
      <c r="B1524" s="4"/>
      <c r="C1524" s="4"/>
      <c r="D1524" s="4"/>
      <c r="E1524" s="4"/>
    </row>
    <row r="1525" spans="1:5" x14ac:dyDescent="0.2">
      <c r="A1525" s="2"/>
      <c r="B1525" s="4"/>
      <c r="C1525" s="4"/>
      <c r="D1525" s="4"/>
      <c r="E1525" s="4"/>
    </row>
    <row r="1526" spans="1:5" x14ac:dyDescent="0.2">
      <c r="A1526" s="2"/>
      <c r="B1526" s="4"/>
      <c r="C1526" s="4"/>
      <c r="D1526" s="4"/>
      <c r="E1526" s="4"/>
    </row>
    <row r="1527" spans="1:5" x14ac:dyDescent="0.2">
      <c r="A1527" s="2"/>
      <c r="B1527" s="4"/>
      <c r="C1527" s="4"/>
      <c r="D1527" s="4"/>
      <c r="E1527" s="4"/>
    </row>
    <row r="1528" spans="1:5" x14ac:dyDescent="0.2">
      <c r="A1528" s="2"/>
      <c r="B1528" s="4"/>
      <c r="C1528" s="4"/>
      <c r="D1528" s="4"/>
      <c r="E1528" s="4"/>
    </row>
    <row r="1529" spans="1:5" x14ac:dyDescent="0.2">
      <c r="A1529" s="2"/>
      <c r="B1529" s="4"/>
      <c r="C1529" s="4"/>
      <c r="D1529" s="4"/>
      <c r="E1529" s="4"/>
    </row>
    <row r="1530" spans="1:5" x14ac:dyDescent="0.2">
      <c r="A1530" s="2"/>
      <c r="B1530" s="4"/>
      <c r="C1530" s="4"/>
      <c r="D1530" s="4"/>
      <c r="E1530" s="4"/>
    </row>
    <row r="1531" spans="1:5" x14ac:dyDescent="0.2">
      <c r="A1531" s="2"/>
      <c r="B1531" s="4"/>
      <c r="C1531" s="4"/>
      <c r="D1531" s="4"/>
      <c r="E1531" s="4"/>
    </row>
    <row r="1532" spans="1:5" x14ac:dyDescent="0.2">
      <c r="A1532" s="2"/>
      <c r="B1532" s="4"/>
      <c r="C1532" s="4"/>
      <c r="D1532" s="4"/>
      <c r="E1532" s="4"/>
    </row>
    <row r="1533" spans="1:5" x14ac:dyDescent="0.2">
      <c r="A1533" s="2"/>
      <c r="B1533" s="4"/>
      <c r="C1533" s="4"/>
      <c r="D1533" s="4"/>
      <c r="E1533" s="4"/>
    </row>
    <row r="1534" spans="1:5" x14ac:dyDescent="0.2">
      <c r="A1534" s="2"/>
      <c r="B1534" s="4"/>
      <c r="C1534" s="4"/>
      <c r="D1534" s="4"/>
      <c r="E1534" s="4"/>
    </row>
    <row r="1535" spans="1:5" x14ac:dyDescent="0.2">
      <c r="A1535" s="2"/>
      <c r="B1535" s="4"/>
      <c r="C1535" s="4"/>
      <c r="D1535" s="4"/>
      <c r="E1535" s="4"/>
    </row>
    <row r="1536" spans="1:5" x14ac:dyDescent="0.2">
      <c r="A1536" s="2"/>
      <c r="B1536" s="4"/>
      <c r="C1536" s="4"/>
      <c r="D1536" s="4"/>
      <c r="E1536" s="4"/>
    </row>
    <row r="1537" spans="1:5" x14ac:dyDescent="0.2">
      <c r="A1537" s="2"/>
      <c r="B1537" s="4"/>
      <c r="C1537" s="4"/>
      <c r="D1537" s="4"/>
      <c r="E1537" s="4"/>
    </row>
    <row r="1538" spans="1:5" x14ac:dyDescent="0.2">
      <c r="A1538" s="2"/>
      <c r="B1538" s="4"/>
      <c r="C1538" s="4"/>
      <c r="D1538" s="4"/>
      <c r="E1538" s="4"/>
    </row>
    <row r="1539" spans="1:5" x14ac:dyDescent="0.2">
      <c r="A1539" s="2"/>
      <c r="B1539" s="4"/>
      <c r="C1539" s="4"/>
      <c r="D1539" s="4"/>
      <c r="E1539" s="4"/>
    </row>
    <row r="1540" spans="1:5" x14ac:dyDescent="0.2">
      <c r="A1540" s="2"/>
      <c r="B1540" s="4"/>
      <c r="C1540" s="4"/>
      <c r="D1540" s="4"/>
      <c r="E1540" s="4"/>
    </row>
    <row r="1541" spans="1:5" x14ac:dyDescent="0.2">
      <c r="A1541" s="2"/>
      <c r="B1541" s="4"/>
      <c r="C1541" s="4"/>
      <c r="D1541" s="4"/>
      <c r="E1541" s="4"/>
    </row>
    <row r="1542" spans="1:5" x14ac:dyDescent="0.2">
      <c r="A1542" s="2"/>
      <c r="B1542" s="4"/>
      <c r="C1542" s="4"/>
      <c r="D1542" s="4"/>
      <c r="E1542" s="4"/>
    </row>
    <row r="1543" spans="1:5" x14ac:dyDescent="0.2">
      <c r="A1543" s="2"/>
      <c r="B1543" s="4"/>
      <c r="C1543" s="4"/>
      <c r="D1543" s="4"/>
      <c r="E1543" s="4"/>
    </row>
    <row r="1544" spans="1:5" x14ac:dyDescent="0.2">
      <c r="A1544" s="2"/>
      <c r="B1544" s="4"/>
      <c r="C1544" s="4"/>
      <c r="D1544" s="4"/>
      <c r="E1544" s="4"/>
    </row>
    <row r="1545" spans="1:5" x14ac:dyDescent="0.2">
      <c r="A1545" s="2"/>
      <c r="B1545" s="4"/>
      <c r="C1545" s="4"/>
      <c r="D1545" s="4"/>
      <c r="E1545" s="4"/>
    </row>
    <row r="1546" spans="1:5" x14ac:dyDescent="0.2">
      <c r="A1546" s="2"/>
      <c r="B1546" s="4"/>
      <c r="C1546" s="4"/>
      <c r="D1546" s="4"/>
      <c r="E1546" s="4"/>
    </row>
    <row r="1547" spans="1:5" x14ac:dyDescent="0.2">
      <c r="A1547" s="2"/>
      <c r="B1547" s="4"/>
      <c r="C1547" s="4"/>
      <c r="D1547" s="4"/>
      <c r="E1547" s="4"/>
    </row>
    <row r="1548" spans="1:5" x14ac:dyDescent="0.2">
      <c r="A1548" s="2"/>
      <c r="B1548" s="4"/>
      <c r="C1548" s="4"/>
      <c r="D1548" s="4"/>
      <c r="E1548" s="4"/>
    </row>
    <row r="1549" spans="1:5" x14ac:dyDescent="0.2">
      <c r="A1549" s="2"/>
      <c r="B1549" s="4"/>
      <c r="C1549" s="4"/>
      <c r="D1549" s="4"/>
      <c r="E1549" s="4"/>
    </row>
    <row r="1550" spans="1:5" x14ac:dyDescent="0.2">
      <c r="A1550" s="2"/>
      <c r="B1550" s="4"/>
      <c r="C1550" s="4"/>
      <c r="D1550" s="4"/>
      <c r="E1550" s="4"/>
    </row>
    <row r="1551" spans="1:5" x14ac:dyDescent="0.2">
      <c r="A1551" s="2"/>
      <c r="B1551" s="4"/>
      <c r="C1551" s="4"/>
      <c r="D1551" s="4"/>
      <c r="E1551" s="4"/>
    </row>
    <row r="1552" spans="1:5" x14ac:dyDescent="0.2">
      <c r="A1552" s="2"/>
      <c r="B1552" s="4"/>
      <c r="C1552" s="4"/>
      <c r="D1552" s="4"/>
      <c r="E1552" s="4"/>
    </row>
    <row r="1553" spans="1:5" x14ac:dyDescent="0.2">
      <c r="A1553" s="2"/>
      <c r="B1553" s="4"/>
      <c r="C1553" s="4"/>
      <c r="D1553" s="4"/>
      <c r="E1553" s="4"/>
    </row>
    <row r="1554" spans="1:5" x14ac:dyDescent="0.2">
      <c r="A1554" s="2"/>
      <c r="B1554" s="4"/>
      <c r="C1554" s="4"/>
      <c r="D1554" s="4"/>
      <c r="E1554" s="4"/>
    </row>
    <row r="1555" spans="1:5" x14ac:dyDescent="0.2">
      <c r="A1555" s="2"/>
      <c r="B1555" s="4"/>
      <c r="C1555" s="4"/>
      <c r="D1555" s="4"/>
      <c r="E1555" s="4"/>
    </row>
    <row r="1556" spans="1:5" x14ac:dyDescent="0.2">
      <c r="A1556" s="2"/>
      <c r="B1556" s="4"/>
      <c r="C1556" s="4"/>
      <c r="D1556" s="4"/>
      <c r="E1556" s="4"/>
    </row>
    <row r="1557" spans="1:5" x14ac:dyDescent="0.2">
      <c r="A1557" s="2"/>
      <c r="B1557" s="4"/>
      <c r="C1557" s="4"/>
      <c r="D1557" s="4"/>
      <c r="E1557" s="4"/>
    </row>
    <row r="1558" spans="1:5" x14ac:dyDescent="0.2">
      <c r="A1558" s="2"/>
      <c r="B1558" s="4"/>
      <c r="C1558" s="4"/>
      <c r="D1558" s="4"/>
      <c r="E1558" s="4"/>
    </row>
    <row r="1559" spans="1:5" x14ac:dyDescent="0.2">
      <c r="A1559" s="2"/>
      <c r="B1559" s="4"/>
      <c r="C1559" s="4"/>
      <c r="D1559" s="4"/>
      <c r="E1559" s="4"/>
    </row>
    <row r="1560" spans="1:5" x14ac:dyDescent="0.2">
      <c r="A1560" s="2"/>
      <c r="B1560" s="4"/>
      <c r="C1560" s="4"/>
      <c r="D1560" s="4"/>
      <c r="E1560" s="4"/>
    </row>
    <row r="1561" spans="1:5" x14ac:dyDescent="0.2">
      <c r="A1561" s="2"/>
      <c r="B1561" s="4"/>
      <c r="C1561" s="4"/>
      <c r="D1561" s="4"/>
      <c r="E1561" s="4"/>
    </row>
    <row r="1562" spans="1:5" x14ac:dyDescent="0.2">
      <c r="A1562" s="2"/>
      <c r="B1562" s="4"/>
      <c r="C1562" s="4"/>
      <c r="D1562" s="4"/>
      <c r="E1562" s="4"/>
    </row>
    <row r="1563" spans="1:5" x14ac:dyDescent="0.2">
      <c r="A1563" s="2"/>
      <c r="B1563" s="4"/>
      <c r="C1563" s="4"/>
      <c r="D1563" s="4"/>
      <c r="E1563" s="4"/>
    </row>
    <row r="1564" spans="1:5" x14ac:dyDescent="0.2">
      <c r="A1564" s="2"/>
      <c r="B1564" s="4"/>
      <c r="C1564" s="4"/>
      <c r="D1564" s="4"/>
      <c r="E1564" s="4"/>
    </row>
    <row r="1565" spans="1:5" x14ac:dyDescent="0.2">
      <c r="A1565" s="2"/>
      <c r="B1565" s="4"/>
      <c r="C1565" s="4"/>
      <c r="D1565" s="4"/>
      <c r="E1565" s="4"/>
    </row>
    <row r="1566" spans="1:5" x14ac:dyDescent="0.2">
      <c r="A1566" s="2"/>
      <c r="B1566" s="4"/>
      <c r="C1566" s="4"/>
      <c r="D1566" s="4"/>
      <c r="E1566" s="4"/>
    </row>
    <row r="1567" spans="1:5" x14ac:dyDescent="0.2">
      <c r="A1567" s="2"/>
      <c r="B1567" s="4"/>
      <c r="C1567" s="4"/>
      <c r="D1567" s="4"/>
      <c r="E1567" s="4"/>
    </row>
    <row r="1568" spans="1:5" x14ac:dyDescent="0.2">
      <c r="A1568" s="2"/>
      <c r="B1568" s="4"/>
      <c r="C1568" s="4"/>
      <c r="D1568" s="4"/>
      <c r="E1568" s="4"/>
    </row>
    <row r="1569" spans="1:5" x14ac:dyDescent="0.2">
      <c r="A1569" s="2"/>
      <c r="B1569" s="4"/>
      <c r="C1569" s="4"/>
      <c r="D1569" s="4"/>
      <c r="E1569" s="4"/>
    </row>
    <row r="1570" spans="1:5" x14ac:dyDescent="0.2">
      <c r="A1570" s="2"/>
      <c r="B1570" s="4"/>
      <c r="C1570" s="4"/>
      <c r="D1570" s="4"/>
      <c r="E1570" s="4"/>
    </row>
    <row r="1571" spans="1:5" x14ac:dyDescent="0.2">
      <c r="A1571" s="2"/>
      <c r="B1571" s="4"/>
      <c r="C1571" s="4"/>
      <c r="D1571" s="4"/>
      <c r="E1571" s="4"/>
    </row>
    <row r="1572" spans="1:5" x14ac:dyDescent="0.2">
      <c r="A1572" s="2"/>
      <c r="B1572" s="4"/>
      <c r="C1572" s="4"/>
      <c r="D1572" s="4"/>
      <c r="E1572" s="4"/>
    </row>
    <row r="1573" spans="1:5" x14ac:dyDescent="0.2">
      <c r="A1573" s="2"/>
      <c r="B1573" s="4"/>
      <c r="C1573" s="4"/>
      <c r="D1573" s="4"/>
      <c r="E1573" s="4"/>
    </row>
    <row r="1574" spans="1:5" x14ac:dyDescent="0.2">
      <c r="A1574" s="2"/>
      <c r="B1574" s="4"/>
      <c r="C1574" s="4"/>
      <c r="D1574" s="4"/>
      <c r="E1574" s="4"/>
    </row>
    <row r="1575" spans="1:5" x14ac:dyDescent="0.2">
      <c r="A1575" s="2"/>
      <c r="B1575" s="4"/>
      <c r="C1575" s="4"/>
      <c r="D1575" s="4"/>
      <c r="E1575" s="4"/>
    </row>
    <row r="1576" spans="1:5" x14ac:dyDescent="0.2">
      <c r="A1576" s="2"/>
      <c r="B1576" s="4"/>
      <c r="C1576" s="4"/>
      <c r="D1576" s="4"/>
      <c r="E1576" s="4"/>
    </row>
    <row r="1577" spans="1:5" x14ac:dyDescent="0.2">
      <c r="A1577" s="2"/>
      <c r="B1577" s="4"/>
      <c r="C1577" s="4"/>
      <c r="D1577" s="4"/>
      <c r="E1577" s="4"/>
    </row>
    <row r="1578" spans="1:5" x14ac:dyDescent="0.2">
      <c r="A1578" s="2"/>
      <c r="B1578" s="4"/>
      <c r="C1578" s="4"/>
      <c r="D1578" s="4"/>
      <c r="E1578" s="4"/>
    </row>
    <row r="1579" spans="1:5" x14ac:dyDescent="0.2">
      <c r="A1579" s="2"/>
      <c r="B1579" s="4"/>
      <c r="C1579" s="4"/>
      <c r="D1579" s="4"/>
      <c r="E1579" s="4"/>
    </row>
    <row r="1580" spans="1:5" x14ac:dyDescent="0.2">
      <c r="A1580" s="2"/>
      <c r="B1580" s="4"/>
      <c r="C1580" s="4"/>
      <c r="D1580" s="4"/>
      <c r="E1580" s="4"/>
    </row>
    <row r="1581" spans="1:5" x14ac:dyDescent="0.2">
      <c r="A1581" s="2"/>
      <c r="B1581" s="4"/>
      <c r="C1581" s="4"/>
      <c r="D1581" s="4"/>
      <c r="E1581" s="4"/>
    </row>
    <row r="1582" spans="1:5" x14ac:dyDescent="0.2">
      <c r="A1582" s="2"/>
      <c r="B1582" s="4"/>
      <c r="C1582" s="4"/>
      <c r="D1582" s="4"/>
      <c r="E1582" s="4"/>
    </row>
    <row r="1583" spans="1:5" x14ac:dyDescent="0.2">
      <c r="A1583" s="2"/>
      <c r="B1583" s="4"/>
      <c r="C1583" s="4"/>
      <c r="D1583" s="4"/>
      <c r="E1583" s="4"/>
    </row>
    <row r="1584" spans="1:5" x14ac:dyDescent="0.2">
      <c r="A1584" s="2"/>
      <c r="B1584" s="4"/>
      <c r="C1584" s="4"/>
      <c r="D1584" s="4"/>
      <c r="E1584" s="4"/>
    </row>
    <row r="1585" spans="1:5" x14ac:dyDescent="0.2">
      <c r="A1585" s="2"/>
      <c r="B1585" s="4"/>
      <c r="C1585" s="4"/>
      <c r="D1585" s="4"/>
      <c r="E1585" s="4"/>
    </row>
    <row r="1586" spans="1:5" x14ac:dyDescent="0.2">
      <c r="A1586" s="2"/>
      <c r="B1586" s="4"/>
      <c r="C1586" s="4"/>
      <c r="D1586" s="4"/>
      <c r="E1586" s="4"/>
    </row>
    <row r="1587" spans="1:5" x14ac:dyDescent="0.2">
      <c r="A1587" s="2"/>
      <c r="B1587" s="4"/>
      <c r="C1587" s="4"/>
      <c r="D1587" s="4"/>
      <c r="E1587" s="4"/>
    </row>
    <row r="1588" spans="1:5" x14ac:dyDescent="0.2">
      <c r="A1588" s="2"/>
      <c r="B1588" s="4"/>
      <c r="C1588" s="4"/>
      <c r="D1588" s="4"/>
      <c r="E1588" s="4"/>
    </row>
    <row r="1589" spans="1:5" x14ac:dyDescent="0.2">
      <c r="A1589" s="2"/>
      <c r="B1589" s="4"/>
      <c r="C1589" s="4"/>
      <c r="D1589" s="4"/>
      <c r="E1589" s="4"/>
    </row>
    <row r="1590" spans="1:5" x14ac:dyDescent="0.2">
      <c r="A1590" s="2"/>
      <c r="B1590" s="4"/>
      <c r="C1590" s="4"/>
      <c r="D1590" s="4"/>
      <c r="E1590" s="4"/>
    </row>
    <row r="1591" spans="1:5" x14ac:dyDescent="0.2">
      <c r="A1591" s="2"/>
      <c r="B1591" s="4"/>
      <c r="C1591" s="4"/>
      <c r="D1591" s="4"/>
      <c r="E1591" s="4"/>
    </row>
    <row r="1592" spans="1:5" x14ac:dyDescent="0.2">
      <c r="A1592" s="2"/>
      <c r="B1592" s="4"/>
      <c r="C1592" s="4"/>
      <c r="D1592" s="4"/>
      <c r="E1592" s="4"/>
    </row>
    <row r="1593" spans="1:5" x14ac:dyDescent="0.2">
      <c r="A1593" s="2"/>
      <c r="B1593" s="4"/>
      <c r="C1593" s="4"/>
      <c r="D1593" s="4"/>
      <c r="E1593" s="4"/>
    </row>
    <row r="1594" spans="1:5" x14ac:dyDescent="0.2">
      <c r="A1594" s="2"/>
      <c r="B1594" s="4"/>
      <c r="C1594" s="4"/>
      <c r="D1594" s="4"/>
      <c r="E1594" s="4"/>
    </row>
    <row r="1595" spans="1:5" x14ac:dyDescent="0.2">
      <c r="A1595" s="2"/>
      <c r="B1595" s="4"/>
      <c r="C1595" s="4"/>
      <c r="D1595" s="4"/>
      <c r="E1595" s="4"/>
    </row>
    <row r="1596" spans="1:5" x14ac:dyDescent="0.2">
      <c r="A1596" s="2"/>
      <c r="B1596" s="4"/>
      <c r="C1596" s="4"/>
      <c r="D1596" s="4"/>
      <c r="E1596" s="4"/>
    </row>
    <row r="1597" spans="1:5" x14ac:dyDescent="0.2">
      <c r="A1597" s="2"/>
      <c r="B1597" s="4"/>
      <c r="C1597" s="4"/>
      <c r="D1597" s="4"/>
      <c r="E1597" s="4"/>
    </row>
    <row r="1598" spans="1:5" x14ac:dyDescent="0.2">
      <c r="A1598" s="2"/>
      <c r="B1598" s="4"/>
      <c r="C1598" s="4"/>
      <c r="D1598" s="4"/>
      <c r="E1598" s="4"/>
    </row>
    <row r="1599" spans="1:5" x14ac:dyDescent="0.2">
      <c r="A1599" s="2"/>
      <c r="B1599" s="4"/>
      <c r="C1599" s="4"/>
      <c r="D1599" s="4"/>
      <c r="E1599" s="4"/>
    </row>
    <row r="1600" spans="1:5" x14ac:dyDescent="0.2">
      <c r="A1600" s="2"/>
      <c r="B1600" s="4"/>
      <c r="C1600" s="4"/>
      <c r="D1600" s="4"/>
      <c r="E1600" s="4"/>
    </row>
    <row r="1601" spans="1:5" x14ac:dyDescent="0.2">
      <c r="A1601" s="2"/>
      <c r="B1601" s="4"/>
      <c r="C1601" s="4"/>
      <c r="D1601" s="4"/>
      <c r="E1601" s="4"/>
    </row>
    <row r="1602" spans="1:5" x14ac:dyDescent="0.2">
      <c r="A1602" s="2"/>
      <c r="B1602" s="4"/>
      <c r="C1602" s="4"/>
      <c r="D1602" s="4"/>
      <c r="E1602" s="4"/>
    </row>
    <row r="1603" spans="1:5" x14ac:dyDescent="0.2">
      <c r="A1603" s="2"/>
      <c r="B1603" s="4"/>
      <c r="C1603" s="4"/>
      <c r="D1603" s="4"/>
      <c r="E1603" s="4"/>
    </row>
    <row r="1604" spans="1:5" x14ac:dyDescent="0.2">
      <c r="A1604" s="2"/>
      <c r="B1604" s="4"/>
      <c r="C1604" s="4"/>
      <c r="D1604" s="4"/>
      <c r="E1604" s="4"/>
    </row>
    <row r="1605" spans="1:5" x14ac:dyDescent="0.2">
      <c r="A1605" s="2"/>
      <c r="B1605" s="4"/>
      <c r="C1605" s="4"/>
      <c r="D1605" s="4"/>
      <c r="E1605" s="4"/>
    </row>
    <row r="1606" spans="1:5" x14ac:dyDescent="0.2">
      <c r="A1606" s="2"/>
      <c r="B1606" s="4"/>
      <c r="C1606" s="4"/>
      <c r="D1606" s="4"/>
      <c r="E1606" s="4"/>
    </row>
    <row r="1607" spans="1:5" x14ac:dyDescent="0.2">
      <c r="A1607" s="2"/>
      <c r="B1607" s="4"/>
      <c r="C1607" s="4"/>
      <c r="D1607" s="4"/>
      <c r="E1607" s="4"/>
    </row>
    <row r="1608" spans="1:5" x14ac:dyDescent="0.2">
      <c r="A1608" s="2"/>
      <c r="B1608" s="4"/>
      <c r="C1608" s="4"/>
      <c r="D1608" s="4"/>
      <c r="E1608" s="4"/>
    </row>
    <row r="1609" spans="1:5" x14ac:dyDescent="0.2">
      <c r="A1609" s="2"/>
      <c r="B1609" s="4"/>
      <c r="C1609" s="4"/>
      <c r="D1609" s="4"/>
      <c r="E1609" s="4"/>
    </row>
    <row r="1610" spans="1:5" x14ac:dyDescent="0.2">
      <c r="A1610" s="2"/>
      <c r="B1610" s="4"/>
      <c r="C1610" s="4"/>
      <c r="D1610" s="4"/>
      <c r="E1610" s="4"/>
    </row>
    <row r="1611" spans="1:5" x14ac:dyDescent="0.2">
      <c r="A1611" s="2"/>
      <c r="B1611" s="4"/>
      <c r="C1611" s="4"/>
      <c r="D1611" s="4"/>
      <c r="E1611" s="4"/>
    </row>
    <row r="1612" spans="1:5" x14ac:dyDescent="0.2">
      <c r="A1612" s="2"/>
      <c r="B1612" s="4"/>
      <c r="C1612" s="4"/>
      <c r="D1612" s="4"/>
      <c r="E1612" s="4"/>
    </row>
    <row r="1613" spans="1:5" x14ac:dyDescent="0.2">
      <c r="A1613" s="2"/>
      <c r="B1613" s="4"/>
      <c r="C1613" s="4"/>
      <c r="D1613" s="4"/>
      <c r="E1613" s="4"/>
    </row>
    <row r="1614" spans="1:5" x14ac:dyDescent="0.2">
      <c r="A1614" s="2"/>
      <c r="B1614" s="4"/>
      <c r="C1614" s="4"/>
      <c r="D1614" s="4"/>
      <c r="E1614" s="4"/>
    </row>
    <row r="1615" spans="1:5" x14ac:dyDescent="0.2">
      <c r="A1615" s="2"/>
      <c r="B1615" s="4"/>
      <c r="C1615" s="4"/>
      <c r="D1615" s="4"/>
      <c r="E1615" s="4"/>
    </row>
    <row r="1616" spans="1:5" x14ac:dyDescent="0.2">
      <c r="A1616" s="2"/>
      <c r="B1616" s="4"/>
      <c r="C1616" s="4"/>
      <c r="D1616" s="4"/>
      <c r="E1616" s="4"/>
    </row>
    <row r="1617" spans="1:5" x14ac:dyDescent="0.2">
      <c r="A1617" s="2"/>
      <c r="B1617" s="4"/>
      <c r="C1617" s="4"/>
      <c r="D1617" s="4"/>
      <c r="E1617" s="4"/>
    </row>
    <row r="1618" spans="1:5" x14ac:dyDescent="0.2">
      <c r="A1618" s="2"/>
      <c r="B1618" s="4"/>
      <c r="C1618" s="4"/>
      <c r="D1618" s="4"/>
      <c r="E1618" s="4"/>
    </row>
    <row r="1619" spans="1:5" x14ac:dyDescent="0.2">
      <c r="A1619" s="2"/>
      <c r="B1619" s="4"/>
      <c r="C1619" s="4"/>
      <c r="D1619" s="4"/>
      <c r="E1619" s="4"/>
    </row>
    <row r="1620" spans="1:5" x14ac:dyDescent="0.2">
      <c r="A1620" s="2"/>
      <c r="B1620" s="4"/>
      <c r="C1620" s="4"/>
      <c r="D1620" s="4"/>
      <c r="E1620" s="4"/>
    </row>
    <row r="1621" spans="1:5" x14ac:dyDescent="0.2">
      <c r="A1621" s="2"/>
      <c r="B1621" s="4"/>
      <c r="C1621" s="4"/>
      <c r="D1621" s="4"/>
      <c r="E1621" s="4"/>
    </row>
    <row r="1622" spans="1:5" x14ac:dyDescent="0.2">
      <c r="A1622" s="2"/>
      <c r="B1622" s="4"/>
      <c r="C1622" s="4"/>
      <c r="D1622" s="4"/>
      <c r="E1622" s="4"/>
    </row>
    <row r="1623" spans="1:5" x14ac:dyDescent="0.2">
      <c r="A1623" s="2"/>
      <c r="B1623" s="4"/>
      <c r="C1623" s="4"/>
      <c r="D1623" s="4"/>
      <c r="E1623" s="4"/>
    </row>
    <row r="1624" spans="1:5" x14ac:dyDescent="0.2">
      <c r="A1624" s="2"/>
      <c r="B1624" s="4"/>
      <c r="C1624" s="4"/>
      <c r="D1624" s="4"/>
      <c r="E1624" s="4"/>
    </row>
    <row r="1625" spans="1:5" x14ac:dyDescent="0.2">
      <c r="A1625" s="2"/>
      <c r="B1625" s="4"/>
      <c r="C1625" s="4"/>
      <c r="D1625" s="4"/>
      <c r="E1625" s="4"/>
    </row>
    <row r="1626" spans="1:5" x14ac:dyDescent="0.2">
      <c r="A1626" s="2"/>
      <c r="B1626" s="4"/>
      <c r="C1626" s="4"/>
      <c r="D1626" s="4"/>
      <c r="E1626" s="4"/>
    </row>
    <row r="1627" spans="1:5" x14ac:dyDescent="0.2">
      <c r="A1627" s="2"/>
      <c r="B1627" s="4"/>
      <c r="C1627" s="4"/>
      <c r="D1627" s="4"/>
      <c r="E1627" s="4"/>
    </row>
    <row r="1628" spans="1:5" x14ac:dyDescent="0.2">
      <c r="A1628" s="2"/>
      <c r="B1628" s="4"/>
      <c r="C1628" s="4"/>
      <c r="D1628" s="4"/>
      <c r="E1628" s="4"/>
    </row>
    <row r="1629" spans="1:5" x14ac:dyDescent="0.2">
      <c r="A1629" s="2"/>
      <c r="B1629" s="4"/>
      <c r="C1629" s="4"/>
      <c r="D1629" s="4"/>
      <c r="E1629" s="4"/>
    </row>
    <row r="1630" spans="1:5" x14ac:dyDescent="0.2">
      <c r="A1630" s="2"/>
      <c r="B1630" s="4"/>
      <c r="C1630" s="4"/>
      <c r="D1630" s="4"/>
      <c r="E1630" s="4"/>
    </row>
    <row r="1631" spans="1:5" x14ac:dyDescent="0.2">
      <c r="A1631" s="2"/>
      <c r="B1631" s="4"/>
      <c r="C1631" s="4"/>
      <c r="D1631" s="4"/>
      <c r="E1631" s="4"/>
    </row>
    <row r="1632" spans="1:5" x14ac:dyDescent="0.2">
      <c r="A1632" s="2"/>
      <c r="B1632" s="4"/>
      <c r="C1632" s="4"/>
      <c r="D1632" s="4"/>
      <c r="E1632" s="4"/>
    </row>
    <row r="1633" spans="1:5" x14ac:dyDescent="0.2">
      <c r="A1633" s="2"/>
      <c r="B1633" s="4"/>
      <c r="C1633" s="4"/>
      <c r="D1633" s="4"/>
      <c r="E1633" s="4"/>
    </row>
    <row r="1634" spans="1:5" x14ac:dyDescent="0.2">
      <c r="A1634" s="2"/>
      <c r="B1634" s="4"/>
      <c r="C1634" s="4"/>
      <c r="D1634" s="4"/>
      <c r="E1634" s="4"/>
    </row>
    <row r="1635" spans="1:5" x14ac:dyDescent="0.2">
      <c r="A1635" s="2"/>
      <c r="B1635" s="4"/>
      <c r="C1635" s="4"/>
      <c r="D1635" s="4"/>
      <c r="E1635" s="4"/>
    </row>
    <row r="1636" spans="1:5" x14ac:dyDescent="0.2">
      <c r="A1636" s="2"/>
      <c r="B1636" s="4"/>
      <c r="C1636" s="4"/>
      <c r="D1636" s="4"/>
      <c r="E1636" s="4"/>
    </row>
    <row r="1637" spans="1:5" x14ac:dyDescent="0.2">
      <c r="A1637" s="2"/>
      <c r="B1637" s="4"/>
      <c r="C1637" s="4"/>
      <c r="D1637" s="4"/>
      <c r="E1637" s="4"/>
    </row>
    <row r="1638" spans="1:5" x14ac:dyDescent="0.2">
      <c r="A1638" s="2"/>
      <c r="B1638" s="4"/>
      <c r="C1638" s="4"/>
      <c r="D1638" s="4"/>
      <c r="E1638" s="4"/>
    </row>
    <row r="1639" spans="1:5" x14ac:dyDescent="0.2">
      <c r="A1639" s="2"/>
      <c r="B1639" s="4"/>
      <c r="C1639" s="4"/>
      <c r="D1639" s="4"/>
      <c r="E1639" s="4"/>
    </row>
    <row r="1640" spans="1:5" x14ac:dyDescent="0.2">
      <c r="A1640" s="2"/>
      <c r="B1640" s="4"/>
      <c r="C1640" s="4"/>
      <c r="D1640" s="4"/>
      <c r="E1640" s="4"/>
    </row>
    <row r="1641" spans="1:5" x14ac:dyDescent="0.2">
      <c r="A1641" s="2"/>
      <c r="B1641" s="4"/>
      <c r="C1641" s="4"/>
      <c r="D1641" s="4"/>
      <c r="E1641" s="4"/>
    </row>
    <row r="1642" spans="1:5" x14ac:dyDescent="0.2">
      <c r="A1642" s="2"/>
      <c r="B1642" s="4"/>
      <c r="C1642" s="4"/>
      <c r="D1642" s="4"/>
      <c r="E1642" s="4"/>
    </row>
    <row r="1643" spans="1:5" x14ac:dyDescent="0.2">
      <c r="A1643" s="2"/>
      <c r="B1643" s="4"/>
      <c r="C1643" s="4"/>
      <c r="D1643" s="4"/>
      <c r="E1643" s="4"/>
    </row>
    <row r="1644" spans="1:5" x14ac:dyDescent="0.2">
      <c r="A1644" s="2"/>
      <c r="B1644" s="4"/>
      <c r="C1644" s="4"/>
      <c r="D1644" s="4"/>
      <c r="E1644" s="4"/>
    </row>
    <row r="1645" spans="1:5" x14ac:dyDescent="0.2">
      <c r="A1645" s="2"/>
      <c r="B1645" s="4"/>
      <c r="C1645" s="4"/>
      <c r="D1645" s="4"/>
      <c r="E1645" s="4"/>
    </row>
    <row r="1646" spans="1:5" x14ac:dyDescent="0.2">
      <c r="A1646" s="2"/>
      <c r="B1646" s="4"/>
      <c r="C1646" s="4"/>
      <c r="D1646" s="4"/>
      <c r="E1646" s="4"/>
    </row>
    <row r="1647" spans="1:5" x14ac:dyDescent="0.2">
      <c r="A1647" s="2"/>
      <c r="B1647" s="4"/>
      <c r="C1647" s="4"/>
      <c r="D1647" s="4"/>
      <c r="E1647" s="4"/>
    </row>
    <row r="1648" spans="1:5" x14ac:dyDescent="0.2">
      <c r="A1648" s="2"/>
      <c r="B1648" s="4"/>
      <c r="C1648" s="4"/>
      <c r="D1648" s="4"/>
      <c r="E1648" s="4"/>
    </row>
    <row r="1649" spans="1:5" x14ac:dyDescent="0.2">
      <c r="A1649" s="2"/>
      <c r="B1649" s="4"/>
      <c r="C1649" s="4"/>
      <c r="D1649" s="4"/>
      <c r="E1649" s="4"/>
    </row>
    <row r="1650" spans="1:5" x14ac:dyDescent="0.2">
      <c r="A1650" s="2"/>
      <c r="B1650" s="4"/>
      <c r="C1650" s="4"/>
      <c r="D1650" s="4"/>
      <c r="E1650" s="4"/>
    </row>
    <row r="1651" spans="1:5" x14ac:dyDescent="0.2">
      <c r="A1651" s="2"/>
      <c r="B1651" s="4"/>
      <c r="C1651" s="4"/>
      <c r="D1651" s="4"/>
      <c r="E1651" s="4"/>
    </row>
    <row r="1652" spans="1:5" x14ac:dyDescent="0.2">
      <c r="A1652" s="2"/>
      <c r="B1652" s="4"/>
      <c r="C1652" s="4"/>
      <c r="D1652" s="4"/>
      <c r="E1652" s="4"/>
    </row>
    <row r="1653" spans="1:5" x14ac:dyDescent="0.2">
      <c r="A1653" s="2"/>
      <c r="B1653" s="4"/>
      <c r="C1653" s="4"/>
      <c r="D1653" s="4"/>
      <c r="E1653" s="4"/>
    </row>
    <row r="1654" spans="1:5" x14ac:dyDescent="0.2">
      <c r="A1654" s="2"/>
      <c r="B1654" s="4"/>
      <c r="C1654" s="4"/>
      <c r="D1654" s="4"/>
      <c r="E1654" s="4"/>
    </row>
    <row r="1655" spans="1:5" x14ac:dyDescent="0.2">
      <c r="A1655" s="2"/>
      <c r="B1655" s="4"/>
      <c r="C1655" s="4"/>
      <c r="D1655" s="4"/>
      <c r="E1655" s="4"/>
    </row>
    <row r="1656" spans="1:5" x14ac:dyDescent="0.2">
      <c r="A1656" s="2"/>
      <c r="B1656" s="4"/>
      <c r="C1656" s="4"/>
      <c r="D1656" s="4"/>
      <c r="E1656" s="4"/>
    </row>
    <row r="1657" spans="1:5" x14ac:dyDescent="0.2">
      <c r="A1657" s="2"/>
      <c r="B1657" s="4"/>
      <c r="C1657" s="4"/>
      <c r="D1657" s="4"/>
      <c r="E1657" s="4"/>
    </row>
    <row r="1658" spans="1:5" x14ac:dyDescent="0.2">
      <c r="A1658" s="2"/>
      <c r="B1658" s="4"/>
      <c r="C1658" s="4"/>
      <c r="D1658" s="4"/>
      <c r="E1658" s="4"/>
    </row>
    <row r="1659" spans="1:5" x14ac:dyDescent="0.2">
      <c r="A1659" s="2"/>
      <c r="B1659" s="4"/>
      <c r="C1659" s="4"/>
      <c r="D1659" s="4"/>
      <c r="E1659" s="4"/>
    </row>
    <row r="1660" spans="1:5" x14ac:dyDescent="0.2">
      <c r="A1660" s="2"/>
      <c r="B1660" s="4"/>
      <c r="C1660" s="4"/>
      <c r="D1660" s="4"/>
      <c r="E1660" s="4"/>
    </row>
    <row r="1661" spans="1:5" x14ac:dyDescent="0.2">
      <c r="A1661" s="2"/>
      <c r="B1661" s="4"/>
      <c r="C1661" s="4"/>
      <c r="D1661" s="4"/>
      <c r="E1661" s="4"/>
    </row>
    <row r="1662" spans="1:5" x14ac:dyDescent="0.2">
      <c r="A1662" s="2"/>
      <c r="B1662" s="4"/>
      <c r="C1662" s="4"/>
      <c r="D1662" s="4"/>
      <c r="E1662" s="4"/>
    </row>
    <row r="1663" spans="1:5" x14ac:dyDescent="0.2">
      <c r="A1663" s="2"/>
      <c r="B1663" s="4"/>
      <c r="C1663" s="4"/>
      <c r="D1663" s="4"/>
      <c r="E1663" s="4"/>
    </row>
    <row r="1664" spans="1:5" x14ac:dyDescent="0.2">
      <c r="A1664" s="2"/>
      <c r="B1664" s="4"/>
      <c r="C1664" s="4"/>
      <c r="D1664" s="4"/>
      <c r="E1664" s="4"/>
    </row>
    <row r="1665" spans="1:5" x14ac:dyDescent="0.2">
      <c r="A1665" s="2"/>
      <c r="B1665" s="4"/>
      <c r="C1665" s="4"/>
      <c r="D1665" s="4"/>
      <c r="E1665" s="4"/>
    </row>
    <row r="1666" spans="1:5" x14ac:dyDescent="0.2">
      <c r="A1666" s="2"/>
      <c r="B1666" s="4"/>
      <c r="C1666" s="4"/>
      <c r="D1666" s="4"/>
      <c r="E1666" s="4"/>
    </row>
    <row r="1667" spans="1:5" x14ac:dyDescent="0.2">
      <c r="A1667" s="2"/>
      <c r="B1667" s="4"/>
      <c r="C1667" s="4"/>
      <c r="D1667" s="4"/>
      <c r="E1667" s="4"/>
    </row>
    <row r="1668" spans="1:5" x14ac:dyDescent="0.2">
      <c r="A1668" s="2"/>
      <c r="B1668" s="4"/>
      <c r="C1668" s="4"/>
      <c r="D1668" s="4"/>
      <c r="E1668" s="4"/>
    </row>
    <row r="1669" spans="1:5" x14ac:dyDescent="0.2">
      <c r="A1669" s="2"/>
      <c r="B1669" s="4"/>
      <c r="C1669" s="4"/>
      <c r="D1669" s="4"/>
      <c r="E1669" s="4"/>
    </row>
    <row r="1670" spans="1:5" x14ac:dyDescent="0.2">
      <c r="A1670" s="2"/>
      <c r="B1670" s="4"/>
      <c r="C1670" s="4"/>
      <c r="D1670" s="4"/>
      <c r="E1670" s="4"/>
    </row>
    <row r="1671" spans="1:5" x14ac:dyDescent="0.2">
      <c r="A1671" s="2"/>
      <c r="B1671" s="4"/>
      <c r="C1671" s="4"/>
      <c r="D1671" s="4"/>
      <c r="E1671" s="4"/>
    </row>
    <row r="1672" spans="1:5" x14ac:dyDescent="0.2">
      <c r="A1672" s="2"/>
      <c r="B1672" s="4"/>
      <c r="C1672" s="4"/>
      <c r="D1672" s="4"/>
      <c r="E1672" s="4"/>
    </row>
    <row r="1673" spans="1:5" x14ac:dyDescent="0.2">
      <c r="A1673" s="2"/>
      <c r="B1673" s="4"/>
      <c r="C1673" s="4"/>
      <c r="D1673" s="4"/>
      <c r="E1673" s="4"/>
    </row>
    <row r="1674" spans="1:5" x14ac:dyDescent="0.2">
      <c r="A1674" s="2"/>
      <c r="B1674" s="4"/>
      <c r="C1674" s="4"/>
      <c r="D1674" s="4"/>
      <c r="E1674" s="4"/>
    </row>
    <row r="1675" spans="1:5" x14ac:dyDescent="0.2">
      <c r="A1675" s="2"/>
      <c r="B1675" s="4"/>
      <c r="C1675" s="4"/>
      <c r="D1675" s="4"/>
      <c r="E1675" s="4"/>
    </row>
    <row r="1676" spans="1:5" x14ac:dyDescent="0.2">
      <c r="A1676" s="2"/>
      <c r="B1676" s="4"/>
      <c r="C1676" s="4"/>
      <c r="D1676" s="4"/>
      <c r="E1676" s="4"/>
    </row>
    <row r="1677" spans="1:5" x14ac:dyDescent="0.2">
      <c r="A1677" s="2"/>
      <c r="B1677" s="4"/>
      <c r="C1677" s="4"/>
      <c r="D1677" s="4"/>
      <c r="E1677" s="4"/>
    </row>
    <row r="1678" spans="1:5" x14ac:dyDescent="0.2">
      <c r="A1678" s="2"/>
      <c r="B1678" s="4"/>
      <c r="C1678" s="4"/>
      <c r="D1678" s="4"/>
      <c r="E1678" s="4"/>
    </row>
    <row r="1679" spans="1:5" x14ac:dyDescent="0.2">
      <c r="A1679" s="2"/>
      <c r="B1679" s="4"/>
      <c r="C1679" s="4"/>
      <c r="D1679" s="4"/>
      <c r="E1679" s="4"/>
    </row>
    <row r="1680" spans="1:5" x14ac:dyDescent="0.2">
      <c r="A1680" s="2"/>
      <c r="B1680" s="4"/>
      <c r="C1680" s="4"/>
      <c r="D1680" s="4"/>
      <c r="E1680" s="4"/>
    </row>
    <row r="1681" spans="1:5" x14ac:dyDescent="0.2">
      <c r="A1681" s="2"/>
      <c r="B1681" s="4"/>
      <c r="C1681" s="4"/>
      <c r="D1681" s="4"/>
      <c r="E1681" s="4"/>
    </row>
    <row r="1682" spans="1:5" x14ac:dyDescent="0.2">
      <c r="A1682" s="2"/>
      <c r="B1682" s="4"/>
      <c r="C1682" s="4"/>
      <c r="D1682" s="4"/>
      <c r="E1682" s="4"/>
    </row>
    <row r="1683" spans="1:5" x14ac:dyDescent="0.2">
      <c r="A1683" s="2"/>
      <c r="B1683" s="4"/>
      <c r="C1683" s="4"/>
      <c r="D1683" s="4"/>
      <c r="E1683" s="4"/>
    </row>
    <row r="1684" spans="1:5" x14ac:dyDescent="0.2">
      <c r="A1684" s="2"/>
      <c r="B1684" s="4"/>
      <c r="C1684" s="4"/>
      <c r="D1684" s="4"/>
      <c r="E1684" s="4"/>
    </row>
    <row r="1685" spans="1:5" x14ac:dyDescent="0.2">
      <c r="A1685" s="2"/>
      <c r="B1685" s="4"/>
      <c r="C1685" s="4"/>
      <c r="D1685" s="4"/>
      <c r="E1685" s="4"/>
    </row>
    <row r="1686" spans="1:5" x14ac:dyDescent="0.2">
      <c r="A1686" s="2"/>
      <c r="B1686" s="4"/>
      <c r="C1686" s="4"/>
      <c r="D1686" s="4"/>
      <c r="E1686" s="4"/>
    </row>
    <row r="1687" spans="1:5" x14ac:dyDescent="0.2">
      <c r="A1687" s="2"/>
      <c r="B1687" s="4"/>
      <c r="C1687" s="4"/>
      <c r="D1687" s="4"/>
      <c r="E1687" s="4"/>
    </row>
    <row r="1688" spans="1:5" x14ac:dyDescent="0.2">
      <c r="A1688" s="2"/>
      <c r="B1688" s="4"/>
      <c r="C1688" s="4"/>
      <c r="D1688" s="4"/>
      <c r="E1688" s="4"/>
    </row>
    <row r="1689" spans="1:5" x14ac:dyDescent="0.2">
      <c r="A1689" s="2"/>
      <c r="B1689" s="4"/>
      <c r="C1689" s="4"/>
      <c r="D1689" s="4"/>
      <c r="E1689" s="4"/>
    </row>
    <row r="1690" spans="1:5" x14ac:dyDescent="0.2">
      <c r="A1690" s="2"/>
      <c r="B1690" s="4"/>
      <c r="C1690" s="4"/>
      <c r="D1690" s="4"/>
      <c r="E1690" s="4"/>
    </row>
    <row r="1691" spans="1:5" x14ac:dyDescent="0.2">
      <c r="A1691" s="2"/>
      <c r="B1691" s="4"/>
      <c r="C1691" s="4"/>
      <c r="D1691" s="4"/>
      <c r="E1691" s="4"/>
    </row>
    <row r="1692" spans="1:5" x14ac:dyDescent="0.2">
      <c r="A1692" s="2"/>
      <c r="B1692" s="4"/>
      <c r="C1692" s="4"/>
      <c r="D1692" s="4"/>
      <c r="E1692" s="4"/>
    </row>
    <row r="1693" spans="1:5" x14ac:dyDescent="0.2">
      <c r="A1693" s="2"/>
      <c r="B1693" s="4"/>
      <c r="C1693" s="4"/>
      <c r="D1693" s="4"/>
      <c r="E1693" s="4"/>
    </row>
    <row r="1694" spans="1:5" x14ac:dyDescent="0.2">
      <c r="A1694" s="2"/>
      <c r="B1694" s="4"/>
      <c r="C1694" s="4"/>
      <c r="D1694" s="4"/>
      <c r="E1694" s="4"/>
    </row>
    <row r="1695" spans="1:5" x14ac:dyDescent="0.2">
      <c r="A1695" s="2"/>
      <c r="B1695" s="4"/>
      <c r="C1695" s="4"/>
      <c r="D1695" s="4"/>
      <c r="E1695" s="4"/>
    </row>
    <row r="1696" spans="1:5" x14ac:dyDescent="0.2">
      <c r="A1696" s="2"/>
      <c r="B1696" s="4"/>
      <c r="C1696" s="4"/>
      <c r="D1696" s="4"/>
      <c r="E1696" s="4"/>
    </row>
    <row r="1697" spans="1:5" x14ac:dyDescent="0.2">
      <c r="A1697" s="2"/>
      <c r="B1697" s="4"/>
      <c r="C1697" s="4"/>
      <c r="D1697" s="4"/>
      <c r="E1697" s="4"/>
    </row>
    <row r="1698" spans="1:5" x14ac:dyDescent="0.2">
      <c r="A1698" s="2"/>
      <c r="B1698" s="4"/>
      <c r="C1698" s="4"/>
      <c r="D1698" s="4"/>
      <c r="E1698" s="4"/>
    </row>
    <row r="1699" spans="1:5" x14ac:dyDescent="0.2">
      <c r="A1699" s="2"/>
      <c r="B1699" s="4"/>
      <c r="C1699" s="4"/>
      <c r="D1699" s="4"/>
      <c r="E1699" s="4"/>
    </row>
    <row r="1700" spans="1:5" x14ac:dyDescent="0.2">
      <c r="A1700" s="2"/>
      <c r="B1700" s="4"/>
      <c r="C1700" s="4"/>
      <c r="D1700" s="4"/>
      <c r="E1700" s="4"/>
    </row>
    <row r="1701" spans="1:5" x14ac:dyDescent="0.2">
      <c r="A1701" s="2"/>
      <c r="B1701" s="4"/>
      <c r="C1701" s="4"/>
      <c r="D1701" s="4"/>
      <c r="E1701" s="4"/>
    </row>
    <row r="1702" spans="1:5" x14ac:dyDescent="0.2">
      <c r="A1702" s="2"/>
      <c r="B1702" s="4"/>
      <c r="C1702" s="4"/>
      <c r="D1702" s="4"/>
      <c r="E1702" s="4"/>
    </row>
    <row r="1703" spans="1:5" x14ac:dyDescent="0.2">
      <c r="A1703" s="2"/>
      <c r="B1703" s="4"/>
      <c r="C1703" s="4"/>
      <c r="D1703" s="4"/>
      <c r="E1703" s="4"/>
    </row>
    <row r="1704" spans="1:5" x14ac:dyDescent="0.2">
      <c r="A1704" s="2"/>
      <c r="B1704" s="4"/>
      <c r="C1704" s="4"/>
      <c r="D1704" s="4"/>
      <c r="E1704" s="4"/>
    </row>
    <row r="1705" spans="1:5" x14ac:dyDescent="0.2">
      <c r="A1705" s="2"/>
      <c r="B1705" s="4"/>
      <c r="C1705" s="4"/>
      <c r="D1705" s="4"/>
      <c r="E1705" s="4"/>
    </row>
    <row r="1706" spans="1:5" x14ac:dyDescent="0.2">
      <c r="A1706" s="2"/>
      <c r="B1706" s="4"/>
      <c r="C1706" s="4"/>
      <c r="D1706" s="4"/>
      <c r="E1706" s="4"/>
    </row>
    <row r="1707" spans="1:5" x14ac:dyDescent="0.2">
      <c r="A1707" s="2"/>
      <c r="B1707" s="4"/>
      <c r="C1707" s="4"/>
      <c r="D1707" s="4"/>
      <c r="E1707" s="4"/>
    </row>
    <row r="1708" spans="1:5" x14ac:dyDescent="0.2">
      <c r="A1708" s="2"/>
      <c r="B1708" s="4"/>
      <c r="C1708" s="4"/>
      <c r="D1708" s="4"/>
      <c r="E1708" s="4"/>
    </row>
    <row r="1709" spans="1:5" x14ac:dyDescent="0.2">
      <c r="A1709" s="2"/>
      <c r="B1709" s="4"/>
      <c r="C1709" s="4"/>
      <c r="D1709" s="4"/>
      <c r="E1709" s="4"/>
    </row>
    <row r="1710" spans="1:5" x14ac:dyDescent="0.2">
      <c r="A1710" s="2"/>
      <c r="B1710" s="4"/>
      <c r="C1710" s="4"/>
      <c r="D1710" s="4"/>
      <c r="E1710" s="4"/>
    </row>
    <row r="1711" spans="1:5" x14ac:dyDescent="0.2">
      <c r="A1711" s="2"/>
      <c r="B1711" s="4"/>
      <c r="C1711" s="4"/>
      <c r="D1711" s="4"/>
      <c r="E1711" s="4"/>
    </row>
    <row r="1712" spans="1:5" x14ac:dyDescent="0.2">
      <c r="A1712" s="2"/>
      <c r="B1712" s="4"/>
      <c r="C1712" s="4"/>
      <c r="D1712" s="4"/>
      <c r="E1712" s="4"/>
    </row>
    <row r="1713" spans="1:5" x14ac:dyDescent="0.2">
      <c r="A1713" s="2"/>
      <c r="B1713" s="4"/>
      <c r="C1713" s="4"/>
      <c r="D1713" s="4"/>
      <c r="E1713" s="4"/>
    </row>
    <row r="1714" spans="1:5" x14ac:dyDescent="0.2">
      <c r="A1714" s="2"/>
      <c r="B1714" s="4"/>
      <c r="C1714" s="4"/>
      <c r="D1714" s="4"/>
      <c r="E1714" s="4"/>
    </row>
    <row r="1715" spans="1:5" x14ac:dyDescent="0.2">
      <c r="A1715" s="2"/>
      <c r="B1715" s="4"/>
      <c r="C1715" s="4"/>
      <c r="D1715" s="4"/>
      <c r="E1715" s="4"/>
    </row>
    <row r="1716" spans="1:5" x14ac:dyDescent="0.2">
      <c r="A1716" s="2"/>
      <c r="B1716" s="4"/>
      <c r="C1716" s="4"/>
      <c r="D1716" s="4"/>
      <c r="E1716" s="4"/>
    </row>
    <row r="1717" spans="1:5" x14ac:dyDescent="0.2">
      <c r="A1717" s="2"/>
      <c r="B1717" s="4"/>
      <c r="C1717" s="4"/>
      <c r="D1717" s="4"/>
      <c r="E1717" s="4"/>
    </row>
    <row r="1718" spans="1:5" x14ac:dyDescent="0.2">
      <c r="A1718" s="2"/>
      <c r="B1718" s="4"/>
      <c r="C1718" s="4"/>
      <c r="D1718" s="4"/>
      <c r="E1718" s="4"/>
    </row>
    <row r="1719" spans="1:5" x14ac:dyDescent="0.2">
      <c r="A1719" s="2"/>
      <c r="B1719" s="4"/>
      <c r="C1719" s="4"/>
      <c r="D1719" s="4"/>
      <c r="E1719" s="4"/>
    </row>
    <row r="1720" spans="1:5" x14ac:dyDescent="0.2">
      <c r="A1720" s="2"/>
      <c r="B1720" s="4"/>
      <c r="C1720" s="4"/>
      <c r="D1720" s="4"/>
      <c r="E1720" s="4"/>
    </row>
    <row r="1721" spans="1:5" x14ac:dyDescent="0.2">
      <c r="A1721" s="2"/>
      <c r="B1721" s="4"/>
      <c r="C1721" s="4"/>
      <c r="D1721" s="4"/>
      <c r="E1721" s="4"/>
    </row>
    <row r="1722" spans="1:5" x14ac:dyDescent="0.2">
      <c r="A1722" s="2"/>
      <c r="B1722" s="4"/>
      <c r="C1722" s="4"/>
      <c r="D1722" s="4"/>
      <c r="E1722" s="4"/>
    </row>
    <row r="1723" spans="1:5" x14ac:dyDescent="0.2">
      <c r="A1723" s="2"/>
      <c r="B1723" s="4"/>
      <c r="C1723" s="4"/>
      <c r="D1723" s="4"/>
      <c r="E1723" s="4"/>
    </row>
    <row r="1724" spans="1:5" x14ac:dyDescent="0.2">
      <c r="A1724" s="2"/>
      <c r="B1724" s="4"/>
      <c r="C1724" s="4"/>
      <c r="D1724" s="4"/>
      <c r="E1724" s="4"/>
    </row>
    <row r="1725" spans="1:5" x14ac:dyDescent="0.2">
      <c r="A1725" s="2"/>
      <c r="B1725" s="4"/>
      <c r="C1725" s="4"/>
      <c r="D1725" s="4"/>
      <c r="E1725" s="4"/>
    </row>
    <row r="1726" spans="1:5" x14ac:dyDescent="0.2">
      <c r="A1726" s="2"/>
      <c r="B1726" s="4"/>
      <c r="C1726" s="4"/>
      <c r="D1726" s="4"/>
      <c r="E1726" s="4"/>
    </row>
    <row r="1727" spans="1:5" x14ac:dyDescent="0.2">
      <c r="A1727" s="2"/>
      <c r="B1727" s="4"/>
      <c r="C1727" s="4"/>
      <c r="D1727" s="4"/>
      <c r="E1727" s="4"/>
    </row>
    <row r="1728" spans="1:5" x14ac:dyDescent="0.2">
      <c r="A1728" s="2"/>
      <c r="B1728" s="4"/>
      <c r="C1728" s="4"/>
      <c r="D1728" s="4"/>
      <c r="E1728" s="4"/>
    </row>
    <row r="1729" spans="1:5" x14ac:dyDescent="0.2">
      <c r="A1729" s="2"/>
      <c r="B1729" s="4"/>
      <c r="C1729" s="4"/>
      <c r="D1729" s="4"/>
      <c r="E1729" s="4"/>
    </row>
    <row r="1730" spans="1:5" x14ac:dyDescent="0.2">
      <c r="A1730" s="2"/>
      <c r="B1730" s="4"/>
      <c r="C1730" s="4"/>
      <c r="D1730" s="4"/>
      <c r="E1730" s="4"/>
    </row>
    <row r="1731" spans="1:5" x14ac:dyDescent="0.2">
      <c r="A1731" s="2"/>
      <c r="B1731" s="4"/>
      <c r="C1731" s="4"/>
      <c r="D1731" s="4"/>
      <c r="E1731" s="4"/>
    </row>
    <row r="1732" spans="1:5" x14ac:dyDescent="0.2">
      <c r="A1732" s="2"/>
      <c r="B1732" s="4"/>
      <c r="C1732" s="4"/>
      <c r="D1732" s="4"/>
      <c r="E1732" s="4"/>
    </row>
    <row r="1733" spans="1:5" x14ac:dyDescent="0.2">
      <c r="A1733" s="2"/>
      <c r="B1733" s="4"/>
      <c r="C1733" s="4"/>
      <c r="D1733" s="4"/>
      <c r="E1733" s="4"/>
    </row>
    <row r="1734" spans="1:5" x14ac:dyDescent="0.2">
      <c r="A1734" s="2"/>
      <c r="B1734" s="4"/>
      <c r="C1734" s="4"/>
      <c r="D1734" s="4"/>
      <c r="E1734" s="4"/>
    </row>
    <row r="1735" spans="1:5" x14ac:dyDescent="0.2">
      <c r="A1735" s="2"/>
      <c r="B1735" s="4"/>
      <c r="C1735" s="4"/>
      <c r="D1735" s="4"/>
      <c r="E1735" s="4"/>
    </row>
    <row r="1736" spans="1:5" x14ac:dyDescent="0.2">
      <c r="A1736" s="2"/>
      <c r="B1736" s="4"/>
      <c r="C1736" s="4"/>
      <c r="D1736" s="4"/>
      <c r="E1736" s="4"/>
    </row>
    <row r="1737" spans="1:5" x14ac:dyDescent="0.2">
      <c r="A1737" s="2"/>
      <c r="B1737" s="4"/>
      <c r="C1737" s="4"/>
      <c r="D1737" s="4"/>
      <c r="E1737" s="4"/>
    </row>
    <row r="1738" spans="1:5" x14ac:dyDescent="0.2">
      <c r="A1738" s="2"/>
      <c r="B1738" s="4"/>
      <c r="C1738" s="4"/>
      <c r="D1738" s="4"/>
      <c r="E1738" s="4"/>
    </row>
    <row r="1739" spans="1:5" x14ac:dyDescent="0.2">
      <c r="A1739" s="2"/>
      <c r="B1739" s="4"/>
      <c r="C1739" s="4"/>
      <c r="D1739" s="4"/>
      <c r="E1739" s="4"/>
    </row>
    <row r="1740" spans="1:5" x14ac:dyDescent="0.2">
      <c r="A1740" s="2"/>
      <c r="B1740" s="4"/>
      <c r="C1740" s="4"/>
      <c r="D1740" s="4"/>
      <c r="E1740" s="4"/>
    </row>
    <row r="1741" spans="1:5" x14ac:dyDescent="0.2">
      <c r="A1741" s="2"/>
      <c r="B1741" s="4"/>
      <c r="C1741" s="4"/>
      <c r="D1741" s="4"/>
      <c r="E1741" s="4"/>
    </row>
    <row r="1742" spans="1:5" x14ac:dyDescent="0.2">
      <c r="A1742" s="2"/>
      <c r="B1742" s="4"/>
      <c r="C1742" s="4"/>
      <c r="D1742" s="4"/>
      <c r="E1742" s="4"/>
    </row>
    <row r="1743" spans="1:5" x14ac:dyDescent="0.2">
      <c r="A1743" s="2"/>
      <c r="B1743" s="4"/>
      <c r="C1743" s="4"/>
      <c r="D1743" s="4"/>
      <c r="E1743" s="4"/>
    </row>
    <row r="1744" spans="1:5" x14ac:dyDescent="0.2">
      <c r="A1744" s="2"/>
      <c r="B1744" s="4"/>
      <c r="C1744" s="4"/>
      <c r="D1744" s="4"/>
      <c r="E1744" s="4"/>
    </row>
    <row r="1745" spans="1:5" x14ac:dyDescent="0.2">
      <c r="A1745" s="2"/>
      <c r="B1745" s="4"/>
      <c r="C1745" s="4"/>
      <c r="D1745" s="4"/>
      <c r="E1745" s="4"/>
    </row>
    <row r="1746" spans="1:5" x14ac:dyDescent="0.2">
      <c r="A1746" s="2"/>
      <c r="B1746" s="4"/>
      <c r="C1746" s="4"/>
      <c r="D1746" s="4"/>
      <c r="E1746" s="4"/>
    </row>
    <row r="1747" spans="1:5" x14ac:dyDescent="0.2">
      <c r="A1747" s="2"/>
      <c r="B1747" s="4"/>
      <c r="C1747" s="4"/>
      <c r="D1747" s="4"/>
      <c r="E1747" s="4"/>
    </row>
    <row r="1748" spans="1:5" x14ac:dyDescent="0.2">
      <c r="A1748" s="2"/>
      <c r="B1748" s="4"/>
      <c r="C1748" s="4"/>
      <c r="D1748" s="4"/>
      <c r="E1748" s="4"/>
    </row>
    <row r="1749" spans="1:5" x14ac:dyDescent="0.2">
      <c r="A1749" s="2"/>
      <c r="B1749" s="4"/>
      <c r="C1749" s="4"/>
      <c r="D1749" s="4"/>
      <c r="E1749" s="4"/>
    </row>
    <row r="1750" spans="1:5" x14ac:dyDescent="0.2">
      <c r="A1750" s="2"/>
      <c r="B1750" s="4"/>
      <c r="C1750" s="4"/>
      <c r="D1750" s="4"/>
      <c r="E1750" s="4"/>
    </row>
    <row r="1751" spans="1:5" x14ac:dyDescent="0.2">
      <c r="A1751" s="2"/>
      <c r="B1751" s="4"/>
      <c r="C1751" s="4"/>
      <c r="D1751" s="4"/>
      <c r="E1751" s="4"/>
    </row>
    <row r="1752" spans="1:5" x14ac:dyDescent="0.2">
      <c r="A1752" s="2"/>
      <c r="B1752" s="4"/>
      <c r="C1752" s="4"/>
      <c r="D1752" s="4"/>
      <c r="E1752" s="4"/>
    </row>
    <row r="1753" spans="1:5" x14ac:dyDescent="0.2">
      <c r="A1753" s="2"/>
      <c r="B1753" s="4"/>
      <c r="C1753" s="4"/>
      <c r="D1753" s="4"/>
      <c r="E1753" s="4"/>
    </row>
    <row r="1754" spans="1:5" x14ac:dyDescent="0.2">
      <c r="A1754" s="2"/>
      <c r="B1754" s="4"/>
      <c r="C1754" s="4"/>
      <c r="D1754" s="4"/>
      <c r="E1754" s="4"/>
    </row>
    <row r="1755" spans="1:5" x14ac:dyDescent="0.2">
      <c r="A1755" s="2"/>
      <c r="B1755" s="4"/>
      <c r="C1755" s="4"/>
      <c r="D1755" s="4"/>
      <c r="E1755" s="4"/>
    </row>
    <row r="1756" spans="1:5" x14ac:dyDescent="0.2">
      <c r="A1756" s="2"/>
      <c r="B1756" s="4"/>
      <c r="C1756" s="4"/>
      <c r="D1756" s="4"/>
      <c r="E1756" s="4"/>
    </row>
    <row r="1757" spans="1:5" x14ac:dyDescent="0.2">
      <c r="A1757" s="2"/>
      <c r="B1757" s="4"/>
      <c r="C1757" s="4"/>
      <c r="D1757" s="4"/>
      <c r="E1757" s="4"/>
    </row>
    <row r="1758" spans="1:5" x14ac:dyDescent="0.2">
      <c r="A1758" s="2"/>
      <c r="B1758" s="4"/>
      <c r="C1758" s="4"/>
      <c r="D1758" s="4"/>
      <c r="E1758" s="4"/>
    </row>
    <row r="1759" spans="1:5" x14ac:dyDescent="0.2">
      <c r="A1759" s="2"/>
      <c r="B1759" s="4"/>
      <c r="C1759" s="4"/>
      <c r="D1759" s="4"/>
      <c r="E1759" s="4"/>
    </row>
    <row r="1760" spans="1:5" x14ac:dyDescent="0.2">
      <c r="A1760" s="2"/>
      <c r="B1760" s="4"/>
      <c r="C1760" s="4"/>
      <c r="D1760" s="4"/>
      <c r="E1760" s="4"/>
    </row>
    <row r="1761" spans="1:5" x14ac:dyDescent="0.2">
      <c r="A1761" s="2"/>
      <c r="B1761" s="4"/>
      <c r="C1761" s="4"/>
      <c r="D1761" s="4"/>
      <c r="E1761" s="4"/>
    </row>
    <row r="1762" spans="1:5" x14ac:dyDescent="0.2">
      <c r="A1762" s="2"/>
      <c r="B1762" s="4"/>
      <c r="C1762" s="4"/>
      <c r="D1762" s="4"/>
      <c r="E1762" s="4"/>
    </row>
    <row r="1763" spans="1:5" x14ac:dyDescent="0.2">
      <c r="A1763" s="2"/>
      <c r="B1763" s="4"/>
      <c r="C1763" s="4"/>
      <c r="D1763" s="4"/>
      <c r="E1763" s="4"/>
    </row>
    <row r="1764" spans="1:5" x14ac:dyDescent="0.2">
      <c r="A1764" s="2"/>
      <c r="B1764" s="4"/>
      <c r="C1764" s="4"/>
      <c r="D1764" s="4"/>
      <c r="E1764" s="4"/>
    </row>
    <row r="1765" spans="1:5" x14ac:dyDescent="0.2">
      <c r="A1765" s="2"/>
      <c r="B1765" s="4"/>
      <c r="C1765" s="4"/>
      <c r="D1765" s="4"/>
      <c r="E1765" s="4"/>
    </row>
    <row r="1766" spans="1:5" x14ac:dyDescent="0.2">
      <c r="A1766" s="2"/>
      <c r="B1766" s="4"/>
      <c r="C1766" s="4"/>
      <c r="D1766" s="4"/>
      <c r="E1766" s="4"/>
    </row>
    <row r="1767" spans="1:5" x14ac:dyDescent="0.2">
      <c r="A1767" s="2"/>
      <c r="B1767" s="4"/>
      <c r="C1767" s="4"/>
      <c r="D1767" s="4"/>
      <c r="E1767" s="4"/>
    </row>
    <row r="1768" spans="1:5" x14ac:dyDescent="0.2">
      <c r="A1768" s="2"/>
      <c r="B1768" s="4"/>
      <c r="C1768" s="4"/>
      <c r="D1768" s="4"/>
      <c r="E1768" s="4"/>
    </row>
    <row r="1769" spans="1:5" x14ac:dyDescent="0.2">
      <c r="A1769" s="2"/>
      <c r="B1769" s="4"/>
      <c r="C1769" s="4"/>
      <c r="D1769" s="4"/>
      <c r="E1769" s="4"/>
    </row>
    <row r="1770" spans="1:5" x14ac:dyDescent="0.2">
      <c r="A1770" s="2"/>
      <c r="B1770" s="4"/>
      <c r="C1770" s="4"/>
      <c r="D1770" s="4"/>
      <c r="E1770" s="4"/>
    </row>
    <row r="1771" spans="1:5" x14ac:dyDescent="0.2">
      <c r="A1771" s="2"/>
      <c r="B1771" s="4"/>
      <c r="C1771" s="4"/>
      <c r="D1771" s="4"/>
      <c r="E1771" s="4"/>
    </row>
    <row r="1772" spans="1:5" x14ac:dyDescent="0.2">
      <c r="A1772" s="2"/>
      <c r="B1772" s="4"/>
      <c r="C1772" s="4"/>
      <c r="D1772" s="4"/>
      <c r="E1772" s="4"/>
    </row>
    <row r="1773" spans="1:5" x14ac:dyDescent="0.2">
      <c r="A1773" s="2"/>
      <c r="B1773" s="4"/>
      <c r="C1773" s="4"/>
      <c r="D1773" s="4"/>
      <c r="E1773" s="4"/>
    </row>
    <row r="1774" spans="1:5" x14ac:dyDescent="0.2">
      <c r="A1774" s="2"/>
      <c r="B1774" s="4"/>
      <c r="C1774" s="4"/>
      <c r="D1774" s="4"/>
      <c r="E1774" s="4"/>
    </row>
    <row r="1775" spans="1:5" x14ac:dyDescent="0.2">
      <c r="A1775" s="2"/>
      <c r="B1775" s="4"/>
      <c r="C1775" s="4"/>
      <c r="D1775" s="4"/>
      <c r="E1775" s="4"/>
    </row>
    <row r="1776" spans="1:5" x14ac:dyDescent="0.2">
      <c r="A1776" s="2"/>
      <c r="B1776" s="4"/>
      <c r="C1776" s="4"/>
      <c r="D1776" s="4"/>
      <c r="E1776" s="4"/>
    </row>
    <row r="1777" spans="1:5" x14ac:dyDescent="0.2">
      <c r="A1777" s="2"/>
      <c r="B1777" s="4"/>
      <c r="C1777" s="4"/>
      <c r="D1777" s="4"/>
      <c r="E1777" s="4"/>
    </row>
    <row r="1778" spans="1:5" x14ac:dyDescent="0.2">
      <c r="A1778" s="2"/>
      <c r="B1778" s="4"/>
      <c r="C1778" s="4"/>
      <c r="D1778" s="4"/>
      <c r="E1778" s="4"/>
    </row>
    <row r="1779" spans="1:5" x14ac:dyDescent="0.2">
      <c r="A1779" s="2"/>
      <c r="B1779" s="4"/>
      <c r="C1779" s="4"/>
      <c r="D1779" s="4"/>
      <c r="E1779" s="4"/>
    </row>
    <row r="1780" spans="1:5" x14ac:dyDescent="0.2">
      <c r="A1780" s="2"/>
      <c r="B1780" s="4"/>
      <c r="C1780" s="4"/>
      <c r="D1780" s="4"/>
      <c r="E1780" s="4"/>
    </row>
    <row r="1781" spans="1:5" x14ac:dyDescent="0.2">
      <c r="A1781" s="2"/>
      <c r="B1781" s="4"/>
      <c r="C1781" s="4"/>
      <c r="D1781" s="4"/>
      <c r="E1781" s="4"/>
    </row>
    <row r="1782" spans="1:5" x14ac:dyDescent="0.2">
      <c r="A1782" s="2"/>
      <c r="B1782" s="4"/>
      <c r="C1782" s="4"/>
      <c r="D1782" s="4"/>
      <c r="E1782" s="4"/>
    </row>
    <row r="1783" spans="1:5" x14ac:dyDescent="0.2">
      <c r="A1783" s="2"/>
      <c r="B1783" s="4"/>
      <c r="C1783" s="4"/>
      <c r="D1783" s="4"/>
      <c r="E1783" s="4"/>
    </row>
    <row r="1784" spans="1:5" x14ac:dyDescent="0.2">
      <c r="A1784" s="2"/>
      <c r="B1784" s="4"/>
      <c r="C1784" s="4"/>
      <c r="D1784" s="4"/>
      <c r="E1784" s="4"/>
    </row>
    <row r="1785" spans="1:5" x14ac:dyDescent="0.2">
      <c r="A1785" s="2"/>
      <c r="B1785" s="4"/>
      <c r="C1785" s="4"/>
      <c r="D1785" s="4"/>
      <c r="E1785" s="4"/>
    </row>
    <row r="1786" spans="1:5" x14ac:dyDescent="0.2">
      <c r="A1786" s="2"/>
      <c r="B1786" s="4"/>
      <c r="C1786" s="4"/>
      <c r="D1786" s="4"/>
      <c r="E1786" s="4"/>
    </row>
    <row r="1787" spans="1:5" x14ac:dyDescent="0.2">
      <c r="A1787" s="2"/>
      <c r="B1787" s="4"/>
      <c r="C1787" s="4"/>
      <c r="D1787" s="4"/>
      <c r="E1787" s="4"/>
    </row>
    <row r="1788" spans="1:5" x14ac:dyDescent="0.2">
      <c r="A1788" s="2"/>
      <c r="B1788" s="4"/>
      <c r="C1788" s="4"/>
      <c r="D1788" s="4"/>
      <c r="E1788" s="4"/>
    </row>
    <row r="1789" spans="1:5" x14ac:dyDescent="0.2">
      <c r="A1789" s="2"/>
      <c r="B1789" s="4"/>
      <c r="C1789" s="4"/>
      <c r="D1789" s="4"/>
      <c r="E1789" s="4"/>
    </row>
    <row r="1790" spans="1:5" x14ac:dyDescent="0.2">
      <c r="A1790" s="2"/>
      <c r="B1790" s="4"/>
      <c r="C1790" s="4"/>
      <c r="D1790" s="4"/>
      <c r="E1790" s="4"/>
    </row>
    <row r="1791" spans="1:5" x14ac:dyDescent="0.2">
      <c r="A1791" s="2"/>
      <c r="B1791" s="4"/>
      <c r="C1791" s="4"/>
      <c r="D1791" s="4"/>
      <c r="E1791" s="4"/>
    </row>
    <row r="1792" spans="1:5" x14ac:dyDescent="0.2">
      <c r="A1792" s="2"/>
      <c r="B1792" s="4"/>
      <c r="C1792" s="4"/>
      <c r="D1792" s="4"/>
      <c r="E1792" s="4"/>
    </row>
    <row r="1793" spans="1:5" x14ac:dyDescent="0.2">
      <c r="A1793" s="2"/>
      <c r="B1793" s="4"/>
      <c r="C1793" s="4"/>
      <c r="D1793" s="4"/>
      <c r="E1793" s="4"/>
    </row>
    <row r="1794" spans="1:5" x14ac:dyDescent="0.2">
      <c r="A1794" s="2"/>
      <c r="B1794" s="4"/>
      <c r="C1794" s="4"/>
      <c r="D1794" s="4"/>
      <c r="E1794" s="4"/>
    </row>
    <row r="1795" spans="1:5" x14ac:dyDescent="0.2">
      <c r="A1795" s="2"/>
      <c r="B1795" s="4"/>
      <c r="C1795" s="4"/>
      <c r="D1795" s="4"/>
      <c r="E1795" s="4"/>
    </row>
    <row r="1796" spans="1:5" x14ac:dyDescent="0.2">
      <c r="A1796" s="2"/>
      <c r="B1796" s="4"/>
      <c r="C1796" s="4"/>
      <c r="D1796" s="4"/>
      <c r="E1796" s="4"/>
    </row>
    <row r="1797" spans="1:5" x14ac:dyDescent="0.2">
      <c r="A1797" s="2"/>
      <c r="B1797" s="4"/>
      <c r="C1797" s="4"/>
      <c r="D1797" s="4"/>
      <c r="E1797" s="4"/>
    </row>
    <row r="1798" spans="1:5" x14ac:dyDescent="0.2">
      <c r="A1798" s="2"/>
      <c r="B1798" s="4"/>
      <c r="C1798" s="4"/>
      <c r="D1798" s="4"/>
      <c r="E1798" s="4"/>
    </row>
    <row r="1799" spans="1:5" x14ac:dyDescent="0.2">
      <c r="A1799" s="2"/>
      <c r="B1799" s="4"/>
      <c r="C1799" s="4"/>
      <c r="D1799" s="4"/>
      <c r="E1799" s="4"/>
    </row>
    <row r="1800" spans="1:5" x14ac:dyDescent="0.2">
      <c r="A1800" s="2"/>
      <c r="B1800" s="4"/>
      <c r="C1800" s="4"/>
      <c r="D1800" s="4"/>
      <c r="E1800" s="4"/>
    </row>
    <row r="1801" spans="1:5" x14ac:dyDescent="0.2">
      <c r="A1801" s="2"/>
      <c r="B1801" s="4"/>
      <c r="C1801" s="4"/>
      <c r="D1801" s="4"/>
      <c r="E1801" s="4"/>
    </row>
    <row r="1802" spans="1:5" x14ac:dyDescent="0.2">
      <c r="A1802" s="2"/>
      <c r="B1802" s="4"/>
      <c r="C1802" s="4"/>
      <c r="D1802" s="4"/>
      <c r="E1802" s="4"/>
    </row>
    <row r="1803" spans="1:5" x14ac:dyDescent="0.2">
      <c r="A1803" s="2"/>
      <c r="B1803" s="4"/>
      <c r="C1803" s="4"/>
      <c r="D1803" s="4"/>
      <c r="E1803" s="4"/>
    </row>
    <row r="1804" spans="1:5" x14ac:dyDescent="0.2">
      <c r="A1804" s="2"/>
      <c r="B1804" s="4"/>
      <c r="C1804" s="4"/>
      <c r="D1804" s="4"/>
      <c r="E1804" s="4"/>
    </row>
    <row r="1805" spans="1:5" x14ac:dyDescent="0.2">
      <c r="A1805" s="2"/>
      <c r="B1805" s="4"/>
      <c r="C1805" s="4"/>
      <c r="D1805" s="4"/>
      <c r="E1805" s="4"/>
    </row>
    <row r="1806" spans="1:5" x14ac:dyDescent="0.2">
      <c r="A1806" s="2"/>
      <c r="B1806" s="4"/>
      <c r="C1806" s="4"/>
      <c r="D1806" s="4"/>
      <c r="E1806" s="4"/>
    </row>
    <row r="1807" spans="1:5" x14ac:dyDescent="0.2">
      <c r="A1807" s="2"/>
      <c r="B1807" s="4"/>
      <c r="C1807" s="4"/>
      <c r="D1807" s="4"/>
      <c r="E1807" s="4"/>
    </row>
    <row r="1808" spans="1:5" x14ac:dyDescent="0.2">
      <c r="A1808" s="2"/>
      <c r="B1808" s="4"/>
      <c r="C1808" s="4"/>
      <c r="D1808" s="4"/>
      <c r="E1808" s="4"/>
    </row>
    <row r="1809" spans="1:5" x14ac:dyDescent="0.2">
      <c r="A1809" s="2"/>
      <c r="B1809" s="4"/>
      <c r="C1809" s="4"/>
      <c r="D1809" s="4"/>
      <c r="E1809" s="4"/>
    </row>
    <row r="1810" spans="1:5" x14ac:dyDescent="0.2">
      <c r="A1810" s="2"/>
      <c r="B1810" s="4"/>
      <c r="C1810" s="4"/>
      <c r="D1810" s="4"/>
      <c r="E1810" s="4"/>
    </row>
    <row r="1811" spans="1:5" x14ac:dyDescent="0.2">
      <c r="A1811" s="2"/>
      <c r="B1811" s="4"/>
      <c r="C1811" s="4"/>
      <c r="D1811" s="4"/>
      <c r="E1811" s="4"/>
    </row>
    <row r="1812" spans="1:5" x14ac:dyDescent="0.2">
      <c r="A1812" s="2"/>
      <c r="B1812" s="4"/>
      <c r="C1812" s="4"/>
      <c r="D1812" s="4"/>
      <c r="E1812" s="4"/>
    </row>
    <row r="1813" spans="1:5" x14ac:dyDescent="0.2">
      <c r="A1813" s="2"/>
      <c r="B1813" s="4"/>
      <c r="C1813" s="4"/>
      <c r="D1813" s="4"/>
      <c r="E1813" s="4"/>
    </row>
    <row r="1814" spans="1:5" x14ac:dyDescent="0.2">
      <c r="A1814" s="2"/>
      <c r="B1814" s="4"/>
      <c r="C1814" s="4"/>
      <c r="D1814" s="4"/>
      <c r="E1814" s="4"/>
    </row>
    <row r="1815" spans="1:5" x14ac:dyDescent="0.2">
      <c r="A1815" s="2"/>
      <c r="B1815" s="4"/>
      <c r="C1815" s="4"/>
      <c r="D1815" s="4"/>
      <c r="E1815" s="4"/>
    </row>
    <row r="1816" spans="1:5" x14ac:dyDescent="0.2">
      <c r="A1816" s="2"/>
      <c r="B1816" s="4"/>
      <c r="C1816" s="4"/>
      <c r="D1816" s="4"/>
      <c r="E1816" s="4"/>
    </row>
    <row r="1817" spans="1:5" x14ac:dyDescent="0.2">
      <c r="A1817" s="2"/>
      <c r="B1817" s="4"/>
      <c r="C1817" s="4"/>
      <c r="D1817" s="4"/>
      <c r="E1817" s="4"/>
    </row>
    <row r="1818" spans="1:5" x14ac:dyDescent="0.2">
      <c r="A1818" s="2"/>
      <c r="B1818" s="4"/>
      <c r="C1818" s="4"/>
      <c r="D1818" s="4"/>
      <c r="E1818" s="4"/>
    </row>
    <row r="1819" spans="1:5" x14ac:dyDescent="0.2">
      <c r="A1819" s="2"/>
      <c r="B1819" s="4"/>
      <c r="C1819" s="4"/>
      <c r="D1819" s="4"/>
      <c r="E1819" s="4"/>
    </row>
    <row r="1820" spans="1:5" x14ac:dyDescent="0.2">
      <c r="A1820" s="2"/>
      <c r="B1820" s="4"/>
      <c r="C1820" s="4"/>
      <c r="D1820" s="4"/>
      <c r="E1820" s="4"/>
    </row>
    <row r="1821" spans="1:5" x14ac:dyDescent="0.2">
      <c r="A1821" s="2"/>
      <c r="B1821" s="4"/>
      <c r="C1821" s="4"/>
      <c r="D1821" s="4"/>
      <c r="E1821" s="4"/>
    </row>
    <row r="1822" spans="1:5" x14ac:dyDescent="0.2">
      <c r="A1822" s="2"/>
      <c r="B1822" s="4"/>
      <c r="C1822" s="4"/>
      <c r="D1822" s="4"/>
      <c r="E1822" s="4"/>
    </row>
    <row r="1823" spans="1:5" x14ac:dyDescent="0.2">
      <c r="A1823" s="2"/>
      <c r="B1823" s="4"/>
      <c r="C1823" s="4"/>
      <c r="D1823" s="4"/>
      <c r="E1823" s="4"/>
    </row>
    <row r="1824" spans="1:5" x14ac:dyDescent="0.2">
      <c r="A1824" s="2"/>
      <c r="B1824" s="4"/>
      <c r="C1824" s="4"/>
      <c r="D1824" s="4"/>
      <c r="E1824" s="4"/>
    </row>
    <row r="1825" spans="1:5" x14ac:dyDescent="0.2">
      <c r="A1825" s="2"/>
      <c r="B1825" s="4"/>
      <c r="C1825" s="4"/>
      <c r="D1825" s="4"/>
      <c r="E1825" s="4"/>
    </row>
    <row r="1826" spans="1:5" x14ac:dyDescent="0.2">
      <c r="A1826" s="2"/>
      <c r="B1826" s="4"/>
      <c r="C1826" s="4"/>
      <c r="D1826" s="4"/>
      <c r="E1826" s="4"/>
    </row>
    <row r="1827" spans="1:5" x14ac:dyDescent="0.2">
      <c r="A1827" s="2"/>
      <c r="B1827" s="4"/>
      <c r="C1827" s="4"/>
      <c r="D1827" s="4"/>
      <c r="E1827" s="4"/>
    </row>
    <row r="1828" spans="1:5" x14ac:dyDescent="0.2">
      <c r="A1828" s="2"/>
      <c r="B1828" s="4"/>
      <c r="C1828" s="4"/>
      <c r="D1828" s="4"/>
      <c r="E1828" s="4"/>
    </row>
    <row r="1829" spans="1:5" x14ac:dyDescent="0.2">
      <c r="A1829" s="2"/>
      <c r="B1829" s="4"/>
      <c r="C1829" s="4"/>
      <c r="D1829" s="4"/>
      <c r="E1829" s="4"/>
    </row>
    <row r="1830" spans="1:5" x14ac:dyDescent="0.2">
      <c r="A1830" s="2"/>
      <c r="B1830" s="4"/>
      <c r="C1830" s="4"/>
      <c r="D1830" s="4"/>
      <c r="E1830" s="4"/>
    </row>
    <row r="1831" spans="1:5" x14ac:dyDescent="0.2">
      <c r="A1831" s="2"/>
      <c r="B1831" s="4"/>
      <c r="C1831" s="4"/>
      <c r="D1831" s="4"/>
      <c r="E1831" s="4"/>
    </row>
    <row r="1832" spans="1:5" x14ac:dyDescent="0.2">
      <c r="A1832" s="2"/>
      <c r="B1832" s="4"/>
      <c r="C1832" s="4"/>
      <c r="D1832" s="4"/>
      <c r="E1832" s="4"/>
    </row>
    <row r="1833" spans="1:5" x14ac:dyDescent="0.2">
      <c r="A1833" s="2"/>
      <c r="B1833" s="4"/>
      <c r="C1833" s="4"/>
      <c r="D1833" s="4"/>
      <c r="E1833" s="4"/>
    </row>
    <row r="1834" spans="1:5" x14ac:dyDescent="0.2">
      <c r="A1834" s="2"/>
      <c r="B1834" s="4"/>
      <c r="C1834" s="4"/>
      <c r="D1834" s="4"/>
      <c r="E1834" s="4"/>
    </row>
    <row r="1835" spans="1:5" x14ac:dyDescent="0.2">
      <c r="A1835" s="2"/>
      <c r="B1835" s="4"/>
      <c r="C1835" s="4"/>
      <c r="D1835" s="4"/>
      <c r="E1835" s="4"/>
    </row>
    <row r="1836" spans="1:5" x14ac:dyDescent="0.2">
      <c r="A1836" s="2"/>
      <c r="B1836" s="4"/>
      <c r="C1836" s="4"/>
      <c r="D1836" s="4"/>
      <c r="E1836" s="4"/>
    </row>
    <row r="1837" spans="1:5" x14ac:dyDescent="0.2">
      <c r="A1837" s="2"/>
      <c r="B1837" s="4"/>
      <c r="C1837" s="4"/>
      <c r="D1837" s="4"/>
      <c r="E1837" s="4"/>
    </row>
    <row r="1838" spans="1:5" x14ac:dyDescent="0.2">
      <c r="A1838" s="2"/>
      <c r="B1838" s="4"/>
      <c r="C1838" s="4"/>
      <c r="D1838" s="4"/>
      <c r="E1838" s="4"/>
    </row>
    <row r="1839" spans="1:5" x14ac:dyDescent="0.2">
      <c r="A1839" s="2"/>
      <c r="B1839" s="4"/>
      <c r="C1839" s="4"/>
      <c r="D1839" s="4"/>
      <c r="E1839" s="4"/>
    </row>
    <row r="1840" spans="1:5" x14ac:dyDescent="0.2">
      <c r="A1840" s="2"/>
      <c r="B1840" s="4"/>
      <c r="C1840" s="4"/>
      <c r="D1840" s="4"/>
      <c r="E1840" s="4"/>
    </row>
    <row r="1841" spans="1:5" x14ac:dyDescent="0.2">
      <c r="A1841" s="2"/>
      <c r="B1841" s="4"/>
      <c r="C1841" s="4"/>
      <c r="D1841" s="4"/>
      <c r="E1841" s="4"/>
    </row>
    <row r="1842" spans="1:5" x14ac:dyDescent="0.2">
      <c r="A1842" s="2"/>
      <c r="B1842" s="4"/>
      <c r="C1842" s="4"/>
      <c r="D1842" s="4"/>
      <c r="E1842" s="4"/>
    </row>
    <row r="1843" spans="1:5" x14ac:dyDescent="0.2">
      <c r="A1843" s="2"/>
      <c r="B1843" s="4"/>
      <c r="C1843" s="4"/>
      <c r="D1843" s="4"/>
      <c r="E1843" s="4"/>
    </row>
    <row r="1844" spans="1:5" x14ac:dyDescent="0.2">
      <c r="A1844" s="2"/>
      <c r="B1844" s="4"/>
      <c r="C1844" s="4"/>
      <c r="D1844" s="4"/>
      <c r="E1844" s="4"/>
    </row>
    <row r="1845" spans="1:5" x14ac:dyDescent="0.2">
      <c r="A1845" s="2"/>
      <c r="B1845" s="4"/>
      <c r="C1845" s="4"/>
      <c r="D1845" s="4"/>
      <c r="E1845" s="4"/>
    </row>
    <row r="1846" spans="1:5" x14ac:dyDescent="0.2">
      <c r="A1846" s="2"/>
      <c r="B1846" s="4"/>
      <c r="C1846" s="4"/>
      <c r="D1846" s="4"/>
      <c r="E1846" s="4"/>
    </row>
    <row r="1847" spans="1:5" x14ac:dyDescent="0.2">
      <c r="A1847" s="2"/>
      <c r="B1847" s="4"/>
      <c r="C1847" s="4"/>
      <c r="D1847" s="4"/>
      <c r="E1847" s="4"/>
    </row>
    <row r="1848" spans="1:5" x14ac:dyDescent="0.2">
      <c r="A1848" s="2"/>
      <c r="B1848" s="4"/>
      <c r="C1848" s="4"/>
      <c r="D1848" s="4"/>
      <c r="E1848" s="4"/>
    </row>
    <row r="1849" spans="1:5" x14ac:dyDescent="0.2">
      <c r="A1849" s="2"/>
      <c r="B1849" s="4"/>
      <c r="C1849" s="4"/>
      <c r="D1849" s="4"/>
      <c r="E1849" s="4"/>
    </row>
    <row r="1850" spans="1:5" x14ac:dyDescent="0.2">
      <c r="A1850" s="2"/>
      <c r="B1850" s="4"/>
      <c r="C1850" s="4"/>
      <c r="D1850" s="4"/>
      <c r="E1850" s="4"/>
    </row>
    <row r="1851" spans="1:5" x14ac:dyDescent="0.2">
      <c r="A1851" s="2"/>
      <c r="B1851" s="4"/>
      <c r="C1851" s="4"/>
      <c r="D1851" s="4"/>
      <c r="E1851" s="4"/>
    </row>
    <row r="1852" spans="1:5" x14ac:dyDescent="0.2">
      <c r="A1852" s="2"/>
      <c r="B1852" s="4"/>
      <c r="C1852" s="4"/>
      <c r="D1852" s="4"/>
      <c r="E1852" s="4"/>
    </row>
    <row r="1853" spans="1:5" x14ac:dyDescent="0.2">
      <c r="A1853" s="2"/>
      <c r="B1853" s="4"/>
      <c r="C1853" s="4"/>
      <c r="D1853" s="4"/>
      <c r="E1853" s="4"/>
    </row>
    <row r="1854" spans="1:5" x14ac:dyDescent="0.2">
      <c r="A1854" s="2"/>
      <c r="B1854" s="4"/>
      <c r="C1854" s="4"/>
      <c r="D1854" s="4"/>
      <c r="E1854" s="4"/>
    </row>
    <row r="1855" spans="1:5" x14ac:dyDescent="0.2">
      <c r="A1855" s="2"/>
      <c r="B1855" s="4"/>
      <c r="C1855" s="4"/>
      <c r="D1855" s="4"/>
      <c r="E1855" s="4"/>
    </row>
    <row r="1856" spans="1:5" x14ac:dyDescent="0.2">
      <c r="A1856" s="2"/>
      <c r="B1856" s="4"/>
      <c r="C1856" s="4"/>
      <c r="D1856" s="4"/>
      <c r="E1856" s="4"/>
    </row>
    <row r="1857" spans="1:5" x14ac:dyDescent="0.2">
      <c r="A1857" s="2"/>
      <c r="B1857" s="4"/>
      <c r="C1857" s="4"/>
      <c r="D1857" s="4"/>
      <c r="E1857" s="4"/>
    </row>
    <row r="1858" spans="1:5" x14ac:dyDescent="0.2">
      <c r="A1858" s="2"/>
      <c r="B1858" s="4"/>
      <c r="C1858" s="4"/>
      <c r="D1858" s="4"/>
      <c r="E1858" s="4"/>
    </row>
    <row r="1859" spans="1:5" x14ac:dyDescent="0.2">
      <c r="A1859" s="2"/>
      <c r="B1859" s="4"/>
      <c r="C1859" s="4"/>
      <c r="D1859" s="4"/>
      <c r="E1859" s="4"/>
    </row>
    <row r="1860" spans="1:5" x14ac:dyDescent="0.2">
      <c r="A1860" s="2"/>
      <c r="B1860" s="4"/>
      <c r="C1860" s="4"/>
      <c r="D1860" s="4"/>
      <c r="E1860" s="4"/>
    </row>
    <row r="1861" spans="1:5" x14ac:dyDescent="0.2">
      <c r="A1861" s="2"/>
      <c r="B1861" s="4"/>
      <c r="C1861" s="4"/>
      <c r="D1861" s="4"/>
      <c r="E1861" s="4"/>
    </row>
    <row r="1862" spans="1:5" x14ac:dyDescent="0.2">
      <c r="A1862" s="2"/>
      <c r="B1862" s="4"/>
      <c r="C1862" s="4"/>
      <c r="D1862" s="4"/>
      <c r="E1862" s="4"/>
    </row>
    <row r="1863" spans="1:5" x14ac:dyDescent="0.2">
      <c r="A1863" s="2"/>
      <c r="B1863" s="4"/>
      <c r="C1863" s="4"/>
      <c r="D1863" s="4"/>
      <c r="E1863" s="4"/>
    </row>
    <row r="1864" spans="1:5" x14ac:dyDescent="0.2">
      <c r="A1864" s="2"/>
      <c r="B1864" s="4"/>
      <c r="C1864" s="4"/>
      <c r="D1864" s="4"/>
      <c r="E1864" s="4"/>
    </row>
    <row r="1865" spans="1:5" x14ac:dyDescent="0.2">
      <c r="A1865" s="2"/>
      <c r="B1865" s="4"/>
      <c r="C1865" s="4"/>
      <c r="D1865" s="4"/>
      <c r="E1865" s="4"/>
    </row>
    <row r="1866" spans="1:5" x14ac:dyDescent="0.2">
      <c r="A1866" s="2"/>
      <c r="B1866" s="4"/>
      <c r="C1866" s="4"/>
      <c r="D1866" s="4"/>
      <c r="E1866" s="4"/>
    </row>
    <row r="1867" spans="1:5" x14ac:dyDescent="0.2">
      <c r="A1867" s="2"/>
      <c r="B1867" s="4"/>
      <c r="C1867" s="4"/>
      <c r="D1867" s="4"/>
      <c r="E1867" s="4"/>
    </row>
    <row r="1868" spans="1:5" x14ac:dyDescent="0.2">
      <c r="A1868" s="2"/>
      <c r="B1868" s="4"/>
      <c r="C1868" s="4"/>
      <c r="D1868" s="4"/>
      <c r="E1868" s="4"/>
    </row>
    <row r="1869" spans="1:5" x14ac:dyDescent="0.2">
      <c r="A1869" s="2"/>
      <c r="B1869" s="4"/>
      <c r="C1869" s="4"/>
      <c r="D1869" s="4"/>
      <c r="E1869" s="4"/>
    </row>
    <row r="1870" spans="1:5" x14ac:dyDescent="0.2">
      <c r="A1870" s="2"/>
      <c r="B1870" s="4"/>
      <c r="C1870" s="4"/>
      <c r="D1870" s="4"/>
      <c r="E1870" s="4"/>
    </row>
    <row r="1871" spans="1:5" x14ac:dyDescent="0.2">
      <c r="A1871" s="2"/>
      <c r="B1871" s="4"/>
      <c r="C1871" s="4"/>
      <c r="D1871" s="4"/>
      <c r="E1871" s="4"/>
    </row>
    <row r="1872" spans="1:5" x14ac:dyDescent="0.2">
      <c r="A1872" s="2"/>
      <c r="B1872" s="4"/>
      <c r="C1872" s="4"/>
      <c r="D1872" s="4"/>
      <c r="E1872" s="4"/>
    </row>
    <row r="1873" spans="1:5" x14ac:dyDescent="0.2">
      <c r="A1873" s="2"/>
      <c r="B1873" s="4"/>
      <c r="C1873" s="4"/>
      <c r="D1873" s="4"/>
      <c r="E1873" s="4"/>
    </row>
    <row r="1874" spans="1:5" x14ac:dyDescent="0.2">
      <c r="A1874" s="2"/>
      <c r="B1874" s="4"/>
      <c r="C1874" s="4"/>
      <c r="D1874" s="4"/>
      <c r="E1874" s="4"/>
    </row>
    <row r="1875" spans="1:5" x14ac:dyDescent="0.2">
      <c r="A1875" s="2"/>
      <c r="B1875" s="4"/>
      <c r="C1875" s="4"/>
      <c r="D1875" s="4"/>
      <c r="E1875" s="4"/>
    </row>
    <row r="1876" spans="1:5" x14ac:dyDescent="0.2">
      <c r="A1876" s="2"/>
      <c r="B1876" s="4"/>
      <c r="C1876" s="4"/>
      <c r="D1876" s="4"/>
      <c r="E1876" s="4"/>
    </row>
    <row r="1877" spans="1:5" x14ac:dyDescent="0.2">
      <c r="A1877" s="2"/>
      <c r="B1877" s="4"/>
      <c r="C1877" s="4"/>
      <c r="D1877" s="4"/>
      <c r="E1877" s="4"/>
    </row>
    <row r="1878" spans="1:5" x14ac:dyDescent="0.2">
      <c r="A1878" s="2"/>
      <c r="B1878" s="4"/>
      <c r="C1878" s="4"/>
      <c r="D1878" s="4"/>
      <c r="E1878" s="4"/>
    </row>
    <row r="1879" spans="1:5" x14ac:dyDescent="0.2">
      <c r="A1879" s="2"/>
      <c r="B1879" s="4"/>
      <c r="C1879" s="4"/>
      <c r="D1879" s="4"/>
      <c r="E1879" s="4"/>
    </row>
    <row r="1880" spans="1:5" x14ac:dyDescent="0.2">
      <c r="A1880" s="2"/>
      <c r="B1880" s="4"/>
      <c r="C1880" s="4"/>
      <c r="D1880" s="4"/>
      <c r="E1880" s="4"/>
    </row>
    <row r="1881" spans="1:5" x14ac:dyDescent="0.2">
      <c r="A1881" s="2"/>
      <c r="B1881" s="4"/>
      <c r="C1881" s="4"/>
      <c r="D1881" s="4"/>
      <c r="E1881" s="4"/>
    </row>
    <row r="1882" spans="1:5" x14ac:dyDescent="0.2">
      <c r="A1882" s="2"/>
      <c r="B1882" s="4"/>
      <c r="C1882" s="4"/>
      <c r="D1882" s="4"/>
      <c r="E1882" s="4"/>
    </row>
    <row r="1883" spans="1:5" x14ac:dyDescent="0.2">
      <c r="A1883" s="2"/>
      <c r="B1883" s="4"/>
      <c r="C1883" s="4"/>
      <c r="D1883" s="4"/>
      <c r="E1883" s="4"/>
    </row>
    <row r="1884" spans="1:5" x14ac:dyDescent="0.2">
      <c r="A1884" s="2"/>
      <c r="B1884" s="4"/>
      <c r="C1884" s="4"/>
      <c r="D1884" s="4"/>
      <c r="E1884" s="4"/>
    </row>
    <row r="1885" spans="1:5" x14ac:dyDescent="0.2">
      <c r="A1885" s="2"/>
      <c r="B1885" s="4"/>
      <c r="C1885" s="4"/>
      <c r="D1885" s="4"/>
      <c r="E1885" s="4"/>
    </row>
    <row r="1886" spans="1:5" x14ac:dyDescent="0.2">
      <c r="A1886" s="2"/>
      <c r="B1886" s="4"/>
      <c r="C1886" s="4"/>
      <c r="D1886" s="4"/>
      <c r="E1886" s="4"/>
    </row>
    <row r="1887" spans="1:5" x14ac:dyDescent="0.2">
      <c r="A1887" s="2"/>
      <c r="B1887" s="4"/>
      <c r="C1887" s="4"/>
      <c r="D1887" s="4"/>
      <c r="E1887" s="4"/>
    </row>
    <row r="1888" spans="1:5" x14ac:dyDescent="0.2">
      <c r="A1888" s="2"/>
      <c r="B1888" s="4"/>
      <c r="C1888" s="4"/>
      <c r="D1888" s="4"/>
      <c r="E1888" s="4"/>
    </row>
    <row r="1889" spans="1:5" x14ac:dyDescent="0.2">
      <c r="A1889" s="2"/>
      <c r="B1889" s="4"/>
      <c r="C1889" s="4"/>
      <c r="D1889" s="4"/>
      <c r="E1889" s="4"/>
    </row>
    <row r="1890" spans="1:5" x14ac:dyDescent="0.2">
      <c r="A1890" s="2"/>
      <c r="B1890" s="4"/>
      <c r="C1890" s="4"/>
      <c r="D1890" s="4"/>
      <c r="E1890" s="4"/>
    </row>
    <row r="1891" spans="1:5" x14ac:dyDescent="0.2">
      <c r="A1891" s="2"/>
      <c r="B1891" s="4"/>
      <c r="C1891" s="4"/>
      <c r="D1891" s="4"/>
      <c r="E1891" s="4"/>
    </row>
    <row r="1892" spans="1:5" x14ac:dyDescent="0.2">
      <c r="A1892" s="2"/>
      <c r="B1892" s="4"/>
      <c r="C1892" s="4"/>
      <c r="D1892" s="4"/>
      <c r="E1892" s="4"/>
    </row>
    <row r="1893" spans="1:5" x14ac:dyDescent="0.2">
      <c r="A1893" s="2"/>
      <c r="B1893" s="4"/>
      <c r="C1893" s="4"/>
      <c r="D1893" s="4"/>
      <c r="E1893" s="4"/>
    </row>
    <row r="1894" spans="1:5" x14ac:dyDescent="0.2">
      <c r="A1894" s="2"/>
      <c r="B1894" s="4"/>
      <c r="C1894" s="4"/>
      <c r="D1894" s="4"/>
      <c r="E1894" s="4"/>
    </row>
    <row r="1895" spans="1:5" x14ac:dyDescent="0.2">
      <c r="A1895" s="2"/>
      <c r="B1895" s="4"/>
      <c r="C1895" s="4"/>
      <c r="D1895" s="4"/>
      <c r="E1895" s="4"/>
    </row>
    <row r="1896" spans="1:5" x14ac:dyDescent="0.2">
      <c r="A1896" s="2"/>
      <c r="B1896" s="4"/>
      <c r="C1896" s="4"/>
      <c r="D1896" s="4"/>
      <c r="E1896" s="4"/>
    </row>
    <row r="1897" spans="1:5" x14ac:dyDescent="0.2">
      <c r="A1897" s="2"/>
      <c r="B1897" s="4"/>
      <c r="C1897" s="4"/>
      <c r="D1897" s="4"/>
      <c r="E1897" s="4"/>
    </row>
    <row r="1898" spans="1:5" x14ac:dyDescent="0.2">
      <c r="A1898" s="2"/>
      <c r="B1898" s="4"/>
      <c r="C1898" s="4"/>
      <c r="D1898" s="4"/>
      <c r="E1898" s="4"/>
    </row>
    <row r="1899" spans="1:5" x14ac:dyDescent="0.2">
      <c r="A1899" s="2"/>
      <c r="B1899" s="4"/>
      <c r="C1899" s="4"/>
      <c r="D1899" s="4"/>
      <c r="E1899" s="4"/>
    </row>
    <row r="1900" spans="1:5" x14ac:dyDescent="0.2">
      <c r="A1900" s="2"/>
      <c r="B1900" s="4"/>
      <c r="C1900" s="4"/>
      <c r="D1900" s="4"/>
      <c r="E1900" s="4"/>
    </row>
    <row r="1901" spans="1:5" x14ac:dyDescent="0.2">
      <c r="A1901" s="2"/>
      <c r="B1901" s="4"/>
      <c r="C1901" s="4"/>
      <c r="D1901" s="4"/>
      <c r="E1901" s="4"/>
    </row>
    <row r="1902" spans="1:5" x14ac:dyDescent="0.2">
      <c r="A1902" s="2"/>
      <c r="B1902" s="4"/>
      <c r="C1902" s="4"/>
      <c r="D1902" s="4"/>
      <c r="E1902" s="4"/>
    </row>
    <row r="1903" spans="1:5" x14ac:dyDescent="0.2">
      <c r="A1903" s="2"/>
      <c r="B1903" s="4"/>
      <c r="C1903" s="4"/>
      <c r="D1903" s="4"/>
      <c r="E1903" s="4"/>
    </row>
    <row r="1904" spans="1:5" x14ac:dyDescent="0.2">
      <c r="A1904" s="2"/>
      <c r="B1904" s="4"/>
      <c r="C1904" s="4"/>
      <c r="D1904" s="4"/>
      <c r="E1904" s="4"/>
    </row>
    <row r="1905" spans="1:5" x14ac:dyDescent="0.2">
      <c r="A1905" s="2"/>
      <c r="B1905" s="4"/>
      <c r="C1905" s="4"/>
      <c r="D1905" s="4"/>
      <c r="E1905" s="4"/>
    </row>
    <row r="1906" spans="1:5" x14ac:dyDescent="0.2">
      <c r="A1906" s="2"/>
      <c r="B1906" s="4"/>
      <c r="C1906" s="4"/>
      <c r="D1906" s="4"/>
      <c r="E1906" s="4"/>
    </row>
    <row r="1907" spans="1:5" x14ac:dyDescent="0.2">
      <c r="A1907" s="2"/>
      <c r="B1907" s="4"/>
      <c r="C1907" s="4"/>
      <c r="D1907" s="4"/>
      <c r="E1907" s="4"/>
    </row>
    <row r="1908" spans="1:5" x14ac:dyDescent="0.2">
      <c r="A1908" s="2"/>
      <c r="B1908" s="4"/>
      <c r="C1908" s="4"/>
      <c r="D1908" s="4"/>
      <c r="E1908" s="4"/>
    </row>
    <row r="1909" spans="1:5" x14ac:dyDescent="0.2">
      <c r="A1909" s="2"/>
      <c r="B1909" s="4"/>
      <c r="C1909" s="4"/>
      <c r="D1909" s="4"/>
      <c r="E1909" s="4"/>
    </row>
    <row r="1910" spans="1:5" x14ac:dyDescent="0.2">
      <c r="A1910" s="2"/>
      <c r="B1910" s="4"/>
      <c r="C1910" s="4"/>
      <c r="D1910" s="4"/>
      <c r="E1910" s="4"/>
    </row>
    <row r="1911" spans="1:5" x14ac:dyDescent="0.2">
      <c r="A1911" s="2"/>
      <c r="B1911" s="4"/>
      <c r="C1911" s="4"/>
      <c r="D1911" s="4"/>
      <c r="E1911" s="4"/>
    </row>
    <row r="1912" spans="1:5" x14ac:dyDescent="0.2">
      <c r="A1912" s="2"/>
      <c r="B1912" s="4"/>
      <c r="C1912" s="4"/>
      <c r="D1912" s="4"/>
      <c r="E1912" s="4"/>
    </row>
    <row r="1913" spans="1:5" x14ac:dyDescent="0.2">
      <c r="A1913" s="2"/>
      <c r="B1913" s="4"/>
      <c r="C1913" s="4"/>
      <c r="D1913" s="4"/>
      <c r="E1913" s="4"/>
    </row>
    <row r="1914" spans="1:5" x14ac:dyDescent="0.2">
      <c r="A1914" s="2"/>
      <c r="B1914" s="4"/>
      <c r="C1914" s="4"/>
      <c r="D1914" s="4"/>
      <c r="E1914" s="4"/>
    </row>
    <row r="1915" spans="1:5" x14ac:dyDescent="0.2">
      <c r="A1915" s="2"/>
      <c r="B1915" s="4"/>
      <c r="C1915" s="4"/>
      <c r="D1915" s="4"/>
      <c r="E1915" s="4"/>
    </row>
    <row r="1916" spans="1:5" x14ac:dyDescent="0.2">
      <c r="A1916" s="2"/>
      <c r="B1916" s="4"/>
      <c r="C1916" s="4"/>
      <c r="D1916" s="4"/>
      <c r="E1916" s="4"/>
    </row>
    <row r="1917" spans="1:5" x14ac:dyDescent="0.2">
      <c r="A1917" s="2"/>
      <c r="B1917" s="4"/>
      <c r="C1917" s="4"/>
      <c r="D1917" s="4"/>
      <c r="E1917" s="4"/>
    </row>
    <row r="1918" spans="1:5" x14ac:dyDescent="0.2">
      <c r="A1918" s="2"/>
      <c r="B1918" s="4"/>
      <c r="C1918" s="4"/>
      <c r="D1918" s="4"/>
      <c r="E1918" s="4"/>
    </row>
    <row r="1919" spans="1:5" x14ac:dyDescent="0.2">
      <c r="A1919" s="2"/>
      <c r="B1919" s="4"/>
      <c r="C1919" s="4"/>
      <c r="D1919" s="4"/>
      <c r="E1919" s="4"/>
    </row>
    <row r="1920" spans="1:5" x14ac:dyDescent="0.2">
      <c r="A1920" s="2"/>
      <c r="B1920" s="4"/>
      <c r="C1920" s="4"/>
      <c r="D1920" s="4"/>
      <c r="E1920" s="4"/>
    </row>
    <row r="1921" spans="1:5" x14ac:dyDescent="0.2">
      <c r="A1921" s="2"/>
      <c r="B1921" s="4"/>
      <c r="C1921" s="4"/>
      <c r="D1921" s="4"/>
      <c r="E1921" s="4"/>
    </row>
    <row r="1922" spans="1:5" x14ac:dyDescent="0.2">
      <c r="A1922" s="2"/>
      <c r="B1922" s="4"/>
      <c r="C1922" s="4"/>
      <c r="D1922" s="4"/>
      <c r="E1922" s="4"/>
    </row>
    <row r="1923" spans="1:5" x14ac:dyDescent="0.2">
      <c r="A1923" s="2"/>
      <c r="B1923" s="4"/>
      <c r="C1923" s="4"/>
      <c r="D1923" s="4"/>
      <c r="E1923" s="4"/>
    </row>
    <row r="1924" spans="1:5" x14ac:dyDescent="0.2">
      <c r="A1924" s="2"/>
      <c r="B1924" s="4"/>
      <c r="C1924" s="4"/>
      <c r="D1924" s="4"/>
      <c r="E1924" s="4"/>
    </row>
    <row r="1925" spans="1:5" x14ac:dyDescent="0.2">
      <c r="A1925" s="2"/>
      <c r="B1925" s="4"/>
      <c r="C1925" s="4"/>
      <c r="D1925" s="4"/>
      <c r="E1925" s="4"/>
    </row>
    <row r="1926" spans="1:5" x14ac:dyDescent="0.2">
      <c r="A1926" s="2"/>
      <c r="B1926" s="4"/>
      <c r="C1926" s="4"/>
      <c r="D1926" s="4"/>
      <c r="E1926" s="4"/>
    </row>
    <row r="1927" spans="1:5" x14ac:dyDescent="0.2">
      <c r="A1927" s="2"/>
      <c r="B1927" s="4"/>
      <c r="C1927" s="4"/>
      <c r="D1927" s="4"/>
      <c r="E1927" s="4"/>
    </row>
    <row r="1928" spans="1:5" x14ac:dyDescent="0.2">
      <c r="A1928" s="2"/>
      <c r="B1928" s="4"/>
      <c r="C1928" s="4"/>
      <c r="D1928" s="4"/>
      <c r="E1928" s="4"/>
    </row>
    <row r="1929" spans="1:5" x14ac:dyDescent="0.2">
      <c r="A1929" s="2"/>
      <c r="B1929" s="4"/>
      <c r="C1929" s="4"/>
      <c r="D1929" s="4"/>
      <c r="E1929" s="4"/>
    </row>
    <row r="1930" spans="1:5" x14ac:dyDescent="0.2">
      <c r="A1930" s="2"/>
      <c r="B1930" s="4"/>
      <c r="C1930" s="4"/>
      <c r="D1930" s="4"/>
      <c r="E1930" s="4"/>
    </row>
    <row r="1931" spans="1:5" x14ac:dyDescent="0.2">
      <c r="A1931" s="2"/>
      <c r="B1931" s="4"/>
      <c r="C1931" s="4"/>
      <c r="D1931" s="4"/>
      <c r="E1931" s="4"/>
    </row>
    <row r="1932" spans="1:5" x14ac:dyDescent="0.2">
      <c r="A1932" s="2"/>
      <c r="B1932" s="4"/>
      <c r="C1932" s="4"/>
      <c r="D1932" s="4"/>
      <c r="E1932" s="4"/>
    </row>
    <row r="1933" spans="1:5" x14ac:dyDescent="0.2">
      <c r="A1933" s="2"/>
      <c r="B1933" s="4"/>
      <c r="C1933" s="4"/>
      <c r="D1933" s="4"/>
      <c r="E1933" s="4"/>
    </row>
    <row r="1934" spans="1:5" x14ac:dyDescent="0.2">
      <c r="A1934" s="2"/>
      <c r="B1934" s="4"/>
      <c r="C1934" s="4"/>
      <c r="D1934" s="4"/>
      <c r="E1934" s="4"/>
    </row>
    <row r="1935" spans="1:5" x14ac:dyDescent="0.2">
      <c r="A1935" s="2"/>
      <c r="B1935" s="4"/>
      <c r="C1935" s="4"/>
      <c r="D1935" s="4"/>
      <c r="E1935" s="4"/>
    </row>
    <row r="1936" spans="1:5" x14ac:dyDescent="0.2">
      <c r="A1936" s="2"/>
      <c r="B1936" s="4"/>
      <c r="C1936" s="4"/>
      <c r="D1936" s="4"/>
      <c r="E1936" s="4"/>
    </row>
    <row r="1937" spans="1:5" x14ac:dyDescent="0.2">
      <c r="A1937" s="2"/>
      <c r="B1937" s="4"/>
      <c r="C1937" s="4"/>
      <c r="D1937" s="4"/>
      <c r="E1937" s="4"/>
    </row>
    <row r="1938" spans="1:5" x14ac:dyDescent="0.2">
      <c r="A1938" s="2"/>
      <c r="B1938" s="4"/>
      <c r="C1938" s="4"/>
      <c r="D1938" s="4"/>
      <c r="E1938" s="4"/>
    </row>
    <row r="1939" spans="1:5" x14ac:dyDescent="0.2">
      <c r="A1939" s="2"/>
      <c r="B1939" s="4"/>
      <c r="C1939" s="4"/>
      <c r="D1939" s="4"/>
      <c r="E1939" s="4"/>
    </row>
    <row r="1940" spans="1:5" x14ac:dyDescent="0.2">
      <c r="A1940" s="2"/>
      <c r="B1940" s="4"/>
      <c r="C1940" s="4"/>
      <c r="D1940" s="4"/>
      <c r="E1940" s="4"/>
    </row>
    <row r="1941" spans="1:5" x14ac:dyDescent="0.2">
      <c r="A1941" s="2"/>
      <c r="B1941" s="4"/>
      <c r="C1941" s="4"/>
      <c r="D1941" s="4"/>
      <c r="E1941" s="4"/>
    </row>
    <row r="1942" spans="1:5" x14ac:dyDescent="0.2">
      <c r="A1942" s="2"/>
      <c r="B1942" s="4"/>
      <c r="C1942" s="4"/>
      <c r="D1942" s="4"/>
      <c r="E1942" s="4"/>
    </row>
    <row r="1943" spans="1:5" x14ac:dyDescent="0.2">
      <c r="A1943" s="2"/>
      <c r="B1943" s="4"/>
      <c r="C1943" s="4"/>
      <c r="D1943" s="4"/>
      <c r="E1943" s="4"/>
    </row>
    <row r="1944" spans="1:5" x14ac:dyDescent="0.2">
      <c r="A1944" s="2"/>
      <c r="B1944" s="4"/>
      <c r="C1944" s="4"/>
      <c r="D1944" s="4"/>
      <c r="E1944" s="4"/>
    </row>
    <row r="1945" spans="1:5" x14ac:dyDescent="0.2">
      <c r="A1945" s="2"/>
      <c r="B1945" s="4"/>
      <c r="C1945" s="4"/>
      <c r="D1945" s="4"/>
      <c r="E1945" s="4"/>
    </row>
    <row r="1946" spans="1:5" x14ac:dyDescent="0.2">
      <c r="A1946" s="2"/>
      <c r="B1946" s="4"/>
      <c r="C1946" s="4"/>
      <c r="D1946" s="4"/>
      <c r="E1946" s="4"/>
    </row>
    <row r="1947" spans="1:5" x14ac:dyDescent="0.2">
      <c r="A1947" s="2"/>
      <c r="B1947" s="4"/>
      <c r="C1947" s="4"/>
      <c r="D1947" s="4"/>
      <c r="E1947" s="4"/>
    </row>
    <row r="1948" spans="1:5" x14ac:dyDescent="0.2">
      <c r="A1948" s="2"/>
      <c r="B1948" s="4"/>
      <c r="C1948" s="4"/>
      <c r="D1948" s="4"/>
      <c r="E1948" s="4"/>
    </row>
    <row r="1949" spans="1:5" x14ac:dyDescent="0.2">
      <c r="A1949" s="2"/>
      <c r="B1949" s="4"/>
      <c r="C1949" s="4"/>
      <c r="D1949" s="4"/>
      <c r="E1949" s="4"/>
    </row>
    <row r="1950" spans="1:5" x14ac:dyDescent="0.2">
      <c r="A1950" s="2"/>
      <c r="B1950" s="4"/>
      <c r="C1950" s="4"/>
      <c r="D1950" s="4"/>
      <c r="E1950" s="4"/>
    </row>
    <row r="1951" spans="1:5" x14ac:dyDescent="0.2">
      <c r="A1951" s="2"/>
      <c r="B1951" s="4"/>
      <c r="C1951" s="4"/>
      <c r="D1951" s="4"/>
      <c r="E1951" s="4"/>
    </row>
    <row r="1952" spans="1:5" x14ac:dyDescent="0.2">
      <c r="A1952" s="2"/>
      <c r="B1952" s="4"/>
      <c r="C1952" s="4"/>
      <c r="D1952" s="4"/>
      <c r="E1952" s="4"/>
    </row>
    <row r="1953" spans="1:5" x14ac:dyDescent="0.2">
      <c r="A1953" s="2"/>
      <c r="B1953" s="4"/>
      <c r="C1953" s="4"/>
      <c r="D1953" s="4"/>
      <c r="E1953" s="4"/>
    </row>
    <row r="1954" spans="1:5" x14ac:dyDescent="0.2">
      <c r="A1954" s="2"/>
      <c r="B1954" s="4"/>
      <c r="C1954" s="4"/>
      <c r="D1954" s="4"/>
      <c r="E1954" s="4"/>
    </row>
    <row r="1955" spans="1:5" x14ac:dyDescent="0.2">
      <c r="A1955" s="2"/>
      <c r="B1955" s="4"/>
      <c r="C1955" s="4"/>
      <c r="D1955" s="4"/>
      <c r="E1955" s="4"/>
    </row>
    <row r="1956" spans="1:5" x14ac:dyDescent="0.2">
      <c r="A1956" s="2"/>
      <c r="B1956" s="4"/>
      <c r="C1956" s="4"/>
      <c r="D1956" s="4"/>
      <c r="E1956" s="4"/>
    </row>
    <row r="1957" spans="1:5" x14ac:dyDescent="0.2">
      <c r="A1957" s="2"/>
      <c r="B1957" s="4"/>
      <c r="C1957" s="4"/>
      <c r="D1957" s="4"/>
      <c r="E1957" s="4"/>
    </row>
    <row r="1958" spans="1:5" x14ac:dyDescent="0.2">
      <c r="A1958" s="2"/>
      <c r="B1958" s="4"/>
      <c r="C1958" s="4"/>
      <c r="D1958" s="4"/>
      <c r="E1958" s="4"/>
    </row>
    <row r="1959" spans="1:5" x14ac:dyDescent="0.2">
      <c r="A1959" s="2"/>
      <c r="B1959" s="4"/>
      <c r="C1959" s="4"/>
      <c r="D1959" s="4"/>
      <c r="E1959" s="4"/>
    </row>
    <row r="1960" spans="1:5" x14ac:dyDescent="0.2">
      <c r="A1960" s="2"/>
      <c r="B1960" s="4"/>
      <c r="C1960" s="4"/>
      <c r="D1960" s="4"/>
      <c r="E1960" s="4"/>
    </row>
    <row r="1961" spans="1:5" x14ac:dyDescent="0.2">
      <c r="A1961" s="2"/>
      <c r="B1961" s="4"/>
      <c r="C1961" s="4"/>
      <c r="D1961" s="4"/>
      <c r="E1961" s="4"/>
    </row>
    <row r="1962" spans="1:5" x14ac:dyDescent="0.2">
      <c r="A1962" s="2"/>
      <c r="B1962" s="4"/>
      <c r="C1962" s="4"/>
      <c r="D1962" s="4"/>
      <c r="E1962" s="4"/>
    </row>
    <row r="1963" spans="1:5" x14ac:dyDescent="0.2">
      <c r="A1963" s="2"/>
      <c r="B1963" s="4"/>
      <c r="C1963" s="4"/>
      <c r="D1963" s="4"/>
      <c r="E1963" s="4"/>
    </row>
    <row r="1964" spans="1:5" x14ac:dyDescent="0.2">
      <c r="A1964" s="2"/>
      <c r="B1964" s="4"/>
      <c r="C1964" s="4"/>
      <c r="D1964" s="4"/>
      <c r="E1964" s="4"/>
    </row>
    <row r="1965" spans="1:5" x14ac:dyDescent="0.2">
      <c r="A1965" s="2"/>
      <c r="B1965" s="4"/>
      <c r="C1965" s="4"/>
      <c r="D1965" s="4"/>
      <c r="E1965" s="4"/>
    </row>
    <row r="1966" spans="1:5" x14ac:dyDescent="0.2">
      <c r="A1966" s="2"/>
      <c r="B1966" s="4"/>
      <c r="C1966" s="4"/>
      <c r="D1966" s="4"/>
      <c r="E1966" s="4"/>
    </row>
    <row r="1967" spans="1:5" x14ac:dyDescent="0.2">
      <c r="A1967" s="2"/>
      <c r="B1967" s="4"/>
      <c r="C1967" s="4"/>
      <c r="D1967" s="4"/>
      <c r="E1967" s="4"/>
    </row>
    <row r="1968" spans="1:5" x14ac:dyDescent="0.2">
      <c r="A1968" s="2"/>
      <c r="B1968" s="4"/>
      <c r="C1968" s="4"/>
      <c r="D1968" s="4"/>
      <c r="E1968" s="4"/>
    </row>
    <row r="1969" spans="1:5" x14ac:dyDescent="0.2">
      <c r="A1969" s="2"/>
      <c r="B1969" s="4"/>
      <c r="C1969" s="4"/>
      <c r="D1969" s="4"/>
      <c r="E1969" s="4"/>
    </row>
    <row r="1970" spans="1:5" x14ac:dyDescent="0.2">
      <c r="A1970" s="2"/>
      <c r="B1970" s="4"/>
      <c r="C1970" s="4"/>
      <c r="D1970" s="4"/>
      <c r="E1970" s="4"/>
    </row>
    <row r="1971" spans="1:5" x14ac:dyDescent="0.2">
      <c r="A1971" s="2"/>
      <c r="B1971" s="4"/>
      <c r="C1971" s="4"/>
      <c r="D1971" s="4"/>
      <c r="E1971" s="4"/>
    </row>
    <row r="1972" spans="1:5" x14ac:dyDescent="0.2">
      <c r="A1972" s="2"/>
      <c r="B1972" s="4"/>
      <c r="C1972" s="4"/>
      <c r="D1972" s="4"/>
      <c r="E1972" s="4"/>
    </row>
    <row r="1973" spans="1:5" x14ac:dyDescent="0.2">
      <c r="A1973" s="2"/>
      <c r="B1973" s="4"/>
      <c r="C1973" s="4"/>
      <c r="D1973" s="4"/>
      <c r="E1973" s="4"/>
    </row>
    <row r="1974" spans="1:5" x14ac:dyDescent="0.2">
      <c r="A1974" s="2"/>
      <c r="B1974" s="4"/>
      <c r="C1974" s="4"/>
      <c r="D1974" s="4"/>
      <c r="E1974" s="4"/>
    </row>
    <row r="1975" spans="1:5" x14ac:dyDescent="0.2">
      <c r="A1975" s="2"/>
      <c r="B1975" s="4"/>
      <c r="C1975" s="4"/>
      <c r="D1975" s="4"/>
      <c r="E1975" s="4"/>
    </row>
    <row r="1976" spans="1:5" x14ac:dyDescent="0.2">
      <c r="A1976" s="2"/>
      <c r="B1976" s="4"/>
      <c r="C1976" s="4"/>
      <c r="D1976" s="4"/>
      <c r="E1976" s="4"/>
    </row>
    <row r="1977" spans="1:5" x14ac:dyDescent="0.2">
      <c r="A1977" s="2"/>
      <c r="B1977" s="4"/>
      <c r="C1977" s="4"/>
      <c r="D1977" s="4"/>
      <c r="E1977" s="4"/>
    </row>
    <row r="1978" spans="1:5" x14ac:dyDescent="0.2">
      <c r="A1978" s="2"/>
      <c r="B1978" s="4"/>
      <c r="C1978" s="4"/>
      <c r="D1978" s="4"/>
      <c r="E1978" s="4"/>
    </row>
    <row r="1979" spans="1:5" x14ac:dyDescent="0.2">
      <c r="A1979" s="2"/>
      <c r="B1979" s="4"/>
      <c r="C1979" s="4"/>
      <c r="D1979" s="4"/>
      <c r="E1979" s="4"/>
    </row>
    <row r="1980" spans="1:5" x14ac:dyDescent="0.2">
      <c r="A1980" s="2"/>
      <c r="B1980" s="4"/>
      <c r="C1980" s="4"/>
      <c r="D1980" s="4"/>
      <c r="E1980" s="4"/>
    </row>
    <row r="1981" spans="1:5" x14ac:dyDescent="0.2">
      <c r="A1981" s="2"/>
      <c r="B1981" s="4"/>
      <c r="C1981" s="4"/>
      <c r="D1981" s="4"/>
      <c r="E1981" s="4"/>
    </row>
    <row r="1982" spans="1:5" x14ac:dyDescent="0.2">
      <c r="A1982" s="2"/>
      <c r="B1982" s="4"/>
      <c r="C1982" s="4"/>
      <c r="D1982" s="4"/>
      <c r="E1982" s="4"/>
    </row>
    <row r="1983" spans="1:5" x14ac:dyDescent="0.2">
      <c r="A1983" s="2"/>
      <c r="B1983" s="4"/>
      <c r="C1983" s="4"/>
      <c r="D1983" s="4"/>
      <c r="E1983" s="4"/>
    </row>
    <row r="1984" spans="1:5" x14ac:dyDescent="0.2">
      <c r="A1984" s="2"/>
      <c r="B1984" s="4"/>
      <c r="C1984" s="4"/>
      <c r="D1984" s="4"/>
      <c r="E1984" s="4"/>
    </row>
    <row r="1985" spans="1:5" x14ac:dyDescent="0.2">
      <c r="A1985" s="2"/>
      <c r="B1985" s="4"/>
      <c r="C1985" s="4"/>
      <c r="D1985" s="4"/>
      <c r="E1985" s="4"/>
    </row>
    <row r="1986" spans="1:5" x14ac:dyDescent="0.2">
      <c r="A1986" s="2"/>
      <c r="B1986" s="4"/>
      <c r="C1986" s="4"/>
      <c r="D1986" s="4"/>
      <c r="E1986" s="4"/>
    </row>
    <row r="1987" spans="1:5" x14ac:dyDescent="0.2">
      <c r="A1987" s="2"/>
      <c r="B1987" s="4"/>
      <c r="C1987" s="4"/>
      <c r="D1987" s="4"/>
      <c r="E1987" s="4"/>
    </row>
    <row r="1988" spans="1:5" x14ac:dyDescent="0.2">
      <c r="A1988" s="2"/>
      <c r="B1988" s="4"/>
      <c r="C1988" s="4"/>
      <c r="D1988" s="4"/>
      <c r="E1988" s="4"/>
    </row>
    <row r="1989" spans="1:5" x14ac:dyDescent="0.2">
      <c r="A1989" s="2"/>
      <c r="B1989" s="4"/>
      <c r="C1989" s="4"/>
      <c r="D1989" s="4"/>
      <c r="E1989" s="4"/>
    </row>
    <row r="1990" spans="1:5" x14ac:dyDescent="0.2">
      <c r="A1990" s="2"/>
      <c r="B1990" s="4"/>
      <c r="C1990" s="4"/>
      <c r="D1990" s="4"/>
      <c r="E1990" s="4"/>
    </row>
    <row r="1991" spans="1:5" x14ac:dyDescent="0.2">
      <c r="A1991" s="2"/>
      <c r="B1991" s="4"/>
      <c r="C1991" s="4"/>
      <c r="D1991" s="4"/>
      <c r="E1991" s="4"/>
    </row>
    <row r="1992" spans="1:5" x14ac:dyDescent="0.2">
      <c r="A1992" s="2"/>
      <c r="B1992" s="4"/>
      <c r="C1992" s="4"/>
      <c r="D1992" s="4"/>
      <c r="E1992" s="4"/>
    </row>
    <row r="1993" spans="1:5" x14ac:dyDescent="0.2">
      <c r="A1993" s="2"/>
      <c r="B1993" s="4"/>
      <c r="C1993" s="4"/>
      <c r="D1993" s="4"/>
      <c r="E1993" s="4"/>
    </row>
    <row r="1994" spans="1:5" x14ac:dyDescent="0.2">
      <c r="A1994" s="2"/>
      <c r="B1994" s="4"/>
      <c r="C1994" s="4"/>
      <c r="D1994" s="4"/>
      <c r="E1994" s="4"/>
    </row>
    <row r="1995" spans="1:5" x14ac:dyDescent="0.2">
      <c r="A1995" s="2"/>
      <c r="B1995" s="4"/>
      <c r="C1995" s="4"/>
      <c r="D1995" s="4"/>
      <c r="E1995" s="4"/>
    </row>
    <row r="1996" spans="1:5" x14ac:dyDescent="0.2">
      <c r="A1996" s="2"/>
      <c r="B1996" s="4"/>
      <c r="C1996" s="4"/>
      <c r="D1996" s="4"/>
      <c r="E1996" s="4"/>
    </row>
    <row r="1997" spans="1:5" x14ac:dyDescent="0.2">
      <c r="A1997" s="2"/>
      <c r="B1997" s="4"/>
      <c r="C1997" s="4"/>
      <c r="D1997" s="4"/>
      <c r="E1997" s="4"/>
    </row>
    <row r="1998" spans="1:5" x14ac:dyDescent="0.2">
      <c r="A1998" s="2"/>
      <c r="B1998" s="4"/>
      <c r="C1998" s="4"/>
      <c r="D1998" s="4"/>
      <c r="E1998" s="4"/>
    </row>
    <row r="1999" spans="1:5" x14ac:dyDescent="0.2">
      <c r="A1999" s="2"/>
      <c r="B1999" s="4"/>
      <c r="C1999" s="4"/>
      <c r="D1999" s="4"/>
      <c r="E1999" s="4"/>
    </row>
    <row r="2000" spans="1:5" x14ac:dyDescent="0.2">
      <c r="A2000" s="2"/>
      <c r="B2000" s="4"/>
      <c r="C2000" s="4"/>
      <c r="D2000" s="4"/>
      <c r="E2000" s="4"/>
    </row>
    <row r="2001" spans="1:5" x14ac:dyDescent="0.2">
      <c r="A2001" s="2"/>
      <c r="B2001" s="4"/>
      <c r="C2001" s="4"/>
      <c r="D2001" s="4"/>
      <c r="E2001" s="4"/>
    </row>
    <row r="2002" spans="1:5" x14ac:dyDescent="0.2">
      <c r="A2002" s="2"/>
      <c r="B2002" s="4"/>
      <c r="C2002" s="4"/>
      <c r="D2002" s="4"/>
      <c r="E2002" s="4"/>
    </row>
    <row r="2003" spans="1:5" x14ac:dyDescent="0.2">
      <c r="A2003" s="2"/>
      <c r="B2003" s="4"/>
      <c r="C2003" s="4"/>
      <c r="D2003" s="4"/>
      <c r="E2003" s="4"/>
    </row>
    <row r="2004" spans="1:5" x14ac:dyDescent="0.2">
      <c r="A2004" s="2"/>
      <c r="B2004" s="4"/>
      <c r="C2004" s="4"/>
      <c r="D2004" s="4"/>
      <c r="E2004" s="4"/>
    </row>
    <row r="2005" spans="1:5" x14ac:dyDescent="0.2">
      <c r="A2005" s="2"/>
      <c r="B2005" s="4"/>
      <c r="C2005" s="4"/>
      <c r="D2005" s="4"/>
      <c r="E2005" s="4"/>
    </row>
    <row r="2006" spans="1:5" x14ac:dyDescent="0.2">
      <c r="A2006" s="2"/>
      <c r="B2006" s="4"/>
      <c r="C2006" s="4"/>
      <c r="D2006" s="4"/>
      <c r="E2006" s="4"/>
    </row>
    <row r="2007" spans="1:5" x14ac:dyDescent="0.2">
      <c r="A2007" s="2"/>
      <c r="B2007" s="4"/>
      <c r="C2007" s="4"/>
      <c r="D2007" s="4"/>
      <c r="E2007" s="4"/>
    </row>
    <row r="2008" spans="1:5" x14ac:dyDescent="0.2">
      <c r="A2008" s="2"/>
      <c r="B2008" s="4"/>
      <c r="C2008" s="4"/>
      <c r="D2008" s="4"/>
      <c r="E2008" s="4"/>
    </row>
    <row r="2009" spans="1:5" x14ac:dyDescent="0.2">
      <c r="A2009" s="2"/>
      <c r="B2009" s="4"/>
      <c r="C2009" s="4"/>
      <c r="D2009" s="4"/>
      <c r="E2009" s="4"/>
    </row>
    <row r="2010" spans="1:5" x14ac:dyDescent="0.2">
      <c r="A2010" s="2"/>
      <c r="B2010" s="4"/>
      <c r="C2010" s="4"/>
      <c r="D2010" s="4"/>
      <c r="E2010" s="4"/>
    </row>
    <row r="2011" spans="1:5" x14ac:dyDescent="0.2">
      <c r="A2011" s="2"/>
      <c r="B2011" s="4"/>
      <c r="C2011" s="4"/>
      <c r="D2011" s="4"/>
      <c r="E2011" s="4"/>
    </row>
    <row r="2012" spans="1:5" x14ac:dyDescent="0.2">
      <c r="A2012" s="2"/>
      <c r="B2012" s="4"/>
      <c r="C2012" s="4"/>
      <c r="D2012" s="4"/>
      <c r="E2012" s="4"/>
    </row>
    <row r="2013" spans="1:5" x14ac:dyDescent="0.2">
      <c r="A2013" s="2"/>
      <c r="B2013" s="4"/>
      <c r="C2013" s="4"/>
      <c r="D2013" s="4"/>
      <c r="E2013" s="4"/>
    </row>
    <row r="2014" spans="1:5" x14ac:dyDescent="0.2">
      <c r="A2014" s="2"/>
      <c r="B2014" s="4"/>
      <c r="C2014" s="4"/>
      <c r="D2014" s="4"/>
      <c r="E2014" s="4"/>
    </row>
    <row r="2015" spans="1:5" x14ac:dyDescent="0.2">
      <c r="A2015" s="2"/>
      <c r="B2015" s="4"/>
      <c r="C2015" s="4"/>
      <c r="D2015" s="4"/>
      <c r="E2015" s="4"/>
    </row>
    <row r="2016" spans="1:5" x14ac:dyDescent="0.2">
      <c r="A2016" s="2"/>
      <c r="B2016" s="4"/>
      <c r="C2016" s="4"/>
      <c r="D2016" s="4"/>
      <c r="E2016" s="4"/>
    </row>
    <row r="2017" spans="1:5" x14ac:dyDescent="0.2">
      <c r="A2017" s="2"/>
      <c r="B2017" s="4"/>
      <c r="C2017" s="4"/>
      <c r="D2017" s="4"/>
      <c r="E2017" s="4"/>
    </row>
    <row r="2018" spans="1:5" x14ac:dyDescent="0.2">
      <c r="A2018" s="2"/>
      <c r="B2018" s="4"/>
      <c r="C2018" s="4"/>
      <c r="D2018" s="4"/>
      <c r="E2018" s="4"/>
    </row>
    <row r="2019" spans="1:5" x14ac:dyDescent="0.2">
      <c r="A2019" s="2"/>
      <c r="B2019" s="4"/>
      <c r="C2019" s="4"/>
      <c r="D2019" s="4"/>
      <c r="E2019" s="4"/>
    </row>
    <row r="2020" spans="1:5" x14ac:dyDescent="0.2">
      <c r="A2020" s="2"/>
      <c r="B2020" s="4"/>
      <c r="C2020" s="4"/>
      <c r="D2020" s="4"/>
      <c r="E2020" s="4"/>
    </row>
    <row r="2021" spans="1:5" x14ac:dyDescent="0.2">
      <c r="A2021" s="2"/>
      <c r="B2021" s="4"/>
      <c r="C2021" s="4"/>
      <c r="D2021" s="4"/>
      <c r="E2021" s="4"/>
    </row>
    <row r="2022" spans="1:5" x14ac:dyDescent="0.2">
      <c r="A2022" s="2"/>
      <c r="B2022" s="4"/>
      <c r="C2022" s="4"/>
      <c r="D2022" s="4"/>
      <c r="E2022" s="4"/>
    </row>
    <row r="2023" spans="1:5" x14ac:dyDescent="0.2">
      <c r="A2023" s="2"/>
      <c r="B2023" s="4"/>
      <c r="C2023" s="4"/>
      <c r="D2023" s="4"/>
      <c r="E2023" s="4"/>
    </row>
    <row r="2024" spans="1:5" x14ac:dyDescent="0.2">
      <c r="A2024" s="2"/>
      <c r="B2024" s="4"/>
      <c r="C2024" s="4"/>
      <c r="D2024" s="4"/>
      <c r="E2024" s="4"/>
    </row>
    <row r="2025" spans="1:5" x14ac:dyDescent="0.2">
      <c r="A2025" s="2"/>
      <c r="B2025" s="4"/>
      <c r="C2025" s="4"/>
      <c r="D2025" s="4"/>
      <c r="E2025" s="4"/>
    </row>
    <row r="2026" spans="1:5" x14ac:dyDescent="0.2">
      <c r="A2026" s="2"/>
      <c r="B2026" s="4"/>
      <c r="C2026" s="4"/>
      <c r="D2026" s="4"/>
      <c r="E2026" s="4"/>
    </row>
    <row r="2027" spans="1:5" x14ac:dyDescent="0.2">
      <c r="A2027" s="2"/>
      <c r="B2027" s="4"/>
      <c r="C2027" s="4"/>
      <c r="D2027" s="4"/>
      <c r="E2027" s="4"/>
    </row>
    <row r="2028" spans="1:5" x14ac:dyDescent="0.2">
      <c r="A2028" s="2"/>
      <c r="B2028" s="4"/>
      <c r="C2028" s="4"/>
      <c r="D2028" s="4"/>
      <c r="E2028" s="4"/>
    </row>
    <row r="2029" spans="1:5" x14ac:dyDescent="0.2">
      <c r="A2029" s="2"/>
      <c r="B2029" s="4"/>
      <c r="C2029" s="4"/>
      <c r="D2029" s="4"/>
      <c r="E2029" s="4"/>
    </row>
    <row r="2030" spans="1:5" x14ac:dyDescent="0.2">
      <c r="A2030" s="2"/>
      <c r="B2030" s="4"/>
      <c r="C2030" s="4"/>
      <c r="D2030" s="4"/>
      <c r="E2030" s="4"/>
    </row>
    <row r="2031" spans="1:5" x14ac:dyDescent="0.2">
      <c r="A2031" s="2"/>
      <c r="B2031" s="4"/>
      <c r="C2031" s="4"/>
      <c r="D2031" s="4"/>
      <c r="E2031" s="4"/>
    </row>
    <row r="2032" spans="1:5" x14ac:dyDescent="0.2">
      <c r="A2032" s="2"/>
      <c r="B2032" s="4"/>
      <c r="C2032" s="4"/>
      <c r="D2032" s="4"/>
      <c r="E2032" s="4"/>
    </row>
    <row r="2033" spans="1:5" x14ac:dyDescent="0.2">
      <c r="A2033" s="2"/>
      <c r="B2033" s="4"/>
      <c r="C2033" s="4"/>
      <c r="D2033" s="4"/>
      <c r="E2033" s="4"/>
    </row>
    <row r="2034" spans="1:5" x14ac:dyDescent="0.2">
      <c r="A2034" s="2"/>
      <c r="B2034" s="4"/>
      <c r="C2034" s="4"/>
      <c r="D2034" s="4"/>
      <c r="E2034" s="4"/>
    </row>
    <row r="2035" spans="1:5" x14ac:dyDescent="0.2">
      <c r="A2035" s="2"/>
      <c r="B2035" s="4"/>
      <c r="C2035" s="4"/>
      <c r="D2035" s="4"/>
      <c r="E2035" s="4"/>
    </row>
    <row r="2036" spans="1:5" x14ac:dyDescent="0.2">
      <c r="A2036" s="2"/>
      <c r="B2036" s="4"/>
      <c r="C2036" s="4"/>
      <c r="D2036" s="4"/>
      <c r="E2036" s="4"/>
    </row>
    <row r="2037" spans="1:5" x14ac:dyDescent="0.2">
      <c r="A2037" s="2"/>
      <c r="B2037" s="4"/>
      <c r="C2037" s="4"/>
      <c r="D2037" s="4"/>
      <c r="E2037" s="4"/>
    </row>
    <row r="2038" spans="1:5" x14ac:dyDescent="0.2">
      <c r="A2038" s="2"/>
      <c r="B2038" s="4"/>
      <c r="C2038" s="4"/>
      <c r="D2038" s="4"/>
      <c r="E2038" s="4"/>
    </row>
    <row r="2039" spans="1:5" x14ac:dyDescent="0.2">
      <c r="A2039" s="2"/>
      <c r="B2039" s="4"/>
      <c r="C2039" s="4"/>
      <c r="D2039" s="4"/>
      <c r="E2039" s="4"/>
    </row>
    <row r="2040" spans="1:5" x14ac:dyDescent="0.2">
      <c r="A2040" s="2"/>
      <c r="B2040" s="4"/>
      <c r="C2040" s="4"/>
      <c r="D2040" s="4"/>
      <c r="E2040" s="4"/>
    </row>
    <row r="2041" spans="1:5" x14ac:dyDescent="0.2">
      <c r="A2041" s="2"/>
      <c r="B2041" s="4"/>
      <c r="C2041" s="4"/>
      <c r="D2041" s="4"/>
      <c r="E2041" s="4"/>
    </row>
    <row r="2042" spans="1:5" x14ac:dyDescent="0.2">
      <c r="A2042" s="2"/>
      <c r="B2042" s="4"/>
      <c r="C2042" s="4"/>
      <c r="D2042" s="4"/>
      <c r="E2042" s="4"/>
    </row>
    <row r="2043" spans="1:5" x14ac:dyDescent="0.2">
      <c r="A2043" s="2"/>
      <c r="B2043" s="4"/>
      <c r="C2043" s="4"/>
      <c r="D2043" s="4"/>
      <c r="E2043" s="4"/>
    </row>
    <row r="2044" spans="1:5" x14ac:dyDescent="0.2">
      <c r="A2044" s="2"/>
      <c r="B2044" s="4"/>
      <c r="C2044" s="4"/>
      <c r="D2044" s="4"/>
      <c r="E2044" s="4"/>
    </row>
    <row r="2045" spans="1:5" x14ac:dyDescent="0.2">
      <c r="A2045" s="2"/>
      <c r="B2045" s="4"/>
      <c r="C2045" s="4"/>
      <c r="D2045" s="4"/>
      <c r="E2045" s="4"/>
    </row>
    <row r="2046" spans="1:5" x14ac:dyDescent="0.2">
      <c r="A2046" s="2"/>
      <c r="B2046" s="4"/>
      <c r="C2046" s="4"/>
      <c r="D2046" s="4"/>
      <c r="E2046" s="4"/>
    </row>
    <row r="2047" spans="1:5" x14ac:dyDescent="0.2">
      <c r="A2047" s="2"/>
      <c r="B2047" s="4"/>
      <c r="C2047" s="4"/>
      <c r="D2047" s="4"/>
      <c r="E2047" s="4"/>
    </row>
    <row r="2048" spans="1:5" x14ac:dyDescent="0.2">
      <c r="A2048" s="2"/>
      <c r="B2048" s="4"/>
      <c r="C2048" s="4"/>
      <c r="D2048" s="4"/>
      <c r="E2048" s="4"/>
    </row>
    <row r="2049" spans="1:5" x14ac:dyDescent="0.2">
      <c r="A2049" s="2"/>
      <c r="B2049" s="4"/>
      <c r="C2049" s="4"/>
      <c r="D2049" s="4"/>
      <c r="E2049" s="4"/>
    </row>
    <row r="2050" spans="1:5" x14ac:dyDescent="0.2">
      <c r="A2050" s="2"/>
      <c r="B2050" s="4"/>
      <c r="C2050" s="4"/>
      <c r="D2050" s="4"/>
      <c r="E2050" s="4"/>
    </row>
    <row r="2051" spans="1:5" x14ac:dyDescent="0.2">
      <c r="A2051" s="2"/>
      <c r="B2051" s="4"/>
      <c r="C2051" s="4"/>
      <c r="D2051" s="4"/>
      <c r="E2051" s="4"/>
    </row>
    <row r="2052" spans="1:5" x14ac:dyDescent="0.2">
      <c r="A2052" s="2"/>
      <c r="B2052" s="4"/>
      <c r="C2052" s="4"/>
      <c r="D2052" s="4"/>
      <c r="E2052" s="4"/>
    </row>
    <row r="2053" spans="1:5" x14ac:dyDescent="0.2">
      <c r="A2053" s="2"/>
      <c r="B2053" s="4"/>
      <c r="C2053" s="4"/>
      <c r="D2053" s="4"/>
      <c r="E2053" s="4"/>
    </row>
    <row r="2054" spans="1:5" x14ac:dyDescent="0.2">
      <c r="A2054" s="2"/>
      <c r="B2054" s="4"/>
      <c r="C2054" s="4"/>
      <c r="D2054" s="4"/>
      <c r="E2054" s="4"/>
    </row>
    <row r="2055" spans="1:5" x14ac:dyDescent="0.2">
      <c r="A2055" s="2"/>
      <c r="B2055" s="4"/>
      <c r="C2055" s="4"/>
      <c r="D2055" s="4"/>
      <c r="E2055" s="4"/>
    </row>
    <row r="2056" spans="1:5" x14ac:dyDescent="0.2">
      <c r="A2056" s="2"/>
      <c r="B2056" s="4"/>
      <c r="C2056" s="4"/>
      <c r="D2056" s="4"/>
      <c r="E2056" s="4"/>
    </row>
    <row r="2057" spans="1:5" x14ac:dyDescent="0.2">
      <c r="A2057" s="2"/>
      <c r="B2057" s="4"/>
      <c r="C2057" s="4"/>
      <c r="D2057" s="4"/>
      <c r="E2057" s="4"/>
    </row>
    <row r="2058" spans="1:5" x14ac:dyDescent="0.2">
      <c r="A2058" s="2"/>
      <c r="B2058" s="4"/>
      <c r="C2058" s="4"/>
      <c r="D2058" s="4"/>
      <c r="E2058" s="4"/>
    </row>
    <row r="2059" spans="1:5" x14ac:dyDescent="0.2">
      <c r="A2059" s="2"/>
      <c r="B2059" s="4"/>
      <c r="C2059" s="4"/>
      <c r="D2059" s="4"/>
      <c r="E2059" s="4"/>
    </row>
    <row r="2060" spans="1:5" x14ac:dyDescent="0.2">
      <c r="A2060" s="2"/>
      <c r="B2060" s="4"/>
      <c r="C2060" s="4"/>
      <c r="D2060" s="4"/>
      <c r="E2060" s="4"/>
    </row>
    <row r="2061" spans="1:5" x14ac:dyDescent="0.2">
      <c r="A2061" s="2"/>
      <c r="B2061" s="4"/>
      <c r="C2061" s="4"/>
      <c r="D2061" s="4"/>
      <c r="E2061" s="4"/>
    </row>
    <row r="2062" spans="1:5" x14ac:dyDescent="0.2">
      <c r="A2062" s="2"/>
      <c r="B2062" s="4"/>
      <c r="C2062" s="4"/>
      <c r="D2062" s="4"/>
      <c r="E2062" s="4"/>
    </row>
    <row r="2063" spans="1:5" x14ac:dyDescent="0.2">
      <c r="A2063" s="2"/>
      <c r="B2063" s="4"/>
      <c r="C2063" s="4"/>
      <c r="D2063" s="4"/>
      <c r="E2063" s="4"/>
    </row>
    <row r="2064" spans="1:5" x14ac:dyDescent="0.2">
      <c r="A2064" s="2"/>
      <c r="B2064" s="4"/>
      <c r="C2064" s="4"/>
      <c r="D2064" s="4"/>
      <c r="E2064" s="4"/>
    </row>
    <row r="2065" spans="1:5" x14ac:dyDescent="0.2">
      <c r="A2065" s="2"/>
      <c r="B2065" s="4"/>
      <c r="C2065" s="4"/>
      <c r="D2065" s="4"/>
      <c r="E2065" s="4"/>
    </row>
    <row r="2066" spans="1:5" x14ac:dyDescent="0.2">
      <c r="A2066" s="2"/>
      <c r="B2066" s="4"/>
      <c r="C2066" s="4"/>
      <c r="D2066" s="4"/>
      <c r="E2066" s="4"/>
    </row>
    <row r="2067" spans="1:5" x14ac:dyDescent="0.2">
      <c r="A2067" s="2"/>
      <c r="B2067" s="4"/>
      <c r="C2067" s="4"/>
      <c r="D2067" s="4"/>
      <c r="E2067" s="4"/>
    </row>
    <row r="2068" spans="1:5" x14ac:dyDescent="0.2">
      <c r="A2068" s="2"/>
      <c r="B2068" s="4"/>
      <c r="C2068" s="4"/>
      <c r="D2068" s="4"/>
      <c r="E2068" s="4"/>
    </row>
    <row r="2069" spans="1:5" x14ac:dyDescent="0.2">
      <c r="A2069" s="2"/>
      <c r="B2069" s="4"/>
      <c r="C2069" s="4"/>
      <c r="D2069" s="4"/>
      <c r="E2069" s="4"/>
    </row>
    <row r="2070" spans="1:5" x14ac:dyDescent="0.2">
      <c r="A2070" s="2"/>
      <c r="B2070" s="4"/>
      <c r="C2070" s="4"/>
      <c r="D2070" s="4"/>
      <c r="E2070" s="4"/>
    </row>
    <row r="2071" spans="1:5" x14ac:dyDescent="0.2">
      <c r="A2071" s="2"/>
      <c r="B2071" s="4"/>
      <c r="C2071" s="4"/>
      <c r="D2071" s="4"/>
      <c r="E2071" s="4"/>
    </row>
    <row r="2072" spans="1:5" x14ac:dyDescent="0.2">
      <c r="A2072" s="2"/>
      <c r="B2072" s="4"/>
      <c r="C2072" s="4"/>
      <c r="D2072" s="4"/>
      <c r="E2072" s="4"/>
    </row>
    <row r="2073" spans="1:5" x14ac:dyDescent="0.2">
      <c r="A2073" s="2"/>
      <c r="B2073" s="4"/>
      <c r="C2073" s="4"/>
      <c r="D2073" s="4"/>
      <c r="E2073" s="4"/>
    </row>
    <row r="2074" spans="1:5" x14ac:dyDescent="0.2">
      <c r="A2074" s="2"/>
      <c r="B2074" s="4"/>
      <c r="C2074" s="4"/>
      <c r="D2074" s="4"/>
      <c r="E2074" s="4"/>
    </row>
    <row r="2075" spans="1:5" x14ac:dyDescent="0.2">
      <c r="A2075" s="2"/>
      <c r="B2075" s="4"/>
      <c r="C2075" s="4"/>
      <c r="D2075" s="4"/>
      <c r="E2075" s="4"/>
    </row>
    <row r="2076" spans="1:5" x14ac:dyDescent="0.2">
      <c r="A2076" s="2"/>
      <c r="B2076" s="4"/>
      <c r="C2076" s="4"/>
      <c r="D2076" s="4"/>
      <c r="E2076" s="4"/>
    </row>
    <row r="2077" spans="1:5" x14ac:dyDescent="0.2">
      <c r="A2077" s="2"/>
      <c r="B2077" s="4"/>
      <c r="C2077" s="4"/>
      <c r="D2077" s="4"/>
      <c r="E2077" s="4"/>
    </row>
    <row r="2078" spans="1:5" x14ac:dyDescent="0.2">
      <c r="A2078" s="2"/>
      <c r="B2078" s="4"/>
      <c r="C2078" s="4"/>
      <c r="D2078" s="4"/>
      <c r="E2078" s="4"/>
    </row>
    <row r="2079" spans="1:5" x14ac:dyDescent="0.2">
      <c r="A2079" s="2"/>
      <c r="B2079" s="4"/>
      <c r="C2079" s="4"/>
      <c r="D2079" s="4"/>
      <c r="E2079" s="4"/>
    </row>
    <row r="2080" spans="1:5" x14ac:dyDescent="0.2">
      <c r="A2080" s="2"/>
      <c r="B2080" s="4"/>
      <c r="C2080" s="4"/>
      <c r="D2080" s="4"/>
      <c r="E2080" s="4"/>
    </row>
    <row r="2081" spans="1:5" x14ac:dyDescent="0.2">
      <c r="A2081" s="2"/>
      <c r="B2081" s="4"/>
      <c r="C2081" s="4"/>
      <c r="D2081" s="4"/>
      <c r="E2081" s="4"/>
    </row>
    <row r="2082" spans="1:5" x14ac:dyDescent="0.2">
      <c r="A2082" s="2"/>
      <c r="B2082" s="4"/>
      <c r="C2082" s="4"/>
      <c r="D2082" s="4"/>
      <c r="E2082" s="4"/>
    </row>
    <row r="2083" spans="1:5" x14ac:dyDescent="0.2">
      <c r="A2083" s="2"/>
      <c r="B2083" s="4"/>
      <c r="C2083" s="4"/>
      <c r="D2083" s="4"/>
      <c r="E2083" s="4"/>
    </row>
    <row r="2084" spans="1:5" x14ac:dyDescent="0.2">
      <c r="A2084" s="2"/>
      <c r="B2084" s="4"/>
      <c r="C2084" s="4"/>
      <c r="D2084" s="4"/>
      <c r="E2084" s="4"/>
    </row>
    <row r="2085" spans="1:5" x14ac:dyDescent="0.2">
      <c r="A2085" s="2"/>
      <c r="B2085" s="4"/>
      <c r="C2085" s="4"/>
      <c r="D2085" s="4"/>
      <c r="E2085" s="4"/>
    </row>
    <row r="2086" spans="1:5" x14ac:dyDescent="0.2">
      <c r="A2086" s="2"/>
      <c r="B2086" s="4"/>
      <c r="C2086" s="4"/>
      <c r="D2086" s="4"/>
      <c r="E2086" s="4"/>
    </row>
    <row r="2087" spans="1:5" x14ac:dyDescent="0.2">
      <c r="A2087" s="2"/>
      <c r="B2087" s="4"/>
      <c r="C2087" s="4"/>
      <c r="D2087" s="4"/>
      <c r="E2087" s="4"/>
    </row>
    <row r="2088" spans="1:5" x14ac:dyDescent="0.2">
      <c r="A2088" s="2"/>
      <c r="B2088" s="4"/>
      <c r="C2088" s="4"/>
      <c r="D2088" s="4"/>
      <c r="E2088" s="4"/>
    </row>
    <row r="2089" spans="1:5" x14ac:dyDescent="0.2">
      <c r="A2089" s="2"/>
      <c r="B2089" s="4"/>
      <c r="C2089" s="4"/>
      <c r="D2089" s="4"/>
      <c r="E2089" s="4"/>
    </row>
    <row r="2090" spans="1:5" x14ac:dyDescent="0.2">
      <c r="A2090" s="2"/>
      <c r="B2090" s="4"/>
      <c r="C2090" s="4"/>
      <c r="D2090" s="4"/>
      <c r="E2090" s="4"/>
    </row>
  </sheetData>
  <sheetProtection formatCells="0" formatColumns="0" formatRows="0" insertColumns="0" insertRows="0" insertHyperlinks="0" deleteColumns="0" deleteRows="0" sort="0" autoFilter="0" pivotTables="0"/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Diagramme</vt:lpstr>
      </vt:variant>
      <vt:variant>
        <vt:i4>2</vt:i4>
      </vt:variant>
    </vt:vector>
  </HeadingPairs>
  <TitlesOfParts>
    <vt:vector size="7" baseType="lpstr">
      <vt:lpstr>Portfolioübersicht BHC</vt:lpstr>
      <vt:lpstr>Marktpreise EEX NCG 2017</vt:lpstr>
      <vt:lpstr>BHC Gesamt 2017</vt:lpstr>
      <vt:lpstr>BCS Gesamt 2017</vt:lpstr>
      <vt:lpstr>Gesamtentwicklung</vt:lpstr>
      <vt:lpstr>Diagramm1</vt:lpstr>
      <vt:lpstr>Diagramm 2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Held</dc:creator>
  <cp:lastModifiedBy>Torsten Held</cp:lastModifiedBy>
  <cp:lastPrinted>2018-01-05T14:49:47Z</cp:lastPrinted>
  <dcterms:created xsi:type="dcterms:W3CDTF">2012-04-12T11:52:50Z</dcterms:created>
  <dcterms:modified xsi:type="dcterms:W3CDTF">2018-01-05T14:50:07Z</dcterms:modified>
</cp:coreProperties>
</file>