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1E7935F-2E53-4084-A999-D651052537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bệnh'!$AE$4:$AE$39</definedName>
    <definedName name="_xlnm._FilterDatabase" localSheetId="4" hidden="1">nợ!$B$3:$B$7</definedName>
  </definedNames>
  <calcPr calcId="191029"/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H6" i="1"/>
  <c r="M37" i="1" l="1"/>
  <c r="K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Z22" i="1"/>
  <c r="Z23" i="1"/>
  <c r="L37" i="1" l="1"/>
  <c r="N37" i="1"/>
  <c r="E37" i="1"/>
  <c r="C37" i="1"/>
  <c r="F40" i="4" l="1"/>
  <c r="E40" i="4"/>
  <c r="AA37" i="1" l="1"/>
  <c r="G37" i="1"/>
  <c r="I37" i="1"/>
  <c r="O37" i="1"/>
  <c r="Q37" i="1"/>
  <c r="S37" i="1"/>
  <c r="U37" i="1"/>
  <c r="W37" i="1"/>
  <c r="Y37" i="1"/>
  <c r="F25" i="1"/>
  <c r="F26" i="1"/>
  <c r="F27" i="1"/>
  <c r="F28" i="1"/>
  <c r="F29" i="1"/>
  <c r="F30" i="1"/>
  <c r="F31" i="1"/>
  <c r="F32" i="1"/>
  <c r="F33" i="1"/>
  <c r="F34" i="1"/>
  <c r="F35" i="1"/>
  <c r="F36" i="1"/>
  <c r="D35" i="3"/>
  <c r="C35" i="3"/>
  <c r="E34" i="3"/>
  <c r="J37" i="1" l="1"/>
  <c r="E30" i="3"/>
  <c r="E21" i="5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6" i="6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AD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E35" i="3" l="1"/>
  <c r="T37" i="1"/>
  <c r="AB37" i="1"/>
  <c r="Z37" i="1"/>
  <c r="X37" i="1"/>
  <c r="V37" i="1"/>
  <c r="F37" i="1"/>
  <c r="R37" i="1"/>
  <c r="P37" i="1"/>
  <c r="H37" i="1"/>
  <c r="D37" i="1"/>
  <c r="AC35" i="1"/>
  <c r="AC31" i="1"/>
  <c r="AC27" i="1"/>
  <c r="AC19" i="1"/>
  <c r="AC15" i="1"/>
  <c r="AC11" i="1"/>
  <c r="AC7" i="1"/>
  <c r="AC6" i="1"/>
  <c r="AC33" i="1"/>
  <c r="AC29" i="1"/>
  <c r="AC21" i="1"/>
  <c r="AD21" i="1" s="1"/>
  <c r="AC17" i="1"/>
  <c r="AC12" i="1"/>
  <c r="AC8" i="1"/>
  <c r="AC36" i="1"/>
  <c r="AC32" i="1"/>
  <c r="AC28" i="1"/>
  <c r="AC16" i="1"/>
  <c r="AC25" i="1"/>
  <c r="AC24" i="1"/>
  <c r="AC23" i="1"/>
  <c r="AC20" i="1"/>
  <c r="AD20" i="1" s="1"/>
  <c r="AC34" i="1"/>
  <c r="AC30" i="1"/>
  <c r="AC26" i="1"/>
  <c r="AC22" i="1"/>
  <c r="AC18" i="1"/>
  <c r="AC14" i="1"/>
  <c r="B5" i="9"/>
  <c r="AC13" i="1"/>
  <c r="AC10" i="1"/>
  <c r="AC9" i="1"/>
  <c r="E7" i="8"/>
  <c r="H10" i="5" s="1"/>
  <c r="AD37" i="1" l="1"/>
  <c r="AC37" i="1"/>
  <c r="E5" i="9"/>
  <c r="E4" i="9" l="1"/>
  <c r="B4" i="9" s="1"/>
  <c r="D10" i="5"/>
  <c r="E6" i="9" l="1"/>
  <c r="D13" i="9" s="1"/>
  <c r="D8" i="5"/>
  <c r="E20" i="5" l="1"/>
  <c r="D9" i="5" l="1"/>
  <c r="D11" i="5" l="1"/>
  <c r="H8" i="5" l="1"/>
  <c r="B13" i="9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<sst xmlns="http://schemas.openxmlformats.org/spreadsheetml/2006/main" count="140" uniqueCount="97">
  <si>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</si>
  <si>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</si>
  <si>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</si>
  <si>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</si>
  <si>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</si>
  <si>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</si>
  <si>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</si>
  <si>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</si>
  <si>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</si>
  <si>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</si>
  <si>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</si>
  <si>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</si>
  <si>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</si>
  <si>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</si>
  <si>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</si>
  <si>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</si>
  <si>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</si>
  <si>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</si>
  <si>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</si>
  <si>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</si>
  <si>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</si>
  <si>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</si>
  <si>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</si>
  <si>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</si>
  <si>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</si>
  <si>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</si>
  <si>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</si>
  <si>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</si>
  <si>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</si>
  <si>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</si>
  <si>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</si>
  <si>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</si>
  <si>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</si>
  <si>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</si>
  <si>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</si>
  <si>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</si>
  <si>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</si>
  <si>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</si>
  <si>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</si>
  <si>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</si>
  <si>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</si>
  <si>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</si>
  <si>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</si>
  <si>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</si>
  <si>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</si>
  <si>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</si>
  <si>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</si>
  <si>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</si>
  <si>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</si>
  <si>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</si>
  <si>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</si>
  <si>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</si>
  <si>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</si>
  <si>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</si>
  <si>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</si>
  <si>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</si>
  <si>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</si>
  <si>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</si>
  <si>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</si>
  <si>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</si>
  <si>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</si>
  <si>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</si>
  <si>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</si>
  <si>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</si>
  <si>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</si>
  <si>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</si>
  <si>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</si>
  <si>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</si>
  <si>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</si>
  <si>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</si>
  <si>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</si>
  <si>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</si>
  <si>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</si>
  <si>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</si>
  <si>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</si>
  <si>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</si>
  <si>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</si>
  <si>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</si>
  <si>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</si>
  <si>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BÁO CÁO TÀI CHÍNH T7/2020</t>
  </si>
  <si>
    <t>TỒN THUỐC T7</t>
  </si>
  <si>
    <t>Khác</t>
  </si>
  <si>
    <t>30/06/2020</t>
  </si>
  <si>
    <t>50% CK</t>
  </si>
  <si>
    <t>BN HEN</t>
  </si>
  <si>
    <t>50% Hen</t>
  </si>
  <si>
    <t>BN CK</t>
  </si>
  <si>
    <t>Báo cáo doanh thu tháng 8/2020</t>
  </si>
  <si>
    <t>Báo cáo bán thuốc, vật tư tháng 8/2020</t>
  </si>
  <si>
    <t>Báo cáo phiếu nhập thuốc + vật tư tháng 8/2020</t>
  </si>
  <si>
    <t>Báo cáo chi khác tháng 8/2020</t>
  </si>
  <si>
    <t>Báo cáo công nợ tháng 8/2020</t>
  </si>
  <si>
    <t>Zin kid</t>
  </si>
  <si>
    <t>Augmentin 500</t>
  </si>
  <si>
    <t>Ventolin 5mg</t>
  </si>
  <si>
    <t>Daleston 30</t>
  </si>
  <si>
    <t>Daleston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</si>
</sst>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2"/>
  <sheetViews>
    <sheetView tabSelected="1"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B22" sqref="A22:XFD22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 x14ac:dyDescent="0.55000000000000004">
      <c r="B2" s="135" t="s">
        <v>87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</row>
    <row r="4" spans="1:46" x14ac:dyDescent="0.25">
      <c r="A4" s="131" t="s">
        <v>0</v>
      </c>
      <c r="B4" s="132" t="s">
        <v>1</v>
      </c>
      <c r="C4" s="131" t="s">
        <v>2</v>
      </c>
      <c r="D4" s="131"/>
      <c r="E4" s="160" t="s">
        <v>75</v>
      </c>
      <c r="F4" s="161"/>
      <c r="G4" s="131" t="s">
        <v>84</v>
      </c>
      <c r="H4" s="131"/>
      <c r="I4" s="165" t="s">
        <v>85</v>
      </c>
      <c r="J4" s="165"/>
      <c r="K4" s="131" t="s">
        <v>86</v>
      </c>
      <c r="L4" s="131"/>
      <c r="M4" s="165" t="s">
        <v>83</v>
      </c>
      <c r="N4" s="165"/>
      <c r="O4" s="137" t="s">
        <v>10</v>
      </c>
      <c r="P4" s="137"/>
      <c r="Q4" s="131" t="s">
        <v>11</v>
      </c>
      <c r="R4" s="131"/>
      <c r="S4" s="131" t="s">
        <v>12</v>
      </c>
      <c r="T4" s="131"/>
      <c r="U4" s="131" t="s">
        <v>13</v>
      </c>
      <c r="V4" s="131"/>
      <c r="W4" s="131" t="s">
        <v>14</v>
      </c>
      <c r="X4" s="131"/>
      <c r="Y4" s="138" t="s">
        <v>51</v>
      </c>
      <c r="Z4" s="138"/>
      <c r="AA4" s="129" t="s">
        <v>52</v>
      </c>
      <c r="AB4" s="130"/>
      <c r="AC4" s="139" t="s">
        <v>44</v>
      </c>
      <c r="AD4" s="136" t="s">
        <v>3</v>
      </c>
      <c r="AE4" s="131" t="s">
        <v>4</v>
      </c>
    </row>
    <row r="5" spans="1:46" ht="15" customHeight="1" x14ac:dyDescent="0.25">
      <c r="A5" s="131"/>
      <c r="B5" s="132"/>
      <c r="C5" s="50" t="s">
        <v>5</v>
      </c>
      <c r="D5" s="50" t="s">
        <v>6</v>
      </c>
      <c r="E5" s="162" t="s">
        <v>5</v>
      </c>
      <c r="F5" s="162" t="s">
        <v>6</v>
      </c>
      <c r="G5" s="50" t="s">
        <v>5</v>
      </c>
      <c r="H5" s="50" t="s">
        <v>7</v>
      </c>
      <c r="I5" s="162" t="s">
        <v>5</v>
      </c>
      <c r="J5" s="162" t="s">
        <v>6</v>
      </c>
      <c r="K5" s="121" t="s">
        <v>5</v>
      </c>
      <c r="L5" s="121" t="s">
        <v>7</v>
      </c>
      <c r="M5" s="162" t="s">
        <v>5</v>
      </c>
      <c r="N5" s="162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40"/>
      <c r="AD5" s="136"/>
      <c r="AE5" s="131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4">
        <v>1</v>
      </c>
      <c r="B6" s="6">
        <v>44044</v>
      </c>
      <c r="C6" s="4">
        <v>4</v>
      </c>
      <c r="D6" s="17">
        <f>PRODUCT(C6,200000)</f>
        <v>800000</v>
      </c>
      <c r="E6" s="163">
        <v>0</v>
      </c>
      <c r="F6" s="163">
        <f>PRODUCT(E6,100000)</f>
        <v>0</v>
      </c>
      <c r="G6" s="4">
        <v>4</v>
      </c>
      <c r="H6" s="40">
        <f>PRODUCT(G6,300000)</f>
        <v>1200000</v>
      </c>
      <c r="I6" s="166">
        <v>0</v>
      </c>
      <c r="J6" s="166">
        <f>PRODUCT(I6,150000)</f>
        <v>0</v>
      </c>
      <c r="K6" s="121">
        <v>0</v>
      </c>
      <c r="L6" s="40">
        <f>PRODUCT(K6,300000)</f>
        <v>0</v>
      </c>
      <c r="M6" s="166">
        <v>0</v>
      </c>
      <c r="N6" s="166">
        <f>PRODUCT(M7,150000)</f>
        <v>0</v>
      </c>
      <c r="O6" s="10">
        <v>0</v>
      </c>
      <c r="P6" s="41">
        <f>PRODUCT(O6,30000)</f>
        <v>0</v>
      </c>
      <c r="Q6" s="14">
        <v>3</v>
      </c>
      <c r="R6" s="16">
        <f>PRODUCT(Q6,300000)</f>
        <v>900000</v>
      </c>
      <c r="S6" s="14">
        <v>1</v>
      </c>
      <c r="T6" s="19">
        <f>PRODUCT(S6,600000)</f>
        <v>600000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1500000</v>
      </c>
      <c r="AD6" s="17">
        <f>SUM(D6,H6,AC6,F6,J6,L6,N6)</f>
        <v>3500000</v>
      </c>
      <c r="AE6" s="64"/>
    </row>
    <row r="7" spans="1:46" x14ac:dyDescent="0.25">
      <c r="A7" s="4">
        <v>2</v>
      </c>
      <c r="B7" s="57">
        <v>44045</v>
      </c>
      <c r="C7" s="121">
        <v>5</v>
      </c>
      <c r="D7" s="17">
        <f t="shared" ref="D7:D36" si="0">PRODUCT(C7,200000)</f>
        <v>1000000</v>
      </c>
      <c r="E7" s="163">
        <v>0</v>
      </c>
      <c r="F7" s="163">
        <f t="shared" ref="F7:F36" si="1">PRODUCT(E7,100000)</f>
        <v>0</v>
      </c>
      <c r="G7" s="121">
        <v>4</v>
      </c>
      <c r="H7" s="40">
        <f t="shared" ref="H7:H36" si="2">PRODUCT(G7,300000)</f>
        <v>1200000</v>
      </c>
      <c r="I7" s="166">
        <v>0</v>
      </c>
      <c r="J7" s="166">
        <f t="shared" ref="J7:J36" si="3">PRODUCT(I7,150000)</f>
        <v>0</v>
      </c>
      <c r="K7" s="121">
        <v>0</v>
      </c>
      <c r="L7" s="40">
        <f t="shared" ref="L7:L36" si="4">PRODUCT(K7,300000)</f>
        <v>0</v>
      </c>
      <c r="M7" s="166">
        <v>0</v>
      </c>
      <c r="N7" s="166">
        <f t="shared" ref="N7:N36" si="5">PRODUCT(M8,150000)</f>
        <v>0</v>
      </c>
      <c r="O7" s="122">
        <v>0</v>
      </c>
      <c r="P7" s="41">
        <f t="shared" ref="P7:P36" si="6">PRODUCT(O7,30000)</f>
        <v>0</v>
      </c>
      <c r="Q7" s="14">
        <v>3</v>
      </c>
      <c r="R7" s="16">
        <f t="shared" ref="R7:R36" si="7">PRODUCT(Q7,300000)</f>
        <v>900000</v>
      </c>
      <c r="S7" s="14">
        <v>1</v>
      </c>
      <c r="T7" s="19">
        <f t="shared" ref="T7:T36" si="8">PRODUCT(S7,600000)</f>
        <v>600000</v>
      </c>
      <c r="U7" s="14">
        <v>0</v>
      </c>
      <c r="V7" s="14">
        <f t="shared" ref="V7:V36" si="9">PRODUCT(U7,30000)</f>
        <v>0</v>
      </c>
      <c r="W7" s="13">
        <v>0</v>
      </c>
      <c r="X7" s="12">
        <f t="shared" ref="X7:X36" si="10">PRODUCT(W7,50000)</f>
        <v>0</v>
      </c>
      <c r="Y7" s="123">
        <v>0</v>
      </c>
      <c r="Z7" s="102">
        <f t="shared" ref="Z7:Z36" si="11">PRODUCT(Y7,700000)</f>
        <v>0</v>
      </c>
      <c r="AA7" s="102">
        <v>0</v>
      </c>
      <c r="AB7" s="18">
        <f t="shared" ref="AB7:AB36" si="12">PRODUCT(AA7,1300000)</f>
        <v>0</v>
      </c>
      <c r="AC7" s="18">
        <f t="shared" ref="AC7:AC36" si="13">SUM(P7,R7,T7,V7,X7,Z7,AB7)</f>
        <v>1500000</v>
      </c>
      <c r="AD7" s="17">
        <f t="shared" ref="AD7:AD36" si="14">SUM(D7,H7,AC7,F7,J7,L7,N7)</f>
        <v>3700000</v>
      </c>
      <c r="AE7" s="77"/>
    </row>
    <row r="8" spans="1:46" x14ac:dyDescent="0.25">
      <c r="A8" s="4">
        <v>3</v>
      </c>
      <c r="B8" s="57">
        <v>44046</v>
      </c>
      <c r="C8" s="121">
        <v>7</v>
      </c>
      <c r="D8" s="17">
        <f t="shared" si="0"/>
        <v>1400000</v>
      </c>
      <c r="E8" s="163">
        <v>0</v>
      </c>
      <c r="F8" s="163">
        <f t="shared" si="1"/>
        <v>0</v>
      </c>
      <c r="G8" s="121">
        <v>2</v>
      </c>
      <c r="H8" s="40">
        <f t="shared" si="2"/>
        <v>600000</v>
      </c>
      <c r="I8" s="166">
        <v>0</v>
      </c>
      <c r="J8" s="166">
        <f t="shared" si="3"/>
        <v>0</v>
      </c>
      <c r="K8" s="121">
        <v>0</v>
      </c>
      <c r="L8" s="40">
        <f t="shared" si="4"/>
        <v>0</v>
      </c>
      <c r="M8" s="166">
        <v>0</v>
      </c>
      <c r="N8" s="166">
        <f t="shared" si="5"/>
        <v>0</v>
      </c>
      <c r="O8" s="122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23">
        <v>0</v>
      </c>
      <c r="Z8" s="102">
        <f t="shared" si="11"/>
        <v>0</v>
      </c>
      <c r="AA8" s="102">
        <v>0</v>
      </c>
      <c r="AB8" s="18">
        <f t="shared" si="12"/>
        <v>0</v>
      </c>
      <c r="AC8" s="18">
        <f t="shared" si="13"/>
        <v>600000</v>
      </c>
      <c r="AD8" s="17">
        <f t="shared" si="14"/>
        <v>2600000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 x14ac:dyDescent="0.25">
      <c r="A9">
        <v>4</v>
      </c>
      <c r="B9" s="57">
        <v>44047</v>
      </c>
      <c r="C9" s="121">
        <v>4</v>
      </c>
      <c r="D9" s="17">
        <f t="shared" si="0"/>
        <v>800000</v>
      </c>
      <c r="E9" s="163">
        <v>0</v>
      </c>
      <c r="F9" s="163">
        <f t="shared" si="1"/>
        <v>0</v>
      </c>
      <c r="G9" s="121">
        <v>0</v>
      </c>
      <c r="H9" s="40">
        <f t="shared" si="2"/>
        <v>0</v>
      </c>
      <c r="I9" s="166">
        <v>0</v>
      </c>
      <c r="J9" s="166">
        <f t="shared" si="3"/>
        <v>0</v>
      </c>
      <c r="K9" s="121">
        <v>0</v>
      </c>
      <c r="L9" s="40">
        <f t="shared" si="4"/>
        <v>0</v>
      </c>
      <c r="M9" s="166">
        <v>0</v>
      </c>
      <c r="N9" s="166">
        <f t="shared" si="5"/>
        <v>0</v>
      </c>
      <c r="O9" s="122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23">
        <v>0</v>
      </c>
      <c r="Z9" s="102">
        <f t="shared" si="11"/>
        <v>0</v>
      </c>
      <c r="AA9" s="102">
        <v>0</v>
      </c>
      <c r="AB9" s="18">
        <f t="shared" si="12"/>
        <v>0</v>
      </c>
      <c r="AC9" s="18">
        <f t="shared" si="13"/>
        <v>0</v>
      </c>
      <c r="AD9" s="17">
        <f t="shared" si="14"/>
        <v>800000</v>
      </c>
      <c r="AE9" s="77"/>
    </row>
    <row r="10" spans="1:46" customFormat="1" x14ac:dyDescent="0.25">
      <c r="A10">
        <v>5</v>
      </c>
      <c r="B10" s="57">
        <v>44048</v>
      </c>
      <c r="C10" s="121">
        <v>1</v>
      </c>
      <c r="D10" s="17">
        <f t="shared" si="0"/>
        <v>200000</v>
      </c>
      <c r="E10" s="163">
        <v>0</v>
      </c>
      <c r="F10" s="163">
        <f t="shared" si="1"/>
        <v>0</v>
      </c>
      <c r="G10" s="121">
        <v>1</v>
      </c>
      <c r="H10" s="40">
        <f t="shared" si="2"/>
        <v>300000</v>
      </c>
      <c r="I10" s="166">
        <v>0</v>
      </c>
      <c r="J10" s="166">
        <f t="shared" si="3"/>
        <v>0</v>
      </c>
      <c r="K10" s="121">
        <v>0</v>
      </c>
      <c r="L10" s="40">
        <f t="shared" si="4"/>
        <v>0</v>
      </c>
      <c r="M10" s="166">
        <v>0</v>
      </c>
      <c r="N10" s="166">
        <f t="shared" si="5"/>
        <v>0</v>
      </c>
      <c r="O10" s="122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23">
        <v>0</v>
      </c>
      <c r="Z10" s="102">
        <f t="shared" si="11"/>
        <v>0</v>
      </c>
      <c r="AA10" s="102">
        <v>0</v>
      </c>
      <c r="AB10" s="18">
        <f t="shared" si="12"/>
        <v>0</v>
      </c>
      <c r="AC10" s="18">
        <f t="shared" si="13"/>
        <v>0</v>
      </c>
      <c r="AD10" s="17">
        <f t="shared" si="14"/>
        <v>500000</v>
      </c>
      <c r="AE10" s="77"/>
    </row>
    <row r="11" spans="1:46" customFormat="1" x14ac:dyDescent="0.25">
      <c r="A11">
        <v>7</v>
      </c>
      <c r="B11" s="57">
        <v>44049</v>
      </c>
      <c r="C11" s="121">
        <v>5</v>
      </c>
      <c r="D11" s="17">
        <f t="shared" si="0"/>
        <v>1000000</v>
      </c>
      <c r="E11" s="163">
        <v>0</v>
      </c>
      <c r="F11" s="163">
        <f t="shared" si="1"/>
        <v>0</v>
      </c>
      <c r="G11" s="121">
        <v>3</v>
      </c>
      <c r="H11" s="40">
        <f t="shared" si="2"/>
        <v>900000</v>
      </c>
      <c r="I11" s="166">
        <v>0</v>
      </c>
      <c r="J11" s="166">
        <f t="shared" si="3"/>
        <v>0</v>
      </c>
      <c r="K11" s="121">
        <v>1</v>
      </c>
      <c r="L11" s="40">
        <f t="shared" si="4"/>
        <v>300000</v>
      </c>
      <c r="M11" s="166">
        <v>0</v>
      </c>
      <c r="N11" s="166">
        <f t="shared" si="5"/>
        <v>0</v>
      </c>
      <c r="O11" s="122">
        <v>1</v>
      </c>
      <c r="P11" s="41">
        <f t="shared" si="6"/>
        <v>30000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23">
        <v>0</v>
      </c>
      <c r="Z11" s="102">
        <f t="shared" si="11"/>
        <v>0</v>
      </c>
      <c r="AA11" s="102">
        <v>0</v>
      </c>
      <c r="AB11" s="18">
        <f t="shared" si="12"/>
        <v>0</v>
      </c>
      <c r="AC11" s="18">
        <f t="shared" si="13"/>
        <v>30000</v>
      </c>
      <c r="AD11" s="17">
        <f t="shared" si="14"/>
        <v>2230000</v>
      </c>
      <c r="AE11" s="77"/>
    </row>
    <row r="12" spans="1:46" customFormat="1" x14ac:dyDescent="0.25">
      <c r="A12">
        <v>7</v>
      </c>
      <c r="B12" s="57">
        <v>44050</v>
      </c>
      <c r="C12" s="121">
        <v>3</v>
      </c>
      <c r="D12" s="17">
        <f t="shared" si="0"/>
        <v>600000</v>
      </c>
      <c r="E12" s="163">
        <v>0</v>
      </c>
      <c r="F12" s="163">
        <f t="shared" si="1"/>
        <v>0</v>
      </c>
      <c r="G12" s="121">
        <v>0</v>
      </c>
      <c r="H12" s="40">
        <f t="shared" si="2"/>
        <v>0</v>
      </c>
      <c r="I12" s="166">
        <v>0</v>
      </c>
      <c r="J12" s="166">
        <f t="shared" si="3"/>
        <v>0</v>
      </c>
      <c r="K12" s="121">
        <v>0</v>
      </c>
      <c r="L12" s="40">
        <f t="shared" si="4"/>
        <v>0</v>
      </c>
      <c r="M12" s="166">
        <v>0</v>
      </c>
      <c r="N12" s="166">
        <f t="shared" si="5"/>
        <v>0</v>
      </c>
      <c r="O12" s="122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1</v>
      </c>
      <c r="V12" s="14">
        <f t="shared" si="9"/>
        <v>30000</v>
      </c>
      <c r="W12" s="13">
        <v>0</v>
      </c>
      <c r="X12" s="12">
        <f t="shared" si="10"/>
        <v>0</v>
      </c>
      <c r="Y12" s="123">
        <v>0</v>
      </c>
      <c r="Z12" s="102">
        <f t="shared" si="11"/>
        <v>0</v>
      </c>
      <c r="AA12" s="102">
        <v>0</v>
      </c>
      <c r="AB12" s="18">
        <f t="shared" si="12"/>
        <v>0</v>
      </c>
      <c r="AC12" s="18">
        <f t="shared" si="13"/>
        <v>30000</v>
      </c>
      <c r="AD12" s="17">
        <f t="shared" si="14"/>
        <v>630000</v>
      </c>
      <c r="AE12" s="77"/>
    </row>
    <row r="13" spans="1:46" customFormat="1" x14ac:dyDescent="0.25">
      <c r="A13">
        <v>8</v>
      </c>
      <c r="B13" s="57">
        <v>44051</v>
      </c>
      <c r="C13" s="121">
        <v>2</v>
      </c>
      <c r="D13" s="17">
        <f t="shared" si="0"/>
        <v>400000</v>
      </c>
      <c r="E13" s="163">
        <v>0</v>
      </c>
      <c r="F13" s="163">
        <f t="shared" si="1"/>
        <v>0</v>
      </c>
      <c r="G13" s="121">
        <v>3</v>
      </c>
      <c r="H13" s="40">
        <f t="shared" si="2"/>
        <v>900000</v>
      </c>
      <c r="I13" s="166">
        <v>0</v>
      </c>
      <c r="J13" s="166">
        <f t="shared" si="3"/>
        <v>0</v>
      </c>
      <c r="K13" s="121">
        <v>0</v>
      </c>
      <c r="L13" s="40">
        <f t="shared" si="4"/>
        <v>0</v>
      </c>
      <c r="M13" s="166">
        <v>0</v>
      </c>
      <c r="N13" s="166">
        <f t="shared" si="5"/>
        <v>0</v>
      </c>
      <c r="O13" s="122">
        <v>0</v>
      </c>
      <c r="P13" s="41">
        <f t="shared" si="6"/>
        <v>0</v>
      </c>
      <c r="Q13" s="14">
        <v>3</v>
      </c>
      <c r="R13" s="16">
        <f t="shared" si="7"/>
        <v>900000</v>
      </c>
      <c r="S13" s="14">
        <v>2</v>
      </c>
      <c r="T13" s="19">
        <f t="shared" si="8"/>
        <v>1200000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23">
        <v>1</v>
      </c>
      <c r="Z13" s="102">
        <f t="shared" si="11"/>
        <v>700000</v>
      </c>
      <c r="AA13" s="102">
        <v>0</v>
      </c>
      <c r="AB13" s="18">
        <f t="shared" si="12"/>
        <v>0</v>
      </c>
      <c r="AC13" s="18">
        <f t="shared" si="13"/>
        <v>2800000</v>
      </c>
      <c r="AD13" s="17">
        <f t="shared" si="14"/>
        <v>4100000</v>
      </c>
      <c r="AE13" s="77"/>
    </row>
    <row r="14" spans="1:46" x14ac:dyDescent="0.25">
      <c r="A14" s="4">
        <v>9</v>
      </c>
      <c r="B14" s="57">
        <v>44052</v>
      </c>
      <c r="C14" s="121">
        <v>2</v>
      </c>
      <c r="D14" s="17">
        <f t="shared" si="0"/>
        <v>400000</v>
      </c>
      <c r="E14" s="163">
        <v>0</v>
      </c>
      <c r="F14" s="163">
        <f t="shared" si="1"/>
        <v>0</v>
      </c>
      <c r="G14" s="121">
        <v>3</v>
      </c>
      <c r="H14" s="40">
        <f t="shared" si="2"/>
        <v>900000</v>
      </c>
      <c r="I14" s="166">
        <v>0</v>
      </c>
      <c r="J14" s="166">
        <f t="shared" si="3"/>
        <v>0</v>
      </c>
      <c r="K14" s="121">
        <v>1</v>
      </c>
      <c r="L14" s="40">
        <f t="shared" si="4"/>
        <v>300000</v>
      </c>
      <c r="M14" s="166">
        <v>0</v>
      </c>
      <c r="N14" s="166">
        <f t="shared" si="5"/>
        <v>0</v>
      </c>
      <c r="O14" s="122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23">
        <v>0</v>
      </c>
      <c r="Z14" s="102">
        <f t="shared" si="11"/>
        <v>0</v>
      </c>
      <c r="AA14" s="102">
        <v>0</v>
      </c>
      <c r="AB14" s="18">
        <f t="shared" si="12"/>
        <v>0</v>
      </c>
      <c r="AC14" s="18">
        <f t="shared" si="13"/>
        <v>0</v>
      </c>
      <c r="AD14" s="17">
        <f t="shared" si="14"/>
        <v>1600000</v>
      </c>
      <c r="AE14" s="77"/>
      <c r="AF14" s="11"/>
      <c r="AG14" s="11"/>
      <c r="AH14" s="11"/>
      <c r="AI14" s="11"/>
    </row>
    <row r="15" spans="1:46" x14ac:dyDescent="0.25">
      <c r="A15" s="81"/>
      <c r="B15" s="57">
        <v>44053</v>
      </c>
      <c r="C15" s="121">
        <v>5</v>
      </c>
      <c r="D15" s="17">
        <f t="shared" si="0"/>
        <v>1000000</v>
      </c>
      <c r="E15" s="163">
        <v>0</v>
      </c>
      <c r="F15" s="163">
        <f t="shared" si="1"/>
        <v>0</v>
      </c>
      <c r="G15" s="121">
        <v>1</v>
      </c>
      <c r="H15" s="40">
        <f t="shared" si="2"/>
        <v>300000</v>
      </c>
      <c r="I15" s="166">
        <v>0</v>
      </c>
      <c r="J15" s="166">
        <f t="shared" si="3"/>
        <v>0</v>
      </c>
      <c r="K15" s="121">
        <v>0</v>
      </c>
      <c r="L15" s="40">
        <f t="shared" si="4"/>
        <v>0</v>
      </c>
      <c r="M15" s="166">
        <v>0</v>
      </c>
      <c r="N15" s="166">
        <f t="shared" si="5"/>
        <v>0</v>
      </c>
      <c r="O15" s="122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2</v>
      </c>
      <c r="T15" s="19">
        <f t="shared" si="8"/>
        <v>1200000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23">
        <v>0</v>
      </c>
      <c r="Z15" s="102">
        <f t="shared" si="11"/>
        <v>0</v>
      </c>
      <c r="AA15" s="102">
        <v>0</v>
      </c>
      <c r="AB15" s="18">
        <f t="shared" si="12"/>
        <v>0</v>
      </c>
      <c r="AC15" s="18">
        <f t="shared" si="13"/>
        <v>1200000</v>
      </c>
      <c r="AD15" s="17">
        <f t="shared" si="14"/>
        <v>2500000</v>
      </c>
      <c r="AE15" s="81"/>
      <c r="AF15" s="11"/>
      <c r="AG15" s="11"/>
      <c r="AH15" s="11"/>
      <c r="AI15" s="11"/>
    </row>
    <row r="16" spans="1:46" x14ac:dyDescent="0.25">
      <c r="A16" s="81"/>
      <c r="B16" s="57">
        <v>44054</v>
      </c>
      <c r="C16" s="121">
        <v>5</v>
      </c>
      <c r="D16" s="17">
        <f t="shared" si="0"/>
        <v>1000000</v>
      </c>
      <c r="E16" s="163">
        <v>0</v>
      </c>
      <c r="F16" s="163">
        <f>PRODUCT(E17,100000)</f>
        <v>0</v>
      </c>
      <c r="G16" s="121">
        <v>0</v>
      </c>
      <c r="H16" s="40">
        <f t="shared" si="2"/>
        <v>0</v>
      </c>
      <c r="I16" s="166">
        <v>0</v>
      </c>
      <c r="J16" s="166">
        <f t="shared" si="3"/>
        <v>0</v>
      </c>
      <c r="K16" s="121">
        <v>0</v>
      </c>
      <c r="L16" s="40">
        <f t="shared" si="4"/>
        <v>0</v>
      </c>
      <c r="M16" s="166">
        <v>0</v>
      </c>
      <c r="N16" s="166">
        <f t="shared" si="5"/>
        <v>0</v>
      </c>
      <c r="O16" s="122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23">
        <v>0</v>
      </c>
      <c r="Z16" s="102">
        <f t="shared" si="11"/>
        <v>0</v>
      </c>
      <c r="AA16" s="102">
        <v>0</v>
      </c>
      <c r="AB16" s="18">
        <f t="shared" si="12"/>
        <v>0</v>
      </c>
      <c r="AC16" s="18">
        <f t="shared" si="13"/>
        <v>0</v>
      </c>
      <c r="AD16" s="17">
        <f t="shared" si="14"/>
        <v>1000000</v>
      </c>
      <c r="AE16" s="81"/>
      <c r="AF16" s="11"/>
      <c r="AG16" s="11"/>
      <c r="AH16" s="11"/>
      <c r="AI16" s="11"/>
    </row>
    <row r="17" spans="1:35" x14ac:dyDescent="0.25">
      <c r="A17" s="81"/>
      <c r="B17" s="57">
        <v>44055</v>
      </c>
      <c r="C17" s="121">
        <v>5</v>
      </c>
      <c r="D17" s="17">
        <f t="shared" si="0"/>
        <v>1000000</v>
      </c>
      <c r="E17" s="163">
        <v>0</v>
      </c>
      <c r="F17" s="163">
        <f t="shared" si="1"/>
        <v>0</v>
      </c>
      <c r="G17" s="121">
        <v>1</v>
      </c>
      <c r="H17" s="40">
        <f t="shared" si="2"/>
        <v>300000</v>
      </c>
      <c r="I17" s="166">
        <v>0</v>
      </c>
      <c r="J17" s="166">
        <f t="shared" si="3"/>
        <v>0</v>
      </c>
      <c r="K17" s="121">
        <v>1</v>
      </c>
      <c r="L17" s="40">
        <f t="shared" si="4"/>
        <v>300000</v>
      </c>
      <c r="M17" s="166">
        <v>0</v>
      </c>
      <c r="N17" s="166">
        <f t="shared" si="5"/>
        <v>0</v>
      </c>
      <c r="O17" s="12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1</v>
      </c>
      <c r="T17" s="19">
        <f t="shared" si="8"/>
        <v>600000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23">
        <v>0</v>
      </c>
      <c r="Z17" s="102">
        <f t="shared" si="11"/>
        <v>0</v>
      </c>
      <c r="AA17" s="102">
        <v>0</v>
      </c>
      <c r="AB17" s="18">
        <f t="shared" si="12"/>
        <v>0</v>
      </c>
      <c r="AC17" s="18">
        <f t="shared" si="13"/>
        <v>600000</v>
      </c>
      <c r="AD17" s="17">
        <f t="shared" si="14"/>
        <v>2200000</v>
      </c>
      <c r="AE17" s="81"/>
      <c r="AF17" s="11"/>
      <c r="AG17" s="11"/>
      <c r="AH17" s="11"/>
      <c r="AI17" s="11"/>
    </row>
    <row r="18" spans="1:35" x14ac:dyDescent="0.25">
      <c r="A18" s="81"/>
      <c r="B18" s="57">
        <v>44056</v>
      </c>
      <c r="C18" s="121">
        <v>5</v>
      </c>
      <c r="D18" s="17">
        <f t="shared" si="0"/>
        <v>1000000</v>
      </c>
      <c r="E18" s="163">
        <v>0</v>
      </c>
      <c r="F18" s="163">
        <f t="shared" si="1"/>
        <v>0</v>
      </c>
      <c r="G18" s="121">
        <v>1</v>
      </c>
      <c r="H18" s="40">
        <f t="shared" si="2"/>
        <v>300000</v>
      </c>
      <c r="I18" s="166">
        <v>0</v>
      </c>
      <c r="J18" s="166">
        <f t="shared" si="3"/>
        <v>0</v>
      </c>
      <c r="K18" s="121">
        <v>1</v>
      </c>
      <c r="L18" s="40">
        <f t="shared" si="4"/>
        <v>300000</v>
      </c>
      <c r="M18" s="166">
        <v>0</v>
      </c>
      <c r="N18" s="166">
        <f t="shared" si="5"/>
        <v>0</v>
      </c>
      <c r="O18" s="12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23">
        <v>0</v>
      </c>
      <c r="Z18" s="102">
        <f t="shared" si="11"/>
        <v>0</v>
      </c>
      <c r="AA18" s="102">
        <v>0</v>
      </c>
      <c r="AB18" s="18">
        <f t="shared" si="12"/>
        <v>0</v>
      </c>
      <c r="AC18" s="18">
        <f t="shared" si="13"/>
        <v>0</v>
      </c>
      <c r="AD18" s="17">
        <f t="shared" si="14"/>
        <v>1600000</v>
      </c>
      <c r="AE18" s="81"/>
      <c r="AF18" s="11"/>
      <c r="AG18" s="11"/>
      <c r="AH18" s="11"/>
      <c r="AI18" s="11"/>
    </row>
    <row r="19" spans="1:35" x14ac:dyDescent="0.25">
      <c r="A19" s="81"/>
      <c r="B19" s="57">
        <v>44057</v>
      </c>
      <c r="C19" s="121">
        <v>9</v>
      </c>
      <c r="D19" s="17">
        <f t="shared" si="0"/>
        <v>1800000</v>
      </c>
      <c r="E19" s="163">
        <v>0</v>
      </c>
      <c r="F19" s="163">
        <f t="shared" si="1"/>
        <v>0</v>
      </c>
      <c r="G19" s="121">
        <v>0</v>
      </c>
      <c r="H19" s="40">
        <f t="shared" si="2"/>
        <v>0</v>
      </c>
      <c r="I19" s="166">
        <v>0</v>
      </c>
      <c r="J19" s="166">
        <f t="shared" si="3"/>
        <v>0</v>
      </c>
      <c r="K19" s="121">
        <v>2</v>
      </c>
      <c r="L19" s="40">
        <f t="shared" si="4"/>
        <v>600000</v>
      </c>
      <c r="M19" s="166">
        <v>0</v>
      </c>
      <c r="N19" s="166">
        <f t="shared" si="5"/>
        <v>0</v>
      </c>
      <c r="O19" s="122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23">
        <v>0</v>
      </c>
      <c r="Z19" s="102">
        <f t="shared" si="11"/>
        <v>0</v>
      </c>
      <c r="AA19" s="102">
        <v>0</v>
      </c>
      <c r="AB19" s="18">
        <f t="shared" si="12"/>
        <v>0</v>
      </c>
      <c r="AC19" s="18">
        <f t="shared" si="13"/>
        <v>0</v>
      </c>
      <c r="AD19" s="17">
        <f t="shared" si="14"/>
        <v>2400000</v>
      </c>
      <c r="AE19" s="105"/>
      <c r="AF19" s="11"/>
      <c r="AG19" s="11"/>
      <c r="AH19" s="11"/>
      <c r="AI19" s="11"/>
    </row>
    <row r="20" spans="1:35" x14ac:dyDescent="0.25">
      <c r="A20" s="81"/>
      <c r="B20" s="57">
        <v>44058</v>
      </c>
      <c r="C20" s="121">
        <v>4</v>
      </c>
      <c r="D20" s="17">
        <f t="shared" si="0"/>
        <v>800000</v>
      </c>
      <c r="E20" s="163">
        <v>0</v>
      </c>
      <c r="F20" s="163">
        <f t="shared" si="1"/>
        <v>0</v>
      </c>
      <c r="G20" s="121">
        <v>4</v>
      </c>
      <c r="H20" s="40">
        <f t="shared" si="2"/>
        <v>1200000</v>
      </c>
      <c r="I20" s="166">
        <v>0</v>
      </c>
      <c r="J20" s="166">
        <f t="shared" si="3"/>
        <v>0</v>
      </c>
      <c r="K20" s="121">
        <v>0</v>
      </c>
      <c r="L20" s="40">
        <f t="shared" si="4"/>
        <v>0</v>
      </c>
      <c r="M20" s="166">
        <v>0</v>
      </c>
      <c r="N20" s="166">
        <f t="shared" si="5"/>
        <v>0</v>
      </c>
      <c r="O20" s="122">
        <v>0</v>
      </c>
      <c r="P20" s="41">
        <f t="shared" si="6"/>
        <v>0</v>
      </c>
      <c r="Q20" s="14">
        <v>2</v>
      </c>
      <c r="R20" s="16">
        <f t="shared" si="7"/>
        <v>600000</v>
      </c>
      <c r="S20" s="14">
        <v>2</v>
      </c>
      <c r="T20" s="19">
        <f t="shared" si="8"/>
        <v>1200000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23">
        <v>0</v>
      </c>
      <c r="Z20" s="102">
        <f t="shared" si="11"/>
        <v>0</v>
      </c>
      <c r="AA20" s="102">
        <v>0</v>
      </c>
      <c r="AB20" s="18">
        <f t="shared" si="12"/>
        <v>0</v>
      </c>
      <c r="AC20" s="18">
        <f t="shared" si="13"/>
        <v>1800000</v>
      </c>
      <c r="AD20" s="17">
        <f t="shared" si="14"/>
        <v>3800000</v>
      </c>
      <c r="AE20" s="81"/>
      <c r="AF20" s="11"/>
      <c r="AG20" s="11"/>
      <c r="AH20" s="11"/>
      <c r="AI20" s="11"/>
    </row>
    <row r="21" spans="1:35" x14ac:dyDescent="0.25">
      <c r="A21" s="81"/>
      <c r="B21" s="57">
        <v>44059</v>
      </c>
      <c r="C21" s="121">
        <v>7</v>
      </c>
      <c r="D21" s="17">
        <f t="shared" si="0"/>
        <v>1400000</v>
      </c>
      <c r="E21" s="163">
        <v>0</v>
      </c>
      <c r="F21" s="163">
        <f t="shared" si="1"/>
        <v>0</v>
      </c>
      <c r="G21" s="121">
        <v>1</v>
      </c>
      <c r="H21" s="40">
        <f t="shared" si="2"/>
        <v>300000</v>
      </c>
      <c r="I21" s="166">
        <v>0</v>
      </c>
      <c r="J21" s="166">
        <f t="shared" si="3"/>
        <v>0</v>
      </c>
      <c r="K21" s="121">
        <v>2</v>
      </c>
      <c r="L21" s="40">
        <f t="shared" si="4"/>
        <v>600000</v>
      </c>
      <c r="M21" s="166">
        <v>0</v>
      </c>
      <c r="N21" s="166">
        <f t="shared" si="5"/>
        <v>0</v>
      </c>
      <c r="O21" s="12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2</v>
      </c>
      <c r="T21" s="19">
        <f t="shared" si="8"/>
        <v>1200000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23">
        <v>1</v>
      </c>
      <c r="Z21" s="102">
        <f t="shared" si="11"/>
        <v>700000</v>
      </c>
      <c r="AA21" s="102">
        <v>0</v>
      </c>
      <c r="AB21" s="18">
        <f t="shared" si="12"/>
        <v>0</v>
      </c>
      <c r="AC21" s="18">
        <f t="shared" si="13"/>
        <v>2200000</v>
      </c>
      <c r="AD21" s="17">
        <f t="shared" si="14"/>
        <v>4500000</v>
      </c>
      <c r="AE21" s="81"/>
      <c r="AF21" s="11"/>
      <c r="AG21" s="11"/>
      <c r="AH21" s="11"/>
      <c r="AI21" s="11"/>
    </row>
    <row r="22" spans="1:35" x14ac:dyDescent="0.25">
      <c r="A22" s="81"/>
      <c r="B22" s="57">
        <v>44060</v>
      </c>
      <c r="C22" s="121">
        <v>0</v>
      </c>
      <c r="D22" s="17">
        <f t="shared" si="0"/>
        <v>0</v>
      </c>
      <c r="E22" s="163">
        <v>0</v>
      </c>
      <c r="F22" s="163">
        <f t="shared" si="1"/>
        <v>0</v>
      </c>
      <c r="G22" s="121">
        <v>0</v>
      </c>
      <c r="H22" s="40">
        <f t="shared" si="2"/>
        <v>0</v>
      </c>
      <c r="I22" s="166">
        <v>0</v>
      </c>
      <c r="J22" s="166">
        <f t="shared" si="3"/>
        <v>0</v>
      </c>
      <c r="K22" s="121">
        <v>0</v>
      </c>
      <c r="L22" s="40">
        <f t="shared" si="4"/>
        <v>0</v>
      </c>
      <c r="M22" s="166">
        <v>0</v>
      </c>
      <c r="N22" s="166">
        <f t="shared" si="5"/>
        <v>0</v>
      </c>
      <c r="O22" s="122">
        <v>0</v>
      </c>
      <c r="P22" s="41">
        <f t="shared" si="6"/>
        <v>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23">
        <v>0</v>
      </c>
      <c r="Z22" s="123">
        <f t="shared" si="11"/>
        <v>0</v>
      </c>
      <c r="AA22" s="102">
        <v>0</v>
      </c>
      <c r="AB22" s="18">
        <f t="shared" si="12"/>
        <v>0</v>
      </c>
      <c r="AC22" s="18">
        <f t="shared" si="13"/>
        <v>0</v>
      </c>
      <c r="AD22" s="17">
        <f t="shared" si="14"/>
        <v>0</v>
      </c>
      <c r="AE22" s="81"/>
      <c r="AF22" s="11"/>
      <c r="AG22" s="11"/>
      <c r="AH22" s="11"/>
      <c r="AI22" s="11"/>
    </row>
    <row r="23" spans="1:35" x14ac:dyDescent="0.25">
      <c r="A23" s="81"/>
      <c r="B23" s="57">
        <v>44061</v>
      </c>
      <c r="C23" s="121">
        <v>0</v>
      </c>
      <c r="D23" s="17">
        <f t="shared" si="0"/>
        <v>0</v>
      </c>
      <c r="E23" s="163">
        <v>0</v>
      </c>
      <c r="F23" s="163">
        <f t="shared" si="1"/>
        <v>0</v>
      </c>
      <c r="G23" s="121">
        <v>0</v>
      </c>
      <c r="H23" s="40">
        <f t="shared" si="2"/>
        <v>0</v>
      </c>
      <c r="I23" s="166">
        <v>0</v>
      </c>
      <c r="J23" s="166">
        <f t="shared" si="3"/>
        <v>0</v>
      </c>
      <c r="K23" s="121">
        <v>0</v>
      </c>
      <c r="L23" s="40">
        <f t="shared" si="4"/>
        <v>0</v>
      </c>
      <c r="M23" s="166">
        <v>0</v>
      </c>
      <c r="N23" s="166">
        <f t="shared" si="5"/>
        <v>0</v>
      </c>
      <c r="O23" s="12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23">
        <v>0</v>
      </c>
      <c r="Z23" s="123">
        <f t="shared" si="11"/>
        <v>0</v>
      </c>
      <c r="AA23" s="102">
        <v>0</v>
      </c>
      <c r="AB23" s="18">
        <f t="shared" si="12"/>
        <v>0</v>
      </c>
      <c r="AC23" s="18">
        <f t="shared" si="13"/>
        <v>0</v>
      </c>
      <c r="AD23" s="17">
        <f t="shared" si="14"/>
        <v>0</v>
      </c>
      <c r="AE23" s="81"/>
      <c r="AF23" s="11"/>
      <c r="AG23" s="11"/>
      <c r="AH23" s="11"/>
      <c r="AI23" s="11"/>
    </row>
    <row r="24" spans="1:35" x14ac:dyDescent="0.25">
      <c r="A24" s="81"/>
      <c r="B24" s="57">
        <v>44062</v>
      </c>
      <c r="C24" s="121">
        <v>0</v>
      </c>
      <c r="D24" s="17">
        <f t="shared" si="0"/>
        <v>0</v>
      </c>
      <c r="E24" s="163">
        <v>0</v>
      </c>
      <c r="F24" s="163">
        <f t="shared" si="1"/>
        <v>0</v>
      </c>
      <c r="G24" s="121">
        <v>0</v>
      </c>
      <c r="H24" s="40">
        <f t="shared" si="2"/>
        <v>0</v>
      </c>
      <c r="I24" s="166">
        <v>0</v>
      </c>
      <c r="J24" s="166">
        <f t="shared" si="3"/>
        <v>0</v>
      </c>
      <c r="K24" s="121">
        <v>0</v>
      </c>
      <c r="L24" s="40">
        <f t="shared" si="4"/>
        <v>0</v>
      </c>
      <c r="M24" s="166">
        <v>0</v>
      </c>
      <c r="N24" s="166">
        <f t="shared" si="5"/>
        <v>0</v>
      </c>
      <c r="O24" s="122">
        <v>0</v>
      </c>
      <c r="P24" s="41">
        <f t="shared" si="6"/>
        <v>0</v>
      </c>
      <c r="Q24" s="14">
        <v>0</v>
      </c>
      <c r="R24" s="16">
        <f t="shared" si="7"/>
        <v>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23">
        <v>0</v>
      </c>
      <c r="Z24" s="102">
        <f t="shared" si="11"/>
        <v>0</v>
      </c>
      <c r="AA24" s="102">
        <v>0</v>
      </c>
      <c r="AB24" s="18">
        <f t="shared" si="12"/>
        <v>0</v>
      </c>
      <c r="AC24" s="18">
        <f t="shared" si="13"/>
        <v>0</v>
      </c>
      <c r="AD24" s="17">
        <f t="shared" si="14"/>
        <v>0</v>
      </c>
      <c r="AE24" s="81"/>
      <c r="AF24" s="11"/>
      <c r="AG24" s="11"/>
      <c r="AH24" s="11"/>
      <c r="AI24" s="11"/>
    </row>
    <row r="25" spans="1:35" x14ac:dyDescent="0.25">
      <c r="A25" s="81"/>
      <c r="B25" s="57">
        <v>44063</v>
      </c>
      <c r="C25" s="121">
        <v>0</v>
      </c>
      <c r="D25" s="17">
        <f t="shared" si="0"/>
        <v>0</v>
      </c>
      <c r="E25" s="163">
        <v>0</v>
      </c>
      <c r="F25" s="163">
        <f t="shared" si="1"/>
        <v>0</v>
      </c>
      <c r="G25" s="121">
        <v>0</v>
      </c>
      <c r="H25" s="40">
        <f t="shared" si="2"/>
        <v>0</v>
      </c>
      <c r="I25" s="166">
        <v>0</v>
      </c>
      <c r="J25" s="166">
        <f t="shared" si="3"/>
        <v>0</v>
      </c>
      <c r="K25" s="121">
        <v>0</v>
      </c>
      <c r="L25" s="40">
        <f t="shared" si="4"/>
        <v>0</v>
      </c>
      <c r="M25" s="166">
        <v>0</v>
      </c>
      <c r="N25" s="166">
        <f t="shared" si="5"/>
        <v>0</v>
      </c>
      <c r="O25" s="122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23">
        <v>0</v>
      </c>
      <c r="Z25" s="102">
        <f t="shared" si="11"/>
        <v>0</v>
      </c>
      <c r="AA25" s="102">
        <v>0</v>
      </c>
      <c r="AB25" s="18">
        <f t="shared" si="12"/>
        <v>0</v>
      </c>
      <c r="AC25" s="18">
        <f t="shared" si="13"/>
        <v>0</v>
      </c>
      <c r="AD25" s="17">
        <f t="shared" si="14"/>
        <v>0</v>
      </c>
      <c r="AE25" s="81"/>
      <c r="AF25" s="11"/>
      <c r="AG25" s="11"/>
      <c r="AH25" s="11"/>
      <c r="AI25" s="11"/>
    </row>
    <row r="26" spans="1:35" x14ac:dyDescent="0.25">
      <c r="A26" s="81"/>
      <c r="B26" s="57">
        <v>44064</v>
      </c>
      <c r="C26" s="121">
        <v>0</v>
      </c>
      <c r="D26" s="17">
        <f t="shared" si="0"/>
        <v>0</v>
      </c>
      <c r="E26" s="163">
        <v>0</v>
      </c>
      <c r="F26" s="163">
        <f t="shared" si="1"/>
        <v>0</v>
      </c>
      <c r="G26" s="121">
        <v>0</v>
      </c>
      <c r="H26" s="40">
        <f t="shared" si="2"/>
        <v>0</v>
      </c>
      <c r="I26" s="166">
        <v>0</v>
      </c>
      <c r="J26" s="166">
        <f t="shared" si="3"/>
        <v>0</v>
      </c>
      <c r="K26" s="121">
        <v>0</v>
      </c>
      <c r="L26" s="40">
        <f t="shared" si="4"/>
        <v>0</v>
      </c>
      <c r="M26" s="166">
        <v>0</v>
      </c>
      <c r="N26" s="166">
        <f t="shared" si="5"/>
        <v>0</v>
      </c>
      <c r="O26" s="122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0</v>
      </c>
      <c r="T26" s="19">
        <f t="shared" si="8"/>
        <v>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23">
        <v>0</v>
      </c>
      <c r="Z26" s="102">
        <f t="shared" si="11"/>
        <v>0</v>
      </c>
      <c r="AA26" s="102">
        <v>0</v>
      </c>
      <c r="AB26" s="18">
        <f t="shared" si="12"/>
        <v>0</v>
      </c>
      <c r="AC26" s="18">
        <f t="shared" si="13"/>
        <v>0</v>
      </c>
      <c r="AD26" s="17">
        <f t="shared" si="14"/>
        <v>0</v>
      </c>
      <c r="AE26" s="81"/>
      <c r="AF26" s="11"/>
      <c r="AG26" s="11"/>
      <c r="AH26" s="11"/>
      <c r="AI26" s="11"/>
    </row>
    <row r="27" spans="1:35" x14ac:dyDescent="0.25">
      <c r="A27" s="81"/>
      <c r="B27" s="57">
        <v>44065</v>
      </c>
      <c r="C27" s="121">
        <v>0</v>
      </c>
      <c r="D27" s="17">
        <f t="shared" si="0"/>
        <v>0</v>
      </c>
      <c r="E27" s="163">
        <v>0</v>
      </c>
      <c r="F27" s="163">
        <f t="shared" si="1"/>
        <v>0</v>
      </c>
      <c r="G27" s="121">
        <v>0</v>
      </c>
      <c r="H27" s="40">
        <f t="shared" si="2"/>
        <v>0</v>
      </c>
      <c r="I27" s="166">
        <v>0</v>
      </c>
      <c r="J27" s="166">
        <f t="shared" si="3"/>
        <v>0</v>
      </c>
      <c r="K27" s="121">
        <v>0</v>
      </c>
      <c r="L27" s="40">
        <f t="shared" si="4"/>
        <v>0</v>
      </c>
      <c r="M27" s="166">
        <v>0</v>
      </c>
      <c r="N27" s="166">
        <f t="shared" si="5"/>
        <v>0</v>
      </c>
      <c r="O27" s="12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23">
        <v>0</v>
      </c>
      <c r="Z27" s="102">
        <f t="shared" si="11"/>
        <v>0</v>
      </c>
      <c r="AA27" s="102">
        <v>0</v>
      </c>
      <c r="AB27" s="18">
        <f t="shared" si="12"/>
        <v>0</v>
      </c>
      <c r="AC27" s="18">
        <f t="shared" si="13"/>
        <v>0</v>
      </c>
      <c r="AD27" s="17">
        <f t="shared" si="14"/>
        <v>0</v>
      </c>
      <c r="AE27" s="117"/>
      <c r="AF27" s="11"/>
      <c r="AG27" s="11"/>
      <c r="AH27" s="11"/>
      <c r="AI27" s="11"/>
    </row>
    <row r="28" spans="1:35" x14ac:dyDescent="0.25">
      <c r="A28" s="81"/>
      <c r="B28" s="57">
        <v>44066</v>
      </c>
      <c r="C28" s="121">
        <v>0</v>
      </c>
      <c r="D28" s="17">
        <f t="shared" si="0"/>
        <v>0</v>
      </c>
      <c r="E28" s="163">
        <v>0</v>
      </c>
      <c r="F28" s="163">
        <f t="shared" si="1"/>
        <v>0</v>
      </c>
      <c r="G28" s="121">
        <v>0</v>
      </c>
      <c r="H28" s="40">
        <f t="shared" si="2"/>
        <v>0</v>
      </c>
      <c r="I28" s="166">
        <v>0</v>
      </c>
      <c r="J28" s="166">
        <f t="shared" si="3"/>
        <v>0</v>
      </c>
      <c r="K28" s="121">
        <v>0</v>
      </c>
      <c r="L28" s="40">
        <f t="shared" si="4"/>
        <v>0</v>
      </c>
      <c r="M28" s="166">
        <v>0</v>
      </c>
      <c r="N28" s="166">
        <f t="shared" si="5"/>
        <v>0</v>
      </c>
      <c r="O28" s="122">
        <v>0</v>
      </c>
      <c r="P28" s="41">
        <f t="shared" si="6"/>
        <v>0</v>
      </c>
      <c r="Q28" s="14">
        <v>0</v>
      </c>
      <c r="R28" s="16">
        <f t="shared" si="7"/>
        <v>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23">
        <v>0</v>
      </c>
      <c r="Z28" s="102">
        <f t="shared" si="11"/>
        <v>0</v>
      </c>
      <c r="AA28" s="102">
        <v>0</v>
      </c>
      <c r="AB28" s="18">
        <f t="shared" si="12"/>
        <v>0</v>
      </c>
      <c r="AC28" s="18">
        <f t="shared" si="13"/>
        <v>0</v>
      </c>
      <c r="AD28" s="17">
        <f t="shared" si="14"/>
        <v>0</v>
      </c>
      <c r="AE28" s="81"/>
      <c r="AF28" s="11"/>
      <c r="AG28" s="11"/>
      <c r="AH28" s="11"/>
      <c r="AI28" s="11"/>
    </row>
    <row r="29" spans="1:35" x14ac:dyDescent="0.25">
      <c r="A29" s="81"/>
      <c r="B29" s="57">
        <v>44067</v>
      </c>
      <c r="C29" s="121">
        <v>0</v>
      </c>
      <c r="D29" s="17">
        <f t="shared" si="0"/>
        <v>0</v>
      </c>
      <c r="E29" s="163">
        <v>0</v>
      </c>
      <c r="F29" s="163">
        <f t="shared" si="1"/>
        <v>0</v>
      </c>
      <c r="G29" s="121">
        <v>0</v>
      </c>
      <c r="H29" s="40">
        <f t="shared" si="2"/>
        <v>0</v>
      </c>
      <c r="I29" s="166">
        <v>0</v>
      </c>
      <c r="J29" s="166">
        <f t="shared" si="3"/>
        <v>0</v>
      </c>
      <c r="K29" s="121">
        <v>0</v>
      </c>
      <c r="L29" s="40">
        <f t="shared" si="4"/>
        <v>0</v>
      </c>
      <c r="M29" s="166">
        <v>0</v>
      </c>
      <c r="N29" s="166">
        <f t="shared" si="5"/>
        <v>0</v>
      </c>
      <c r="O29" s="122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23">
        <v>0</v>
      </c>
      <c r="Z29" s="102">
        <f t="shared" si="11"/>
        <v>0</v>
      </c>
      <c r="AA29" s="102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 x14ac:dyDescent="0.25">
      <c r="A30" s="81"/>
      <c r="B30" s="57">
        <v>44068</v>
      </c>
      <c r="C30" s="121">
        <v>0</v>
      </c>
      <c r="D30" s="17">
        <f t="shared" si="0"/>
        <v>0</v>
      </c>
      <c r="E30" s="163">
        <v>0</v>
      </c>
      <c r="F30" s="163">
        <f t="shared" si="1"/>
        <v>0</v>
      </c>
      <c r="G30" s="121">
        <v>0</v>
      </c>
      <c r="H30" s="40">
        <f t="shared" si="2"/>
        <v>0</v>
      </c>
      <c r="I30" s="166">
        <v>0</v>
      </c>
      <c r="J30" s="166">
        <f t="shared" si="3"/>
        <v>0</v>
      </c>
      <c r="K30" s="121">
        <v>0</v>
      </c>
      <c r="L30" s="40">
        <f t="shared" si="4"/>
        <v>0</v>
      </c>
      <c r="M30" s="166">
        <v>0</v>
      </c>
      <c r="N30" s="166">
        <f t="shared" si="5"/>
        <v>0</v>
      </c>
      <c r="O30" s="12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23">
        <v>0</v>
      </c>
      <c r="Z30" s="102">
        <f t="shared" si="11"/>
        <v>0</v>
      </c>
      <c r="AA30" s="102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 x14ac:dyDescent="0.25">
      <c r="A31" s="81"/>
      <c r="B31" s="57">
        <v>44069</v>
      </c>
      <c r="C31" s="121">
        <v>0</v>
      </c>
      <c r="D31" s="17">
        <f t="shared" si="0"/>
        <v>0</v>
      </c>
      <c r="E31" s="163">
        <v>0</v>
      </c>
      <c r="F31" s="163">
        <f t="shared" si="1"/>
        <v>0</v>
      </c>
      <c r="G31" s="121">
        <v>0</v>
      </c>
      <c r="H31" s="40">
        <f t="shared" si="2"/>
        <v>0</v>
      </c>
      <c r="I31" s="166">
        <v>0</v>
      </c>
      <c r="J31" s="166">
        <f t="shared" si="3"/>
        <v>0</v>
      </c>
      <c r="K31" s="121">
        <v>0</v>
      </c>
      <c r="L31" s="40">
        <f t="shared" si="4"/>
        <v>0</v>
      </c>
      <c r="M31" s="166">
        <v>0</v>
      </c>
      <c r="N31" s="166">
        <f t="shared" si="5"/>
        <v>0</v>
      </c>
      <c r="O31" s="122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02">
        <v>0</v>
      </c>
      <c r="Z31" s="102">
        <f t="shared" si="11"/>
        <v>0</v>
      </c>
      <c r="AA31" s="102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 x14ac:dyDescent="0.25">
      <c r="A32" s="81"/>
      <c r="B32" s="57">
        <v>44070</v>
      </c>
      <c r="C32" s="121">
        <v>0</v>
      </c>
      <c r="D32" s="17">
        <f t="shared" si="0"/>
        <v>0</v>
      </c>
      <c r="E32" s="163">
        <v>0</v>
      </c>
      <c r="F32" s="163">
        <f t="shared" si="1"/>
        <v>0</v>
      </c>
      <c r="G32" s="121">
        <v>0</v>
      </c>
      <c r="H32" s="40">
        <f t="shared" si="2"/>
        <v>0</v>
      </c>
      <c r="I32" s="166">
        <v>0</v>
      </c>
      <c r="J32" s="166">
        <f t="shared" si="3"/>
        <v>0</v>
      </c>
      <c r="K32" s="121">
        <v>0</v>
      </c>
      <c r="L32" s="40">
        <f t="shared" si="4"/>
        <v>0</v>
      </c>
      <c r="M32" s="166">
        <v>0</v>
      </c>
      <c r="N32" s="166">
        <f t="shared" si="5"/>
        <v>0</v>
      </c>
      <c r="O32" s="122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02">
        <v>0</v>
      </c>
      <c r="Z32" s="102">
        <f t="shared" si="11"/>
        <v>0</v>
      </c>
      <c r="AA32" s="102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 x14ac:dyDescent="0.25">
      <c r="A33" s="81"/>
      <c r="B33" s="57">
        <v>44071</v>
      </c>
      <c r="C33" s="121">
        <v>0</v>
      </c>
      <c r="D33" s="17">
        <f t="shared" si="0"/>
        <v>0</v>
      </c>
      <c r="E33" s="163">
        <v>0</v>
      </c>
      <c r="F33" s="163">
        <f t="shared" si="1"/>
        <v>0</v>
      </c>
      <c r="G33" s="121">
        <v>0</v>
      </c>
      <c r="H33" s="40">
        <f t="shared" si="2"/>
        <v>0</v>
      </c>
      <c r="I33" s="166">
        <v>0</v>
      </c>
      <c r="J33" s="166">
        <f t="shared" si="3"/>
        <v>0</v>
      </c>
      <c r="K33" s="121">
        <v>0</v>
      </c>
      <c r="L33" s="40">
        <f t="shared" si="4"/>
        <v>0</v>
      </c>
      <c r="M33" s="166">
        <v>0</v>
      </c>
      <c r="N33" s="166">
        <f t="shared" si="5"/>
        <v>0</v>
      </c>
      <c r="O33" s="12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02">
        <v>0</v>
      </c>
      <c r="Z33" s="102">
        <f t="shared" si="11"/>
        <v>0</v>
      </c>
      <c r="AA33" s="102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 x14ac:dyDescent="0.25">
      <c r="A34" s="83"/>
      <c r="B34" s="57">
        <v>44072</v>
      </c>
      <c r="C34" s="121">
        <v>0</v>
      </c>
      <c r="D34" s="17">
        <f t="shared" si="0"/>
        <v>0</v>
      </c>
      <c r="E34" s="163">
        <v>0</v>
      </c>
      <c r="F34" s="163">
        <f t="shared" si="1"/>
        <v>0</v>
      </c>
      <c r="G34" s="121">
        <v>0</v>
      </c>
      <c r="H34" s="40">
        <f t="shared" si="2"/>
        <v>0</v>
      </c>
      <c r="I34" s="166">
        <v>0</v>
      </c>
      <c r="J34" s="166">
        <f t="shared" si="3"/>
        <v>0</v>
      </c>
      <c r="K34" s="121">
        <v>0</v>
      </c>
      <c r="L34" s="40">
        <f t="shared" si="4"/>
        <v>0</v>
      </c>
      <c r="M34" s="166">
        <v>0</v>
      </c>
      <c r="N34" s="166">
        <f t="shared" si="5"/>
        <v>0</v>
      </c>
      <c r="O34" s="12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02">
        <v>0</v>
      </c>
      <c r="Z34" s="102">
        <f t="shared" si="11"/>
        <v>0</v>
      </c>
      <c r="AA34" s="102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 x14ac:dyDescent="0.25">
      <c r="A35" s="83"/>
      <c r="B35" s="57">
        <v>44073</v>
      </c>
      <c r="C35" s="121">
        <v>0</v>
      </c>
      <c r="D35" s="17">
        <f t="shared" si="0"/>
        <v>0</v>
      </c>
      <c r="E35" s="163">
        <v>0</v>
      </c>
      <c r="F35" s="163">
        <f t="shared" si="1"/>
        <v>0</v>
      </c>
      <c r="G35" s="121">
        <v>0</v>
      </c>
      <c r="H35" s="40">
        <f t="shared" si="2"/>
        <v>0</v>
      </c>
      <c r="I35" s="166">
        <v>0</v>
      </c>
      <c r="J35" s="166">
        <f t="shared" si="3"/>
        <v>0</v>
      </c>
      <c r="K35" s="121">
        <v>0</v>
      </c>
      <c r="L35" s="40">
        <f t="shared" si="4"/>
        <v>0</v>
      </c>
      <c r="M35" s="166">
        <v>0</v>
      </c>
      <c r="N35" s="166">
        <f t="shared" si="5"/>
        <v>0</v>
      </c>
      <c r="O35" s="122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02">
        <v>0</v>
      </c>
      <c r="Z35" s="102">
        <f t="shared" si="11"/>
        <v>0</v>
      </c>
      <c r="AA35" s="102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 x14ac:dyDescent="0.25">
      <c r="A36" s="100"/>
      <c r="B36" s="57">
        <v>44074</v>
      </c>
      <c r="C36" s="121">
        <v>0</v>
      </c>
      <c r="D36" s="17">
        <f t="shared" si="0"/>
        <v>0</v>
      </c>
      <c r="E36" s="163">
        <v>0</v>
      </c>
      <c r="F36" s="163">
        <f t="shared" si="1"/>
        <v>0</v>
      </c>
      <c r="G36" s="121">
        <v>0</v>
      </c>
      <c r="H36" s="40">
        <f t="shared" si="2"/>
        <v>0</v>
      </c>
      <c r="I36" s="166">
        <v>0</v>
      </c>
      <c r="J36" s="166">
        <f t="shared" si="3"/>
        <v>0</v>
      </c>
      <c r="K36" s="121">
        <v>0</v>
      </c>
      <c r="L36" s="40">
        <f t="shared" si="4"/>
        <v>0</v>
      </c>
      <c r="M36" s="166">
        <v>0</v>
      </c>
      <c r="N36" s="166">
        <f t="shared" si="5"/>
        <v>0</v>
      </c>
      <c r="O36" s="101">
        <v>0</v>
      </c>
      <c r="P36" s="41">
        <f t="shared" si="6"/>
        <v>0</v>
      </c>
      <c r="Q36" s="14">
        <v>0</v>
      </c>
      <c r="R36" s="16">
        <f t="shared" si="7"/>
        <v>0</v>
      </c>
      <c r="S36" s="14">
        <v>0</v>
      </c>
      <c r="T36" s="19">
        <f t="shared" si="8"/>
        <v>0</v>
      </c>
      <c r="U36" s="14">
        <v>0</v>
      </c>
      <c r="V36" s="14">
        <f t="shared" si="9"/>
        <v>0</v>
      </c>
      <c r="W36" s="13">
        <v>0</v>
      </c>
      <c r="X36" s="12">
        <f t="shared" si="10"/>
        <v>0</v>
      </c>
      <c r="Y36" s="102">
        <v>0</v>
      </c>
      <c r="Z36" s="102">
        <f t="shared" si="11"/>
        <v>0</v>
      </c>
      <c r="AA36" s="102">
        <v>0</v>
      </c>
      <c r="AB36" s="18">
        <f t="shared" si="12"/>
        <v>0</v>
      </c>
      <c r="AC36" s="18">
        <f t="shared" si="13"/>
        <v>0</v>
      </c>
      <c r="AD36" s="17">
        <f t="shared" si="14"/>
        <v>0</v>
      </c>
      <c r="AE36" s="100"/>
      <c r="AF36" s="11"/>
      <c r="AG36" s="11"/>
      <c r="AH36" s="11"/>
      <c r="AI36" s="11"/>
    </row>
    <row r="37" spans="1:35" x14ac:dyDescent="0.25">
      <c r="A37" s="4"/>
      <c r="B37" s="57" t="s">
        <v>8</v>
      </c>
      <c r="C37" s="7">
        <f>SUM(C6:C36)</f>
        <v>73</v>
      </c>
      <c r="D37" s="39">
        <f>SUM(D7:D36)</f>
        <v>13800000</v>
      </c>
      <c r="E37" s="164">
        <f>SUM(E7:E36)</f>
        <v>0</v>
      </c>
      <c r="F37" s="164">
        <f t="shared" ref="F37:Y37" si="15">SUM(F7:F36)</f>
        <v>0</v>
      </c>
      <c r="G37" s="39">
        <f t="shared" si="15"/>
        <v>24</v>
      </c>
      <c r="H37" s="39">
        <f t="shared" si="15"/>
        <v>7200000</v>
      </c>
      <c r="I37" s="164">
        <f t="shared" si="15"/>
        <v>0</v>
      </c>
      <c r="J37" s="164">
        <f t="shared" si="15"/>
        <v>0</v>
      </c>
      <c r="K37" s="39">
        <f t="shared" ref="K37:N37" si="16">SUM(K7:K36)</f>
        <v>8</v>
      </c>
      <c r="L37" s="39">
        <f t="shared" si="16"/>
        <v>2400000</v>
      </c>
      <c r="M37" s="164">
        <f t="shared" si="16"/>
        <v>0</v>
      </c>
      <c r="N37" s="164">
        <f t="shared" si="16"/>
        <v>0</v>
      </c>
      <c r="O37" s="39">
        <f t="shared" si="15"/>
        <v>1</v>
      </c>
      <c r="P37" s="39">
        <f t="shared" si="15"/>
        <v>30000</v>
      </c>
      <c r="Q37" s="39">
        <f t="shared" si="15"/>
        <v>9</v>
      </c>
      <c r="R37" s="39">
        <f t="shared" si="15"/>
        <v>2700000</v>
      </c>
      <c r="S37" s="39">
        <f t="shared" si="15"/>
        <v>11</v>
      </c>
      <c r="T37" s="39">
        <f t="shared" si="15"/>
        <v>6600000</v>
      </c>
      <c r="U37" s="39">
        <f t="shared" si="15"/>
        <v>1</v>
      </c>
      <c r="V37" s="39">
        <f t="shared" si="15"/>
        <v>30000</v>
      </c>
      <c r="W37" s="39">
        <f t="shared" si="15"/>
        <v>0</v>
      </c>
      <c r="X37" s="39">
        <f t="shared" si="15"/>
        <v>0</v>
      </c>
      <c r="Y37" s="39">
        <f t="shared" si="15"/>
        <v>2</v>
      </c>
      <c r="Z37" s="39">
        <f>SUM(Z7:Z36)</f>
        <v>1400000</v>
      </c>
      <c r="AA37" s="39">
        <f>SUM(AA7:AA36)</f>
        <v>0</v>
      </c>
      <c r="AB37" s="39">
        <f t="shared" ref="AB37:AC37" si="17">SUM(AB7:AB36)</f>
        <v>0</v>
      </c>
      <c r="AC37" s="39">
        <f t="shared" si="17"/>
        <v>10760000</v>
      </c>
      <c r="AD37" s="39">
        <f>SUM(AD7:AD36)</f>
        <v>34160000</v>
      </c>
      <c r="AE37" s="64"/>
    </row>
    <row r="38" spans="1:35" x14ac:dyDescent="0.25">
      <c r="A38" s="53"/>
      <c r="B38" s="59" t="s">
        <v>24</v>
      </c>
      <c r="C38" s="128">
        <v>0</v>
      </c>
      <c r="D38" s="128"/>
      <c r="E38" s="91"/>
      <c r="F38" s="91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</row>
    <row r="39" spans="1:35" s="11" customFormat="1" x14ac:dyDescent="0.25">
      <c r="B39" s="58" t="s">
        <v>50</v>
      </c>
      <c r="C39" s="134">
        <v>0</v>
      </c>
      <c r="D39" s="134"/>
      <c r="E39" s="92"/>
      <c r="F39" s="92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H39" s="11" t="s">
        <v>9</v>
      </c>
    </row>
    <row r="40" spans="1:35" x14ac:dyDescent="0.25">
      <c r="H40" s="2"/>
      <c r="I40" s="2"/>
      <c r="J40" s="52"/>
      <c r="L40" s="2"/>
      <c r="M40" s="2"/>
      <c r="N40" s="52"/>
    </row>
    <row r="42" spans="1:35" x14ac:dyDescent="0.25">
      <c r="AE42" s="1"/>
    </row>
  </sheetData>
  <autoFilter ref="AE4:AE39" xr:uid="{00000000-0009-0000-0000-000000000000}"/>
  <mergeCells count="23">
    <mergeCell ref="G39:AE39"/>
    <mergeCell ref="C39:D39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8:AE38"/>
    <mergeCell ref="I4:J4"/>
    <mergeCell ref="C38:D38"/>
    <mergeCell ref="AA4:AB4"/>
    <mergeCell ref="E4:F4"/>
    <mergeCell ref="A4:A5"/>
    <mergeCell ref="B4:B5"/>
    <mergeCell ref="C4:D4"/>
    <mergeCell ref="G4:H4"/>
    <mergeCell ref="K4:L4"/>
    <mergeCell ref="M4:N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F17" sqref="F17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41" t="s">
        <v>88</v>
      </c>
      <c r="B1" s="141"/>
      <c r="C1" s="141"/>
      <c r="D1" s="141"/>
      <c r="E1" s="141"/>
      <c r="F1" s="141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44044</v>
      </c>
      <c r="C4" s="109">
        <v>1453398</v>
      </c>
      <c r="D4" s="109">
        <v>2610000</v>
      </c>
      <c r="E4" s="106">
        <f>SUM(D4,-C4)</f>
        <v>1156602</v>
      </c>
      <c r="F4" s="108"/>
    </row>
    <row r="5" spans="1:6" x14ac:dyDescent="0.25">
      <c r="A5" s="34">
        <v>2</v>
      </c>
      <c r="B5" s="21">
        <v>44045</v>
      </c>
      <c r="C5" s="109">
        <v>2006181</v>
      </c>
      <c r="D5" s="109">
        <v>3120000</v>
      </c>
      <c r="E5" s="106">
        <f t="shared" ref="E5:E34" si="0">SUM(D5,-C5)</f>
        <v>1113819</v>
      </c>
      <c r="F5" s="108"/>
    </row>
    <row r="6" spans="1:6" x14ac:dyDescent="0.25">
      <c r="A6" s="34">
        <v>3</v>
      </c>
      <c r="B6" s="21">
        <v>44046</v>
      </c>
      <c r="C6" s="109">
        <v>1734537</v>
      </c>
      <c r="D6" s="109">
        <v>2365000</v>
      </c>
      <c r="E6" s="106">
        <f t="shared" si="0"/>
        <v>630463</v>
      </c>
      <c r="F6" s="108"/>
    </row>
    <row r="7" spans="1:6" x14ac:dyDescent="0.25">
      <c r="A7" s="34">
        <v>4</v>
      </c>
      <c r="B7" s="21">
        <v>44047</v>
      </c>
      <c r="C7" s="106">
        <v>0</v>
      </c>
      <c r="D7" s="106">
        <v>0</v>
      </c>
      <c r="E7" s="106">
        <f t="shared" si="0"/>
        <v>0</v>
      </c>
      <c r="F7" s="108"/>
    </row>
    <row r="8" spans="1:6" x14ac:dyDescent="0.25">
      <c r="A8" s="34">
        <v>5</v>
      </c>
      <c r="B8" s="21">
        <v>44048</v>
      </c>
      <c r="C8" s="106">
        <v>0</v>
      </c>
      <c r="D8" s="106">
        <v>0</v>
      </c>
      <c r="E8" s="106">
        <f t="shared" si="0"/>
        <v>0</v>
      </c>
      <c r="F8" s="61"/>
    </row>
    <row r="9" spans="1:6" x14ac:dyDescent="0.25">
      <c r="A9" s="34">
        <v>7</v>
      </c>
      <c r="B9" s="21">
        <v>44049</v>
      </c>
      <c r="C9" s="106">
        <v>0</v>
      </c>
      <c r="D9" s="106">
        <v>0</v>
      </c>
      <c r="E9" s="106">
        <f t="shared" si="0"/>
        <v>0</v>
      </c>
      <c r="F9" s="61"/>
    </row>
    <row r="10" spans="1:6" x14ac:dyDescent="0.25">
      <c r="A10" s="34">
        <v>7</v>
      </c>
      <c r="B10" s="21">
        <v>44050</v>
      </c>
      <c r="C10" s="106">
        <v>0</v>
      </c>
      <c r="D10" s="106">
        <v>0</v>
      </c>
      <c r="E10" s="106">
        <f t="shared" si="0"/>
        <v>0</v>
      </c>
      <c r="F10" s="61"/>
    </row>
    <row r="11" spans="1:6" x14ac:dyDescent="0.25">
      <c r="A11" s="34">
        <v>8</v>
      </c>
      <c r="B11" s="21">
        <v>44051</v>
      </c>
      <c r="C11" s="106">
        <v>0</v>
      </c>
      <c r="D11" s="106">
        <v>0</v>
      </c>
      <c r="E11" s="106">
        <f t="shared" si="0"/>
        <v>0</v>
      </c>
      <c r="F11" s="61"/>
    </row>
    <row r="12" spans="1:6" x14ac:dyDescent="0.25">
      <c r="A12" s="34">
        <v>9</v>
      </c>
      <c r="B12" s="21">
        <v>44052</v>
      </c>
      <c r="C12" s="106">
        <v>0</v>
      </c>
      <c r="D12" s="106">
        <v>0</v>
      </c>
      <c r="E12" s="106">
        <f t="shared" si="0"/>
        <v>0</v>
      </c>
      <c r="F12" s="61"/>
    </row>
    <row r="13" spans="1:6" x14ac:dyDescent="0.25">
      <c r="A13" s="34">
        <v>10</v>
      </c>
      <c r="B13" s="21">
        <v>44053</v>
      </c>
      <c r="C13" s="106">
        <v>0</v>
      </c>
      <c r="D13" s="106">
        <v>0</v>
      </c>
      <c r="E13" s="106">
        <f t="shared" si="0"/>
        <v>0</v>
      </c>
      <c r="F13" s="61"/>
    </row>
    <row r="14" spans="1:6" x14ac:dyDescent="0.25">
      <c r="A14" s="34">
        <v>11</v>
      </c>
      <c r="B14" s="21">
        <v>44054</v>
      </c>
      <c r="C14" s="106">
        <v>0</v>
      </c>
      <c r="D14" s="106">
        <v>0</v>
      </c>
      <c r="E14" s="106">
        <f t="shared" si="0"/>
        <v>0</v>
      </c>
      <c r="F14" s="61"/>
    </row>
    <row r="15" spans="1:6" x14ac:dyDescent="0.25">
      <c r="A15" s="34">
        <v>12</v>
      </c>
      <c r="B15" s="21">
        <v>44055</v>
      </c>
      <c r="C15" s="106">
        <v>0</v>
      </c>
      <c r="D15" s="106">
        <v>0</v>
      </c>
      <c r="E15" s="106">
        <f t="shared" si="0"/>
        <v>0</v>
      </c>
      <c r="F15" s="61"/>
    </row>
    <row r="16" spans="1:6" x14ac:dyDescent="0.25">
      <c r="A16" s="34">
        <v>13</v>
      </c>
      <c r="B16" s="21">
        <v>44056</v>
      </c>
      <c r="C16" s="106">
        <v>0</v>
      </c>
      <c r="D16" s="106">
        <v>0</v>
      </c>
      <c r="E16" s="106">
        <f t="shared" si="0"/>
        <v>0</v>
      </c>
      <c r="F16" s="61"/>
    </row>
    <row r="17" spans="1:6" x14ac:dyDescent="0.25">
      <c r="A17" s="34">
        <v>14</v>
      </c>
      <c r="B17" s="21">
        <v>44057</v>
      </c>
      <c r="C17" s="106">
        <v>0</v>
      </c>
      <c r="D17" s="106">
        <v>0</v>
      </c>
      <c r="E17" s="106">
        <f t="shared" si="0"/>
        <v>0</v>
      </c>
      <c r="F17" s="61"/>
    </row>
    <row r="18" spans="1:6" x14ac:dyDescent="0.25">
      <c r="A18" s="34">
        <v>15</v>
      </c>
      <c r="B18" s="21">
        <v>44058</v>
      </c>
      <c r="C18" s="106">
        <v>0</v>
      </c>
      <c r="D18" s="106">
        <v>0</v>
      </c>
      <c r="E18" s="106">
        <f t="shared" si="0"/>
        <v>0</v>
      </c>
      <c r="F18" s="61"/>
    </row>
    <row r="19" spans="1:6" x14ac:dyDescent="0.25">
      <c r="A19" s="34">
        <v>17</v>
      </c>
      <c r="B19" s="21">
        <v>44059</v>
      </c>
      <c r="C19" s="106">
        <v>0</v>
      </c>
      <c r="D19" s="106">
        <v>0</v>
      </c>
      <c r="E19" s="106">
        <f t="shared" si="0"/>
        <v>0</v>
      </c>
      <c r="F19" s="61"/>
    </row>
    <row r="20" spans="1:6" x14ac:dyDescent="0.25">
      <c r="A20" s="34">
        <v>17</v>
      </c>
      <c r="B20" s="21">
        <v>44060</v>
      </c>
      <c r="C20" s="106">
        <v>0</v>
      </c>
      <c r="D20" s="106">
        <v>0</v>
      </c>
      <c r="E20" s="106">
        <f t="shared" si="0"/>
        <v>0</v>
      </c>
      <c r="F20" s="61"/>
    </row>
    <row r="21" spans="1:6" x14ac:dyDescent="0.25">
      <c r="A21" s="34">
        <v>18</v>
      </c>
      <c r="B21" s="21">
        <v>44061</v>
      </c>
      <c r="C21" s="106">
        <v>0</v>
      </c>
      <c r="D21" s="106">
        <v>0</v>
      </c>
      <c r="E21" s="106">
        <f t="shared" si="0"/>
        <v>0</v>
      </c>
      <c r="F21" s="61"/>
    </row>
    <row r="22" spans="1:6" x14ac:dyDescent="0.25">
      <c r="A22" s="34">
        <v>19</v>
      </c>
      <c r="B22" s="21">
        <v>44062</v>
      </c>
      <c r="C22" s="106">
        <v>0</v>
      </c>
      <c r="D22" s="106">
        <v>0</v>
      </c>
      <c r="E22" s="106">
        <f t="shared" si="0"/>
        <v>0</v>
      </c>
      <c r="F22" s="61"/>
    </row>
    <row r="23" spans="1:6" x14ac:dyDescent="0.25">
      <c r="A23" s="34">
        <v>20</v>
      </c>
      <c r="B23" s="21">
        <v>44063</v>
      </c>
      <c r="C23" s="106">
        <v>0</v>
      </c>
      <c r="D23" s="106">
        <v>0</v>
      </c>
      <c r="E23" s="106">
        <f t="shared" si="0"/>
        <v>0</v>
      </c>
      <c r="F23" s="61"/>
    </row>
    <row r="24" spans="1:6" x14ac:dyDescent="0.25">
      <c r="A24" s="34">
        <v>21</v>
      </c>
      <c r="B24" s="21">
        <v>44064</v>
      </c>
      <c r="C24" s="106">
        <v>0</v>
      </c>
      <c r="D24" s="106">
        <v>0</v>
      </c>
      <c r="E24" s="106">
        <f t="shared" si="0"/>
        <v>0</v>
      </c>
      <c r="F24" s="61"/>
    </row>
    <row r="25" spans="1:6" x14ac:dyDescent="0.25">
      <c r="A25" s="34">
        <v>22</v>
      </c>
      <c r="B25" s="21">
        <v>44065</v>
      </c>
      <c r="C25" s="106">
        <v>0</v>
      </c>
      <c r="D25" s="106">
        <v>0</v>
      </c>
      <c r="E25" s="106">
        <f t="shared" si="0"/>
        <v>0</v>
      </c>
      <c r="F25" s="61"/>
    </row>
    <row r="26" spans="1:6" x14ac:dyDescent="0.25">
      <c r="A26" s="34">
        <v>23</v>
      </c>
      <c r="B26" s="21">
        <v>44066</v>
      </c>
      <c r="C26" s="106">
        <v>0</v>
      </c>
      <c r="D26" s="106">
        <v>0</v>
      </c>
      <c r="E26" s="106">
        <f t="shared" si="0"/>
        <v>0</v>
      </c>
      <c r="F26" s="107"/>
    </row>
    <row r="27" spans="1:6" x14ac:dyDescent="0.25">
      <c r="A27" s="34">
        <v>24</v>
      </c>
      <c r="B27" s="21">
        <v>44067</v>
      </c>
      <c r="C27" s="106">
        <v>0</v>
      </c>
      <c r="D27" s="106">
        <v>0</v>
      </c>
      <c r="E27" s="106">
        <f t="shared" si="0"/>
        <v>0</v>
      </c>
      <c r="F27" s="107"/>
    </row>
    <row r="28" spans="1:6" x14ac:dyDescent="0.25">
      <c r="A28" s="34">
        <v>25</v>
      </c>
      <c r="B28" s="21">
        <v>44068</v>
      </c>
      <c r="C28" s="106">
        <v>0</v>
      </c>
      <c r="D28" s="106">
        <v>0</v>
      </c>
      <c r="E28" s="106">
        <v>0</v>
      </c>
      <c r="F28" s="107"/>
    </row>
    <row r="29" spans="1:6" x14ac:dyDescent="0.25">
      <c r="A29" s="34">
        <v>27</v>
      </c>
      <c r="B29" s="21">
        <v>44069</v>
      </c>
      <c r="C29" s="106">
        <v>0</v>
      </c>
      <c r="D29" s="106">
        <v>0</v>
      </c>
      <c r="E29" s="106">
        <f t="shared" si="0"/>
        <v>0</v>
      </c>
      <c r="F29" s="22"/>
    </row>
    <row r="30" spans="1:6" x14ac:dyDescent="0.25">
      <c r="A30" s="34">
        <v>27</v>
      </c>
      <c r="B30" s="21">
        <v>44070</v>
      </c>
      <c r="C30" s="106">
        <v>0</v>
      </c>
      <c r="D30" s="106">
        <v>0</v>
      </c>
      <c r="E30" s="106">
        <f t="shared" si="0"/>
        <v>0</v>
      </c>
      <c r="F30" s="22"/>
    </row>
    <row r="31" spans="1:6" x14ac:dyDescent="0.25">
      <c r="A31" s="34">
        <v>28</v>
      </c>
      <c r="B31" s="21">
        <v>44071</v>
      </c>
      <c r="C31" s="106">
        <v>0</v>
      </c>
      <c r="D31" s="106">
        <v>0</v>
      </c>
      <c r="E31" s="106">
        <f t="shared" si="0"/>
        <v>0</v>
      </c>
      <c r="F31" s="22"/>
    </row>
    <row r="32" spans="1:6" s="84" customFormat="1" x14ac:dyDescent="0.25">
      <c r="A32" s="34">
        <v>29</v>
      </c>
      <c r="B32" s="21">
        <v>44072</v>
      </c>
      <c r="C32" s="106">
        <v>0</v>
      </c>
      <c r="D32" s="106">
        <v>0</v>
      </c>
      <c r="E32" s="106">
        <f t="shared" si="0"/>
        <v>0</v>
      </c>
      <c r="F32" s="34"/>
    </row>
    <row r="33" spans="1:6" s="84" customFormat="1" x14ac:dyDescent="0.25">
      <c r="A33" s="34">
        <v>30</v>
      </c>
      <c r="B33" s="21">
        <v>44073</v>
      </c>
      <c r="C33" s="106">
        <v>0</v>
      </c>
      <c r="D33" s="106">
        <v>0</v>
      </c>
      <c r="E33" s="106">
        <f t="shared" si="0"/>
        <v>0</v>
      </c>
      <c r="F33" s="34"/>
    </row>
    <row r="34" spans="1:6" s="116" customFormat="1" x14ac:dyDescent="0.25">
      <c r="A34" s="34"/>
      <c r="B34" s="21">
        <v>44074</v>
      </c>
      <c r="C34" s="106">
        <v>0</v>
      </c>
      <c r="D34" s="106">
        <v>0</v>
      </c>
      <c r="E34" s="106">
        <f t="shared" si="0"/>
        <v>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5194116</v>
      </c>
      <c r="D35" s="43">
        <f>SUM(D4:D34)</f>
        <v>8095000</v>
      </c>
      <c r="E35" s="43">
        <f>SUM(E4:E34)</f>
        <v>2900884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1"/>
  <sheetViews>
    <sheetView view="pageBreakPreview" topLeftCell="A4" zoomScaleNormal="100" zoomScaleSheetLayoutView="100" workbookViewId="0">
      <selection activeCell="E12" sqref="E12"/>
    </sheetView>
  </sheetViews>
  <sheetFormatPr defaultColWidth="8.85546875" defaultRowHeight="15" x14ac:dyDescent="0.25"/>
  <cols>
    <col min="1" max="1" width="5.42578125" style="76" customWidth="1"/>
    <col min="2" max="2" width="9.140625" style="20" customWidth="1"/>
    <col min="3" max="3" width="5.28515625" style="113" customWidth="1"/>
    <col min="4" max="4" width="18" style="114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 x14ac:dyDescent="0.5">
      <c r="A2" s="142" t="s">
        <v>89</v>
      </c>
      <c r="B2" s="142"/>
      <c r="C2" s="142"/>
      <c r="D2" s="142"/>
      <c r="E2" s="142"/>
      <c r="F2" s="142"/>
      <c r="G2" s="142"/>
    </row>
    <row r="3" spans="1:7" ht="31.5" x14ac:dyDescent="0.5">
      <c r="B3" s="25"/>
      <c r="C3" s="112"/>
    </row>
    <row r="4" spans="1:7" ht="31.5" customHeight="1" x14ac:dyDescent="0.25">
      <c r="A4" s="63" t="s">
        <v>0</v>
      </c>
      <c r="B4" s="88" t="s">
        <v>1</v>
      </c>
      <c r="C4" s="111"/>
      <c r="D4" s="115" t="s">
        <v>53</v>
      </c>
      <c r="E4" s="110" t="s">
        <v>22</v>
      </c>
      <c r="F4" s="110" t="s">
        <v>23</v>
      </c>
      <c r="G4" s="118" t="s">
        <v>4</v>
      </c>
    </row>
    <row r="5" spans="1:7" s="66" customFormat="1" x14ac:dyDescent="0.25">
      <c r="A5" s="126"/>
      <c r="B5" s="125">
        <v>44044</v>
      </c>
      <c r="C5" s="126"/>
      <c r="D5" s="126"/>
      <c r="E5" s="110"/>
      <c r="F5" s="110"/>
      <c r="G5" s="126"/>
    </row>
    <row r="6" spans="1:7" s="99" customFormat="1" x14ac:dyDescent="0.25">
      <c r="A6" s="126"/>
      <c r="B6" s="125">
        <v>44045</v>
      </c>
      <c r="C6" s="126"/>
      <c r="D6" s="126"/>
      <c r="E6" s="110"/>
      <c r="F6" s="110"/>
      <c r="G6" s="126"/>
    </row>
    <row r="7" spans="1:7" s="99" customFormat="1" x14ac:dyDescent="0.25">
      <c r="A7" s="126"/>
      <c r="B7" s="143">
        <v>44046</v>
      </c>
      <c r="C7" s="126">
        <v>1</v>
      </c>
      <c r="D7" s="126" t="s">
        <v>92</v>
      </c>
      <c r="E7" s="110">
        <v>700000</v>
      </c>
      <c r="F7" s="110"/>
      <c r="G7" s="126"/>
    </row>
    <row r="8" spans="1:7" s="124" customFormat="1" x14ac:dyDescent="0.25">
      <c r="A8" s="126"/>
      <c r="B8" s="144"/>
      <c r="C8" s="126">
        <v>2</v>
      </c>
      <c r="D8" s="126" t="s">
        <v>93</v>
      </c>
      <c r="E8" s="110">
        <v>1820000</v>
      </c>
      <c r="F8" s="110"/>
      <c r="G8" s="126"/>
    </row>
    <row r="9" spans="1:7" s="124" customFormat="1" x14ac:dyDescent="0.25">
      <c r="A9" s="126"/>
      <c r="B9" s="144"/>
      <c r="C9" s="126">
        <v>3</v>
      </c>
      <c r="D9" s="126" t="s">
        <v>94</v>
      </c>
      <c r="E9" s="110">
        <v>870000</v>
      </c>
      <c r="F9" s="110"/>
      <c r="G9" s="126"/>
    </row>
    <row r="10" spans="1:7" s="124" customFormat="1" x14ac:dyDescent="0.25">
      <c r="A10" s="126"/>
      <c r="B10" s="144"/>
      <c r="C10" s="126">
        <v>4</v>
      </c>
      <c r="D10" s="126" t="s">
        <v>95</v>
      </c>
      <c r="E10" s="110">
        <v>310000</v>
      </c>
      <c r="F10" s="110"/>
      <c r="G10" s="126"/>
    </row>
    <row r="11" spans="1:7" s="124" customFormat="1" x14ac:dyDescent="0.25">
      <c r="A11" s="126"/>
      <c r="B11" s="144"/>
      <c r="C11" s="126">
        <v>5</v>
      </c>
      <c r="D11" s="126" t="s">
        <v>96</v>
      </c>
      <c r="E11" s="110">
        <v>190000</v>
      </c>
      <c r="F11" s="110"/>
      <c r="G11" s="126"/>
    </row>
    <row r="12" spans="1:7" s="99" customFormat="1" x14ac:dyDescent="0.25">
      <c r="A12" s="126"/>
      <c r="B12" s="125">
        <v>44047</v>
      </c>
      <c r="C12" s="126"/>
      <c r="D12" s="126"/>
      <c r="E12" s="110"/>
      <c r="F12" s="110"/>
      <c r="G12" s="126"/>
    </row>
    <row r="13" spans="1:7" s="99" customFormat="1" x14ac:dyDescent="0.25">
      <c r="A13" s="126"/>
      <c r="B13" s="125">
        <v>44048</v>
      </c>
      <c r="C13" s="126"/>
      <c r="D13" s="126"/>
      <c r="E13" s="110"/>
      <c r="F13" s="110"/>
      <c r="G13" s="126"/>
    </row>
    <row r="14" spans="1:7" s="99" customFormat="1" x14ac:dyDescent="0.25">
      <c r="A14" s="126"/>
      <c r="B14" s="125">
        <v>44049</v>
      </c>
      <c r="C14" s="126"/>
      <c r="D14" s="126"/>
      <c r="E14" s="110"/>
      <c r="F14" s="110"/>
      <c r="G14" s="126"/>
    </row>
    <row r="15" spans="1:7" s="66" customFormat="1" x14ac:dyDescent="0.25">
      <c r="A15" s="126"/>
      <c r="B15" s="125">
        <v>44050</v>
      </c>
      <c r="C15" s="126"/>
      <c r="D15" s="126"/>
      <c r="E15" s="110"/>
      <c r="F15" s="110"/>
      <c r="G15" s="126"/>
    </row>
    <row r="16" spans="1:7" s="89" customFormat="1" x14ac:dyDescent="0.25">
      <c r="A16" s="126"/>
      <c r="B16" s="125">
        <v>44051</v>
      </c>
      <c r="C16" s="126"/>
      <c r="D16" s="126"/>
      <c r="E16" s="110"/>
      <c r="F16" s="110"/>
      <c r="G16" s="126"/>
    </row>
    <row r="17" spans="1:7" s="69" customFormat="1" x14ac:dyDescent="0.25">
      <c r="A17" s="126"/>
      <c r="B17" s="125">
        <v>44052</v>
      </c>
      <c r="C17" s="126"/>
      <c r="D17" s="126"/>
      <c r="E17" s="110"/>
      <c r="F17" s="110"/>
      <c r="G17" s="126"/>
    </row>
    <row r="18" spans="1:7" s="99" customFormat="1" x14ac:dyDescent="0.25">
      <c r="A18" s="126"/>
      <c r="B18" s="125">
        <v>44053</v>
      </c>
      <c r="C18" s="126"/>
      <c r="D18" s="126"/>
      <c r="E18" s="110"/>
      <c r="F18" s="110"/>
      <c r="G18" s="126"/>
    </row>
    <row r="19" spans="1:7" s="99" customFormat="1" x14ac:dyDescent="0.25">
      <c r="A19" s="126"/>
      <c r="B19" s="125">
        <v>44054</v>
      </c>
      <c r="C19" s="126"/>
      <c r="D19" s="126"/>
      <c r="E19" s="110"/>
      <c r="F19" s="110"/>
      <c r="G19" s="126"/>
    </row>
    <row r="20" spans="1:7" s="104" customFormat="1" x14ac:dyDescent="0.25">
      <c r="A20" s="126"/>
      <c r="B20" s="125">
        <v>44055</v>
      </c>
      <c r="C20" s="126"/>
      <c r="D20" s="126"/>
      <c r="E20" s="110"/>
      <c r="F20" s="110"/>
      <c r="G20" s="126"/>
    </row>
    <row r="21" spans="1:7" s="99" customFormat="1" x14ac:dyDescent="0.25">
      <c r="A21" s="126"/>
      <c r="B21" s="125">
        <v>44056</v>
      </c>
      <c r="C21" s="126"/>
      <c r="D21" s="126"/>
      <c r="E21" s="110"/>
      <c r="F21" s="110"/>
      <c r="G21" s="126"/>
    </row>
    <row r="22" spans="1:7" s="87" customFormat="1" x14ac:dyDescent="0.25">
      <c r="A22" s="126"/>
      <c r="B22" s="125">
        <v>44057</v>
      </c>
      <c r="C22" s="126"/>
      <c r="D22" s="126"/>
      <c r="E22" s="110"/>
      <c r="F22" s="110"/>
      <c r="G22" s="126"/>
    </row>
    <row r="23" spans="1:7" s="104" customFormat="1" x14ac:dyDescent="0.25">
      <c r="A23" s="126"/>
      <c r="B23" s="125">
        <v>44058</v>
      </c>
      <c r="C23" s="126"/>
      <c r="D23" s="126"/>
      <c r="E23" s="110"/>
      <c r="F23" s="110"/>
      <c r="G23" s="126"/>
    </row>
    <row r="24" spans="1:7" s="104" customFormat="1" x14ac:dyDescent="0.25">
      <c r="A24" s="126"/>
      <c r="B24" s="125">
        <v>44059</v>
      </c>
      <c r="C24" s="126"/>
      <c r="D24" s="126"/>
      <c r="E24" s="110"/>
      <c r="F24" s="110"/>
      <c r="G24" s="126"/>
    </row>
    <row r="25" spans="1:7" s="104" customFormat="1" x14ac:dyDescent="0.25">
      <c r="A25" s="126"/>
      <c r="B25" s="125">
        <v>44060</v>
      </c>
      <c r="C25" s="126"/>
      <c r="D25" s="126"/>
      <c r="E25" s="110"/>
      <c r="F25" s="110"/>
      <c r="G25" s="126"/>
    </row>
    <row r="26" spans="1:7" s="104" customFormat="1" x14ac:dyDescent="0.25">
      <c r="A26" s="126"/>
      <c r="B26" s="125">
        <v>44061</v>
      </c>
      <c r="C26" s="126"/>
      <c r="D26" s="126"/>
      <c r="E26" s="110"/>
      <c r="F26" s="110"/>
      <c r="G26" s="126"/>
    </row>
    <row r="27" spans="1:7" s="104" customFormat="1" x14ac:dyDescent="0.25">
      <c r="A27" s="126"/>
      <c r="B27" s="125">
        <v>44062</v>
      </c>
      <c r="C27" s="126"/>
      <c r="D27" s="126"/>
      <c r="E27" s="110"/>
      <c r="F27" s="110"/>
      <c r="G27" s="126"/>
    </row>
    <row r="28" spans="1:7" s="104" customFormat="1" x14ac:dyDescent="0.25">
      <c r="A28" s="126"/>
      <c r="B28" s="125">
        <v>44063</v>
      </c>
      <c r="C28" s="126"/>
      <c r="D28" s="126"/>
      <c r="E28" s="110"/>
      <c r="F28" s="110"/>
      <c r="G28" s="126"/>
    </row>
    <row r="29" spans="1:7" s="73" customFormat="1" x14ac:dyDescent="0.25">
      <c r="A29" s="126"/>
      <c r="B29" s="125">
        <v>44064</v>
      </c>
      <c r="C29" s="126"/>
      <c r="D29" s="126"/>
      <c r="E29" s="110"/>
      <c r="F29" s="110"/>
      <c r="G29" s="126"/>
    </row>
    <row r="30" spans="1:7" s="104" customFormat="1" x14ac:dyDescent="0.25">
      <c r="A30" s="126"/>
      <c r="B30" s="125">
        <v>44065</v>
      </c>
      <c r="C30" s="126"/>
      <c r="D30" s="126"/>
      <c r="E30" s="110"/>
      <c r="F30" s="110"/>
      <c r="G30" s="126"/>
    </row>
    <row r="31" spans="1:7" s="104" customFormat="1" x14ac:dyDescent="0.25">
      <c r="A31" s="126"/>
      <c r="B31" s="125">
        <v>44066</v>
      </c>
      <c r="C31" s="126"/>
      <c r="D31" s="126"/>
      <c r="E31" s="110"/>
      <c r="F31" s="110"/>
      <c r="G31" s="126"/>
    </row>
    <row r="32" spans="1:7" s="104" customFormat="1" x14ac:dyDescent="0.25">
      <c r="A32" s="126"/>
      <c r="B32" s="125">
        <v>44067</v>
      </c>
      <c r="C32" s="126"/>
      <c r="D32" s="126"/>
      <c r="E32" s="110"/>
      <c r="F32" s="110"/>
      <c r="G32" s="126"/>
    </row>
    <row r="33" spans="1:7" s="73" customFormat="1" x14ac:dyDescent="0.25">
      <c r="A33" s="126"/>
      <c r="B33" s="125">
        <v>44068</v>
      </c>
      <c r="C33" s="126"/>
      <c r="D33" s="126"/>
      <c r="E33" s="110"/>
      <c r="F33" s="110"/>
      <c r="G33" s="126"/>
    </row>
    <row r="34" spans="1:7" s="104" customFormat="1" x14ac:dyDescent="0.25">
      <c r="A34" s="126"/>
      <c r="B34" s="125">
        <v>44069</v>
      </c>
      <c r="C34" s="126"/>
      <c r="D34" s="126"/>
      <c r="E34" s="110"/>
      <c r="F34" s="110"/>
      <c r="G34" s="126"/>
    </row>
    <row r="35" spans="1:7" x14ac:dyDescent="0.25">
      <c r="A35" s="126"/>
      <c r="B35" s="125">
        <v>44070</v>
      </c>
      <c r="C35" s="126"/>
      <c r="D35" s="126"/>
      <c r="E35" s="110"/>
      <c r="F35" s="110"/>
      <c r="G35" s="126"/>
    </row>
    <row r="36" spans="1:7" s="104" customFormat="1" x14ac:dyDescent="0.25">
      <c r="A36" s="126"/>
      <c r="B36" s="125">
        <v>44071</v>
      </c>
      <c r="C36" s="126"/>
      <c r="D36" s="126"/>
      <c r="E36" s="110"/>
      <c r="F36" s="110"/>
      <c r="G36" s="126"/>
    </row>
    <row r="37" spans="1:7" s="104" customFormat="1" x14ac:dyDescent="0.25">
      <c r="A37" s="126"/>
      <c r="B37" s="125">
        <v>44072</v>
      </c>
      <c r="C37" s="126"/>
      <c r="D37" s="126"/>
      <c r="E37" s="110"/>
      <c r="F37" s="110"/>
      <c r="G37" s="126"/>
    </row>
    <row r="38" spans="1:7" s="104" customFormat="1" x14ac:dyDescent="0.25">
      <c r="A38" s="126"/>
      <c r="B38" s="125">
        <v>44073</v>
      </c>
      <c r="C38" s="126"/>
      <c r="D38" s="126"/>
      <c r="E38" s="110"/>
      <c r="F38" s="110"/>
      <c r="G38" s="126"/>
    </row>
    <row r="39" spans="1:7" x14ac:dyDescent="0.25">
      <c r="A39" s="126"/>
      <c r="B39" s="125">
        <v>44074</v>
      </c>
      <c r="C39" s="126"/>
      <c r="D39" s="126"/>
      <c r="E39" s="110"/>
      <c r="F39" s="110"/>
      <c r="G39" s="126"/>
    </row>
    <row r="40" spans="1:7" x14ac:dyDescent="0.25">
      <c r="A40" s="34">
        <v>35</v>
      </c>
      <c r="B40" s="21" t="s">
        <v>8</v>
      </c>
      <c r="C40" s="120"/>
      <c r="D40" s="127"/>
      <c r="E40" s="86">
        <f>SUM(E5:E39)</f>
        <v>3890000</v>
      </c>
      <c r="F40" s="86">
        <f>SUM(F5:F39)</f>
        <v>0</v>
      </c>
      <c r="G40" s="71"/>
    </row>
    <row r="41" spans="1:7" s="82" customFormat="1" x14ac:dyDescent="0.25">
      <c r="A41" s="76"/>
      <c r="B41" s="20"/>
      <c r="C41" s="113"/>
      <c r="D41" s="114"/>
      <c r="E41" s="68"/>
      <c r="F41" s="74"/>
      <c r="G41" s="70"/>
    </row>
  </sheetData>
  <mergeCells count="2">
    <mergeCell ref="A2:G2"/>
    <mergeCell ref="B7:B11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workbookViewId="0">
      <selection activeCell="C5" sqref="C5:F6"/>
    </sheetView>
  </sheetViews>
  <sheetFormatPr defaultColWidth="8.85546875" defaultRowHeight="15" x14ac:dyDescent="0.25"/>
  <cols>
    <col min="1" max="1" width="4.42578125" style="28" customWidth="1"/>
    <col min="2" max="2" width="9.140625" style="97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45" t="s">
        <v>90</v>
      </c>
      <c r="B2" s="145"/>
      <c r="C2" s="145"/>
      <c r="D2" s="145"/>
      <c r="E2" s="145"/>
      <c r="F2" s="145"/>
    </row>
    <row r="4" spans="1:6" x14ac:dyDescent="0.25">
      <c r="A4" s="26" t="s">
        <v>0</v>
      </c>
      <c r="B4" s="96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96">
        <v>44044</v>
      </c>
      <c r="C5" s="26"/>
      <c r="D5" s="26"/>
      <c r="E5" s="42"/>
      <c r="F5" s="26"/>
    </row>
    <row r="6" spans="1:6" x14ac:dyDescent="0.25">
      <c r="A6" s="34">
        <v>8</v>
      </c>
      <c r="B6" s="96">
        <v>44045</v>
      </c>
      <c r="C6" s="34"/>
      <c r="D6" s="34"/>
      <c r="E6" s="42"/>
      <c r="F6" s="34"/>
    </row>
    <row r="7" spans="1:6" x14ac:dyDescent="0.25">
      <c r="A7" s="34">
        <v>9</v>
      </c>
      <c r="B7" s="96">
        <v>44046</v>
      </c>
      <c r="C7" s="34"/>
      <c r="D7" s="34"/>
      <c r="E7" s="42"/>
      <c r="F7" s="34"/>
    </row>
    <row r="8" spans="1:6" s="75" customFormat="1" x14ac:dyDescent="0.25">
      <c r="A8" s="34">
        <v>10</v>
      </c>
      <c r="B8" s="96">
        <v>44047</v>
      </c>
      <c r="C8" s="34"/>
      <c r="D8" s="34"/>
      <c r="E8" s="42"/>
      <c r="F8" s="34"/>
    </row>
    <row r="9" spans="1:6" x14ac:dyDescent="0.25">
      <c r="A9" s="34">
        <v>11</v>
      </c>
      <c r="B9" s="96">
        <v>44048</v>
      </c>
      <c r="C9" s="34"/>
      <c r="D9" s="34"/>
      <c r="E9" s="42"/>
      <c r="F9" s="34"/>
    </row>
    <row r="10" spans="1:6" x14ac:dyDescent="0.25">
      <c r="A10" s="34">
        <v>12</v>
      </c>
      <c r="B10" s="96">
        <v>44049</v>
      </c>
      <c r="C10" s="34"/>
      <c r="D10" s="34"/>
      <c r="E10" s="42"/>
      <c r="F10" s="34"/>
    </row>
    <row r="11" spans="1:6" x14ac:dyDescent="0.25">
      <c r="A11" s="34">
        <v>13</v>
      </c>
      <c r="B11" s="96">
        <v>44050</v>
      </c>
      <c r="C11" s="34"/>
      <c r="D11" s="34"/>
      <c r="E11" s="42"/>
      <c r="F11" s="34"/>
    </row>
    <row r="12" spans="1:6" x14ac:dyDescent="0.25">
      <c r="A12" s="34">
        <v>14</v>
      </c>
      <c r="B12" s="96">
        <v>44051</v>
      </c>
      <c r="C12" s="34"/>
      <c r="D12" s="34"/>
      <c r="E12" s="42"/>
      <c r="F12" s="34"/>
    </row>
    <row r="13" spans="1:6" x14ac:dyDescent="0.25">
      <c r="A13" s="34">
        <v>15</v>
      </c>
      <c r="B13" s="96">
        <v>44052</v>
      </c>
      <c r="C13" s="34"/>
      <c r="D13" s="34"/>
      <c r="E13" s="42"/>
      <c r="F13" s="34"/>
    </row>
    <row r="14" spans="1:6" s="67" customFormat="1" x14ac:dyDescent="0.25">
      <c r="A14" s="34">
        <v>17</v>
      </c>
      <c r="B14" s="96">
        <v>44053</v>
      </c>
      <c r="C14" s="34"/>
      <c r="D14" s="34"/>
      <c r="E14" s="42"/>
      <c r="F14" s="34"/>
    </row>
    <row r="15" spans="1:6" x14ac:dyDescent="0.25">
      <c r="A15" s="34">
        <v>17</v>
      </c>
      <c r="B15" s="96">
        <v>44054</v>
      </c>
      <c r="C15" s="34"/>
      <c r="D15" s="34"/>
      <c r="E15" s="42"/>
      <c r="F15" s="34"/>
    </row>
    <row r="16" spans="1:6" x14ac:dyDescent="0.25">
      <c r="A16" s="34">
        <v>18</v>
      </c>
      <c r="B16" s="96">
        <v>44055</v>
      </c>
      <c r="C16" s="34"/>
      <c r="D16" s="34"/>
      <c r="E16" s="42"/>
      <c r="F16" s="34"/>
    </row>
    <row r="17" spans="1:6" x14ac:dyDescent="0.25">
      <c r="A17" s="34">
        <v>19</v>
      </c>
      <c r="B17" s="96">
        <v>44056</v>
      </c>
      <c r="C17" s="34"/>
      <c r="D17" s="34"/>
      <c r="E17" s="42"/>
      <c r="F17" s="34"/>
    </row>
    <row r="18" spans="1:6" x14ac:dyDescent="0.25">
      <c r="A18" s="34">
        <v>20</v>
      </c>
      <c r="B18" s="96">
        <v>44057</v>
      </c>
      <c r="C18" s="34"/>
      <c r="D18" s="34"/>
      <c r="E18" s="42"/>
      <c r="F18" s="34"/>
    </row>
    <row r="19" spans="1:6" x14ac:dyDescent="0.25">
      <c r="A19" s="34">
        <v>21</v>
      </c>
      <c r="B19" s="96">
        <v>44058</v>
      </c>
      <c r="C19" s="34"/>
      <c r="D19" s="34"/>
      <c r="E19" s="42"/>
      <c r="F19" s="34"/>
    </row>
    <row r="20" spans="1:6" x14ac:dyDescent="0.25">
      <c r="A20" s="34">
        <v>22</v>
      </c>
      <c r="B20" s="96">
        <v>44059</v>
      </c>
      <c r="C20" s="34"/>
      <c r="D20" s="34"/>
      <c r="E20" s="42"/>
      <c r="F20" s="34"/>
    </row>
    <row r="21" spans="1:6" x14ac:dyDescent="0.25">
      <c r="A21" s="34">
        <v>23</v>
      </c>
      <c r="B21" s="96">
        <v>44060</v>
      </c>
      <c r="C21" s="34"/>
      <c r="D21" s="34"/>
      <c r="E21" s="42"/>
      <c r="F21" s="34"/>
    </row>
    <row r="22" spans="1:6" x14ac:dyDescent="0.25">
      <c r="A22" s="34">
        <v>24</v>
      </c>
      <c r="B22" s="96">
        <v>44061</v>
      </c>
      <c r="C22" s="34"/>
      <c r="D22" s="34"/>
      <c r="E22" s="42"/>
      <c r="F22" s="34"/>
    </row>
    <row r="23" spans="1:6" s="82" customFormat="1" x14ac:dyDescent="0.25">
      <c r="A23" s="34">
        <v>25</v>
      </c>
      <c r="B23" s="96">
        <v>44062</v>
      </c>
      <c r="C23" s="34"/>
      <c r="D23" s="34"/>
      <c r="E23" s="42"/>
      <c r="F23" s="34"/>
    </row>
    <row r="24" spans="1:6" s="82" customFormat="1" x14ac:dyDescent="0.25">
      <c r="A24" s="34">
        <v>27</v>
      </c>
      <c r="B24" s="96">
        <v>44063</v>
      </c>
      <c r="C24" s="34"/>
      <c r="D24" s="34"/>
      <c r="E24" s="42"/>
      <c r="F24" s="34"/>
    </row>
    <row r="25" spans="1:6" x14ac:dyDescent="0.25">
      <c r="A25" s="34">
        <v>27</v>
      </c>
      <c r="B25" s="96">
        <v>44064</v>
      </c>
      <c r="C25" s="34"/>
      <c r="D25" s="34"/>
      <c r="E25" s="42"/>
      <c r="F25" s="34"/>
    </row>
    <row r="26" spans="1:6" s="65" customFormat="1" x14ac:dyDescent="0.25">
      <c r="A26" s="34">
        <v>28</v>
      </c>
      <c r="B26" s="96">
        <v>44065</v>
      </c>
      <c r="C26" s="34"/>
      <c r="D26" s="34"/>
      <c r="E26" s="42"/>
      <c r="F26" s="34"/>
    </row>
    <row r="27" spans="1:6" s="65" customFormat="1" x14ac:dyDescent="0.25">
      <c r="A27" s="34">
        <v>29</v>
      </c>
      <c r="B27" s="96">
        <v>44066</v>
      </c>
      <c r="C27" s="34"/>
      <c r="D27" s="34"/>
      <c r="E27" s="42"/>
      <c r="F27" s="34"/>
    </row>
    <row r="28" spans="1:6" s="119" customFormat="1" x14ac:dyDescent="0.25">
      <c r="A28" s="34"/>
      <c r="B28" s="96">
        <v>44067</v>
      </c>
      <c r="C28" s="34"/>
      <c r="D28" s="34"/>
      <c r="E28" s="42"/>
      <c r="F28" s="34"/>
    </row>
    <row r="29" spans="1:6" s="119" customFormat="1" x14ac:dyDescent="0.25">
      <c r="A29" s="34"/>
      <c r="B29" s="96">
        <v>44068</v>
      </c>
      <c r="C29" s="34"/>
      <c r="D29" s="34"/>
      <c r="E29" s="42"/>
      <c r="F29" s="34"/>
    </row>
    <row r="30" spans="1:6" s="119" customFormat="1" x14ac:dyDescent="0.25">
      <c r="A30" s="34"/>
      <c r="B30" s="96">
        <v>44069</v>
      </c>
      <c r="C30" s="34"/>
      <c r="D30" s="34"/>
      <c r="E30" s="42"/>
      <c r="F30" s="34"/>
    </row>
    <row r="31" spans="1:6" s="119" customFormat="1" x14ac:dyDescent="0.25">
      <c r="A31" s="34"/>
      <c r="B31" s="96">
        <v>44070</v>
      </c>
      <c r="C31" s="34"/>
      <c r="D31" s="34"/>
      <c r="E31" s="42"/>
      <c r="F31" s="34"/>
    </row>
    <row r="32" spans="1:6" s="119" customFormat="1" x14ac:dyDescent="0.25">
      <c r="A32" s="34"/>
      <c r="B32" s="96">
        <v>44071</v>
      </c>
      <c r="C32" s="34"/>
      <c r="D32" s="34"/>
      <c r="E32" s="42"/>
      <c r="F32" s="34"/>
    </row>
    <row r="33" spans="1:6" s="119" customFormat="1" x14ac:dyDescent="0.25">
      <c r="A33" s="34"/>
      <c r="B33" s="96">
        <v>44072</v>
      </c>
      <c r="C33" s="34"/>
      <c r="D33" s="34"/>
      <c r="E33" s="42"/>
      <c r="F33" s="34"/>
    </row>
    <row r="34" spans="1:6" s="119" customFormat="1" x14ac:dyDescent="0.25">
      <c r="A34" s="34"/>
      <c r="B34" s="96">
        <v>44073</v>
      </c>
      <c r="C34" s="34"/>
      <c r="D34" s="34"/>
      <c r="E34" s="42"/>
      <c r="F34" s="34"/>
    </row>
    <row r="35" spans="1:6" s="119" customFormat="1" x14ac:dyDescent="0.25">
      <c r="A35" s="34"/>
      <c r="B35" s="96">
        <v>44074</v>
      </c>
      <c r="C35" s="34"/>
      <c r="D35" s="34"/>
      <c r="E35" s="42"/>
      <c r="F35" s="34"/>
    </row>
    <row r="36" spans="1:6" x14ac:dyDescent="0.25">
      <c r="A36" s="26">
        <v>32</v>
      </c>
      <c r="B36" s="96"/>
      <c r="C36" s="26" t="s">
        <v>8</v>
      </c>
      <c r="D36" s="26"/>
      <c r="E36" s="43">
        <f>SUM(E5:E35)</f>
        <v>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1"/>
  <sheetViews>
    <sheetView workbookViewId="0">
      <selection activeCell="C39" sqref="C39:D39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46" t="s">
        <v>91</v>
      </c>
      <c r="C2" s="147"/>
      <c r="D2" s="147"/>
      <c r="E2" s="147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89" customFormat="1" x14ac:dyDescent="0.25">
      <c r="A4" s="23"/>
      <c r="B4" s="90" t="s">
        <v>54</v>
      </c>
      <c r="C4" s="34" t="s">
        <v>55</v>
      </c>
      <c r="D4" s="34" t="s">
        <v>56</v>
      </c>
      <c r="E4" s="86">
        <v>5825000</v>
      </c>
    </row>
    <row r="5" spans="1:6" s="93" customFormat="1" x14ac:dyDescent="0.25">
      <c r="A5" s="23"/>
      <c r="B5" s="95">
        <v>44018</v>
      </c>
      <c r="C5" s="103" t="s">
        <v>76</v>
      </c>
      <c r="D5" s="34" t="s">
        <v>57</v>
      </c>
      <c r="E5" s="78">
        <v>1500000</v>
      </c>
    </row>
    <row r="6" spans="1:6" s="93" customFormat="1" x14ac:dyDescent="0.25">
      <c r="A6" s="23"/>
      <c r="B6" s="95" t="s">
        <v>82</v>
      </c>
      <c r="C6" s="72" t="s">
        <v>77</v>
      </c>
      <c r="D6" s="34" t="s">
        <v>78</v>
      </c>
      <c r="E6" s="78">
        <v>780000</v>
      </c>
    </row>
    <row r="7" spans="1:6" s="69" customFormat="1" x14ac:dyDescent="0.25">
      <c r="A7" s="23"/>
      <c r="B7" s="148" t="s">
        <v>34</v>
      </c>
      <c r="C7" s="148"/>
      <c r="D7" s="148"/>
      <c r="E7" s="48">
        <f>SUM(E4:E6)</f>
        <v>8105000</v>
      </c>
    </row>
    <row r="9" spans="1:6" x14ac:dyDescent="0.25">
      <c r="C9" s="62"/>
      <c r="D9" s="62"/>
      <c r="E9" s="62"/>
    </row>
    <row r="10" spans="1:6" x14ac:dyDescent="0.25">
      <c r="C10" s="62"/>
      <c r="D10" s="62"/>
      <c r="E10" s="62"/>
    </row>
    <row r="11" spans="1:6" x14ac:dyDescent="0.25">
      <c r="B11"/>
      <c r="C11"/>
      <c r="D11"/>
      <c r="E11"/>
      <c r="F11" s="62"/>
    </row>
    <row r="12" spans="1:6" x14ac:dyDescent="0.25">
      <c r="B12"/>
      <c r="C12"/>
      <c r="D12"/>
      <c r="E12"/>
      <c r="F12" s="62"/>
    </row>
    <row r="13" spans="1:6" x14ac:dyDescent="0.25">
      <c r="B13"/>
      <c r="C13"/>
      <c r="D13"/>
      <c r="E1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 s="60"/>
      <c r="C18" s="60"/>
      <c r="D18" s="60"/>
      <c r="E18" s="60"/>
    </row>
    <row r="19" spans="2:22" x14ac:dyDescent="0.25">
      <c r="B19"/>
      <c r="C19"/>
      <c r="D19"/>
      <c r="E19"/>
      <c r="K19" s="62"/>
    </row>
    <row r="20" spans="2:22" x14ac:dyDescent="0.25">
      <c r="B20"/>
      <c r="C20"/>
      <c r="D20"/>
      <c r="E20"/>
      <c r="F20" s="60"/>
      <c r="G20" s="60"/>
      <c r="H20" s="60"/>
      <c r="I20" s="60"/>
      <c r="J20" s="60"/>
      <c r="K20" s="62"/>
      <c r="O20" s="60"/>
      <c r="P20" s="60"/>
      <c r="Q20" s="60"/>
      <c r="R20" s="60"/>
      <c r="S20" s="60"/>
      <c r="T20" s="60"/>
      <c r="U20" s="60"/>
      <c r="V20" s="60"/>
    </row>
    <row r="21" spans="2:22" x14ac:dyDescent="0.25">
      <c r="B21"/>
      <c r="C21"/>
      <c r="D21"/>
      <c r="E21"/>
      <c r="K21" s="62"/>
    </row>
    <row r="22" spans="2:22" x14ac:dyDescent="0.25">
      <c r="B22"/>
      <c r="C22"/>
      <c r="D22"/>
      <c r="E22"/>
      <c r="K22" s="62"/>
    </row>
    <row r="23" spans="2:22" x14ac:dyDescent="0.25">
      <c r="B23"/>
      <c r="C23"/>
      <c r="D23"/>
      <c r="E23"/>
      <c r="F23" s="8"/>
      <c r="K23" s="62"/>
    </row>
    <row r="24" spans="2:22" x14ac:dyDescent="0.25">
      <c r="B24"/>
      <c r="C24"/>
      <c r="D24"/>
      <c r="E24"/>
      <c r="K24" s="62"/>
    </row>
    <row r="25" spans="2:22" x14ac:dyDescent="0.25">
      <c r="B25"/>
      <c r="C25"/>
      <c r="D25"/>
      <c r="E25"/>
    </row>
    <row r="26" spans="2:22" x14ac:dyDescent="0.25">
      <c r="B26"/>
      <c r="C26"/>
      <c r="D26"/>
      <c r="E26"/>
      <c r="O26" s="62"/>
      <c r="P26" s="62"/>
      <c r="Q26" s="62"/>
      <c r="R26" s="62"/>
      <c r="S26" s="62"/>
    </row>
    <row r="27" spans="2:22" x14ac:dyDescent="0.25">
      <c r="B27"/>
      <c r="C27"/>
      <c r="D27"/>
      <c r="E27"/>
      <c r="O27" s="62"/>
      <c r="P27" s="62"/>
      <c r="Q27" s="62"/>
      <c r="R27" s="62"/>
      <c r="S27" s="62"/>
    </row>
    <row r="28" spans="2:22" x14ac:dyDescent="0.25">
      <c r="O28" s="62"/>
      <c r="P28" s="62"/>
      <c r="Q28" s="62"/>
      <c r="R28" s="62"/>
      <c r="S28" s="62"/>
    </row>
    <row r="29" spans="2:22" x14ac:dyDescent="0.25">
      <c r="O29" s="62"/>
      <c r="P29" s="62"/>
      <c r="Q29" s="62"/>
      <c r="R29" s="62"/>
      <c r="S29" s="62"/>
    </row>
    <row r="30" spans="2:22" x14ac:dyDescent="0.25">
      <c r="O30" s="62"/>
      <c r="P30" s="62"/>
      <c r="Q30" s="62"/>
      <c r="R30" s="62"/>
      <c r="S30" s="62"/>
    </row>
    <row r="31" spans="2:22" x14ac:dyDescent="0.25">
      <c r="O31" s="62"/>
      <c r="P31" s="62"/>
      <c r="Q31" s="62"/>
      <c r="R31" s="62"/>
      <c r="S31" s="62"/>
    </row>
  </sheetData>
  <mergeCells count="2">
    <mergeCell ref="B2:E2"/>
    <mergeCell ref="B7:D7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E21" sqref="E21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45" t="s">
        <v>87</v>
      </c>
      <c r="C2" s="145"/>
      <c r="D2" s="145"/>
      <c r="E2" s="145"/>
      <c r="F2" s="145"/>
      <c r="G2" s="145"/>
      <c r="H2" s="145"/>
    </row>
    <row r="5" spans="2:8" x14ac:dyDescent="0.25">
      <c r="B5" s="149" t="s">
        <v>25</v>
      </c>
      <c r="C5" s="149"/>
      <c r="D5" s="149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21000000</v>
      </c>
      <c r="G8" s="23" t="s">
        <v>47</v>
      </c>
      <c r="H8" s="47">
        <f>SUM(D8,D9)</f>
        <v>31760000</v>
      </c>
    </row>
    <row r="9" spans="2:8" x14ac:dyDescent="0.25">
      <c r="B9" s="31">
        <v>2</v>
      </c>
      <c r="C9" s="31" t="s">
        <v>29</v>
      </c>
      <c r="D9" s="42">
        <f>'khám bệnh'!AC37</f>
        <v>10760000</v>
      </c>
      <c r="F9" s="8"/>
      <c r="G9" s="23" t="s">
        <v>48</v>
      </c>
      <c r="H9" s="47">
        <f>SUM(D10,-E21,-chi!E36)</f>
        <v>4205000</v>
      </c>
    </row>
    <row r="10" spans="2:8" x14ac:dyDescent="0.25">
      <c r="B10" s="31">
        <v>3</v>
      </c>
      <c r="C10" s="31" t="s">
        <v>27</v>
      </c>
      <c r="D10" s="42">
        <f>thuốc!D35</f>
        <v>8095000</v>
      </c>
      <c r="G10" s="23" t="s">
        <v>49</v>
      </c>
      <c r="H10" s="47">
        <f>nợ!E7+nhập!F40</f>
        <v>8105000</v>
      </c>
    </row>
    <row r="11" spans="2:8" x14ac:dyDescent="0.25">
      <c r="B11" s="31">
        <v>4</v>
      </c>
      <c r="C11" s="31" t="s">
        <v>8</v>
      </c>
      <c r="D11" s="43">
        <f>SUM(D8:D10)</f>
        <v>39855000</v>
      </c>
      <c r="G11" s="23"/>
      <c r="H11" s="47"/>
    </row>
    <row r="12" spans="2:8" x14ac:dyDescent="0.25">
      <c r="C12"/>
      <c r="D12" s="8"/>
    </row>
    <row r="13" spans="2:8" x14ac:dyDescent="0.25">
      <c r="B13" s="150" t="s">
        <v>28</v>
      </c>
      <c r="C13" s="150"/>
      <c r="D13" s="150"/>
      <c r="E13" s="150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54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54"/>
      <c r="D18" s="34" t="s">
        <v>30</v>
      </c>
      <c r="E18" s="42">
        <v>0</v>
      </c>
    </row>
    <row r="19" spans="2:15" x14ac:dyDescent="0.25">
      <c r="B19" s="38">
        <v>4</v>
      </c>
      <c r="C19" s="154"/>
      <c r="D19" s="34" t="s">
        <v>81</v>
      </c>
      <c r="E19" s="42">
        <v>0</v>
      </c>
    </row>
    <row r="20" spans="2:15" x14ac:dyDescent="0.25">
      <c r="B20" s="38">
        <v>5</v>
      </c>
      <c r="C20" s="154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nhập!E40</f>
        <v>3890000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chi!E36</f>
        <v>0</v>
      </c>
    </row>
    <row r="23" spans="2:15" ht="18.75" customHeight="1" x14ac:dyDescent="0.25">
      <c r="B23" s="29">
        <v>8</v>
      </c>
      <c r="C23" s="155" t="s">
        <v>40</v>
      </c>
      <c r="D23" s="156"/>
      <c r="E23" s="44">
        <f>SUM(E20:E22)</f>
        <v>3890000</v>
      </c>
    </row>
    <row r="26" spans="2:15" ht="15.75" thickBot="1" x14ac:dyDescent="0.3">
      <c r="B26" s="149" t="s">
        <v>42</v>
      </c>
      <c r="C26" s="149"/>
      <c r="D26" s="149"/>
      <c r="E26" s="149"/>
    </row>
    <row r="27" spans="2:15" ht="34.5" customHeight="1" thickBot="1" x14ac:dyDescent="0.3">
      <c r="B27" s="151">
        <f>SUM(D11,-E23)</f>
        <v>35965000</v>
      </c>
      <c r="C27" s="152"/>
      <c r="D27" s="152"/>
      <c r="E27" s="153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B10" sqref="B10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59" t="s">
        <v>79</v>
      </c>
      <c r="B1" s="159"/>
      <c r="C1" s="159"/>
      <c r="D1" s="159"/>
      <c r="E1" s="159"/>
    </row>
    <row r="2" spans="1:5" x14ac:dyDescent="0.25">
      <c r="A2" s="150" t="s">
        <v>58</v>
      </c>
      <c r="B2" s="150"/>
      <c r="D2" t="s">
        <v>62</v>
      </c>
    </row>
    <row r="3" spans="1:5" s="93" customFormat="1" x14ac:dyDescent="0.25">
      <c r="A3" s="94"/>
      <c r="B3" s="94"/>
    </row>
    <row r="4" spans="1:5" x14ac:dyDescent="0.25">
      <c r="A4" s="23" t="s">
        <v>59</v>
      </c>
      <c r="B4" s="47">
        <f>E4</f>
        <v>8095000</v>
      </c>
      <c r="D4" s="23" t="s">
        <v>63</v>
      </c>
      <c r="E4" s="47">
        <f>thuốc!D35</f>
        <v>8095000</v>
      </c>
    </row>
    <row r="5" spans="1:5" x14ac:dyDescent="0.25">
      <c r="A5" s="23" t="s">
        <v>60</v>
      </c>
      <c r="B5" s="47">
        <f>chi!E36+nhập!E40</f>
        <v>3890000</v>
      </c>
      <c r="D5" s="23" t="s">
        <v>64</v>
      </c>
      <c r="E5" s="47">
        <f>thuốc!C35</f>
        <v>5194116</v>
      </c>
    </row>
    <row r="6" spans="1:5" x14ac:dyDescent="0.25">
      <c r="A6" s="23" t="s">
        <v>61</v>
      </c>
      <c r="B6" s="47">
        <f>B4-B5</f>
        <v>4205000</v>
      </c>
      <c r="D6" s="23" t="s">
        <v>65</v>
      </c>
      <c r="E6" s="47">
        <f>E4-E5</f>
        <v>2900884</v>
      </c>
    </row>
    <row r="8" spans="1:5" x14ac:dyDescent="0.25">
      <c r="A8" s="150" t="s">
        <v>66</v>
      </c>
      <c r="B8" s="150"/>
      <c r="C8" s="150"/>
      <c r="D8" s="150"/>
    </row>
    <row r="9" spans="1:5" x14ac:dyDescent="0.25">
      <c r="A9" s="157" t="s">
        <v>67</v>
      </c>
      <c r="B9" s="158"/>
      <c r="C9" s="157" t="s">
        <v>71</v>
      </c>
      <c r="D9" s="158"/>
    </row>
    <row r="10" spans="1:5" x14ac:dyDescent="0.25">
      <c r="A10" s="23" t="s">
        <v>68</v>
      </c>
      <c r="B10" s="47">
        <v>22423000</v>
      </c>
      <c r="C10" s="23" t="s">
        <v>72</v>
      </c>
      <c r="D10" s="47">
        <v>0</v>
      </c>
    </row>
    <row r="11" spans="1:5" x14ac:dyDescent="0.25">
      <c r="A11" s="23" t="s">
        <v>80</v>
      </c>
      <c r="B11" s="98">
        <v>94952702</v>
      </c>
      <c r="C11" s="23" t="s">
        <v>73</v>
      </c>
      <c r="D11" s="47">
        <v>30687006</v>
      </c>
    </row>
    <row r="12" spans="1:5" x14ac:dyDescent="0.25">
      <c r="A12" s="23"/>
      <c r="B12" s="47"/>
      <c r="C12" s="23" t="s">
        <v>69</v>
      </c>
      <c r="D12" s="47">
        <v>89187956</v>
      </c>
    </row>
    <row r="13" spans="1:5" x14ac:dyDescent="0.25">
      <c r="A13" s="23" t="s">
        <v>70</v>
      </c>
      <c r="B13" s="47">
        <f>B10+B11</f>
        <v>117375702</v>
      </c>
      <c r="C13" s="23" t="s">
        <v>74</v>
      </c>
      <c r="D13" s="47">
        <f>D12+D11</f>
        <v>119874962</v>
      </c>
    </row>
    <row r="14" spans="1:5" x14ac:dyDescent="0.25">
      <c r="D14" s="8"/>
    </row>
    <row r="20" spans="2:4" x14ac:dyDescent="0.25">
      <c r="D20" s="8"/>
    </row>
    <row r="21" spans="2:4" x14ac:dyDescent="0.25">
      <c r="B21" s="8"/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2020-08-19T06:55:43Z</dcterms:modified>
</cp:coreProperties>
</file>