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857E54B-17B8-4EB8-8038-D48311DF51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hám bệnh" sheetId="1" r:id="rId1"/>
    <sheet name="thuốc" sheetId="3" r:id="rId2"/>
    <sheet name="nhập" sheetId="4" r:id="rId3"/>
    <sheet name="chi" sheetId="6" r:id="rId4"/>
    <sheet name="nợ" sheetId="8" r:id="rId5"/>
    <sheet name="Tổng" sheetId="5" r:id="rId6"/>
    <sheet name="báo cáo" sheetId="9" r:id="rId7"/>
  </sheets>
  <definedNames>
    <definedName name="_xlnm._FilterDatabase" localSheetId="0" hidden="1">'khám bệnh'!$AE$4:$AE$39</definedName>
    <definedName name="_xlnm._FilterDatabase" localSheetId="4" hidden="1">nợ!$B$3:$B$7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7" i="1" l="1"/>
  <c r="K37" i="1"/>
  <c r="N36" i="1"/>
  <c r="L36" i="1"/>
  <c r="N35" i="1"/>
  <c r="L35" i="1"/>
  <c r="N34" i="1"/>
  <c r="L34" i="1"/>
  <c r="N33" i="1"/>
  <c r="L33" i="1"/>
  <c r="N32" i="1"/>
  <c r="L32" i="1"/>
  <c r="N31" i="1"/>
  <c r="L31" i="1"/>
  <c r="N30" i="1"/>
  <c r="L30" i="1"/>
  <c r="N29" i="1"/>
  <c r="L29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N37" i="1" s="1"/>
  <c r="L7" i="1"/>
  <c r="L37" i="1" s="1"/>
  <c r="N6" i="1"/>
  <c r="L6" i="1"/>
  <c r="Z22" i="1"/>
  <c r="Z23" i="1"/>
  <c r="E37" i="1" l="1"/>
  <c r="C37" i="1"/>
  <c r="F36" i="4" l="1"/>
  <c r="E36" i="4"/>
  <c r="AA37" i="1" l="1"/>
  <c r="G37" i="1"/>
  <c r="I37" i="1"/>
  <c r="J36" i="1" s="1"/>
  <c r="O37" i="1"/>
  <c r="Q37" i="1"/>
  <c r="S37" i="1"/>
  <c r="U37" i="1"/>
  <c r="W37" i="1"/>
  <c r="Y37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6" i="1"/>
  <c r="F25" i="1"/>
  <c r="F26" i="1"/>
  <c r="F27" i="1"/>
  <c r="F28" i="1"/>
  <c r="F29" i="1"/>
  <c r="F30" i="1"/>
  <c r="F31" i="1"/>
  <c r="F32" i="1"/>
  <c r="F33" i="1"/>
  <c r="F34" i="1"/>
  <c r="F35" i="1"/>
  <c r="F36" i="1"/>
  <c r="D35" i="3"/>
  <c r="C35" i="3"/>
  <c r="E34" i="3"/>
  <c r="J37" i="1" l="1"/>
  <c r="E30" i="3"/>
  <c r="E21" i="5" l="1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9" i="3"/>
  <c r="E31" i="3"/>
  <c r="E32" i="3"/>
  <c r="E33" i="3"/>
  <c r="E4" i="3"/>
  <c r="E36" i="6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6" i="1"/>
  <c r="H3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6" i="1"/>
  <c r="E35" i="3" l="1"/>
  <c r="T37" i="1"/>
  <c r="AB37" i="1"/>
  <c r="Z37" i="1"/>
  <c r="X37" i="1"/>
  <c r="V37" i="1"/>
  <c r="F37" i="1"/>
  <c r="R37" i="1"/>
  <c r="P37" i="1"/>
  <c r="H37" i="1"/>
  <c r="D37" i="1"/>
  <c r="AC35" i="1"/>
  <c r="AD35" i="1" s="1"/>
  <c r="AC31" i="1"/>
  <c r="AD31" i="1" s="1"/>
  <c r="AC27" i="1"/>
  <c r="AD27" i="1" s="1"/>
  <c r="AC19" i="1"/>
  <c r="AD19" i="1" s="1"/>
  <c r="AC15" i="1"/>
  <c r="AD15" i="1" s="1"/>
  <c r="AC11" i="1"/>
  <c r="AD11" i="1" s="1"/>
  <c r="AC7" i="1"/>
  <c r="AD7" i="1" s="1"/>
  <c r="AC6" i="1"/>
  <c r="AD6" i="1" s="1"/>
  <c r="AC33" i="1"/>
  <c r="AD33" i="1" s="1"/>
  <c r="AC29" i="1"/>
  <c r="AD29" i="1" s="1"/>
  <c r="AC21" i="1"/>
  <c r="AD21" i="1" s="1"/>
  <c r="AC17" i="1"/>
  <c r="AD17" i="1" s="1"/>
  <c r="AC12" i="1"/>
  <c r="AD12" i="1" s="1"/>
  <c r="AC8" i="1"/>
  <c r="AD8" i="1" s="1"/>
  <c r="AC36" i="1"/>
  <c r="AD36" i="1" s="1"/>
  <c r="AC32" i="1"/>
  <c r="AD32" i="1" s="1"/>
  <c r="AC28" i="1"/>
  <c r="AD28" i="1" s="1"/>
  <c r="AC16" i="1"/>
  <c r="AD16" i="1" s="1"/>
  <c r="AC25" i="1"/>
  <c r="AD25" i="1" s="1"/>
  <c r="AC24" i="1"/>
  <c r="AD24" i="1" s="1"/>
  <c r="AC23" i="1"/>
  <c r="AD23" i="1" s="1"/>
  <c r="AC20" i="1"/>
  <c r="AD20" i="1" s="1"/>
  <c r="AC34" i="1"/>
  <c r="AD34" i="1" s="1"/>
  <c r="AC30" i="1"/>
  <c r="AD30" i="1" s="1"/>
  <c r="AC26" i="1"/>
  <c r="AC22" i="1"/>
  <c r="AD22" i="1" s="1"/>
  <c r="AC18" i="1"/>
  <c r="AD18" i="1" s="1"/>
  <c r="AC14" i="1"/>
  <c r="AD14" i="1" s="1"/>
  <c r="B5" i="9"/>
  <c r="AC13" i="1"/>
  <c r="AD13" i="1" s="1"/>
  <c r="AC10" i="1"/>
  <c r="AD10" i="1" s="1"/>
  <c r="AC9" i="1"/>
  <c r="AD9" i="1" s="1"/>
  <c r="E7" i="8"/>
  <c r="H10" i="5" s="1"/>
  <c r="AD26" i="1" l="1"/>
  <c r="AD37" i="1" s="1"/>
  <c r="AC37" i="1"/>
  <c r="E5" i="9"/>
  <c r="E4" i="9" l="1"/>
  <c r="B4" i="9" s="1"/>
  <c r="D10" i="5"/>
  <c r="E6" i="9" l="1"/>
  <c r="D13" i="9" s="1"/>
  <c r="D8" i="5"/>
  <c r="E20" i="5" l="1"/>
  <c r="D9" i="5" l="1"/>
  <c r="D11" i="5" l="1"/>
  <c r="H8" i="5" l="1"/>
  <c r="B13" i="9"/>
  <c r="E22" i="5"/>
  <c r="E23" i="5" s="1"/>
  <c r="B27" i="5" s="1"/>
  <c r="B6" i="9"/>
  <c r="H9" i="5"/>
</calcChain>
</file>

<file path=xl/sharedStrings.xml><?xml version="1.0" encoding="utf-8"?>
<sst xmlns="http://schemas.openxmlformats.org/spreadsheetml/2006/main" count="135" uniqueCount="92">
  <si>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</si>
  <si>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</si>
  <si>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</si>
  <si>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</si>
  <si>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</si>
  <si>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</si>
  <si>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</si>
  <si>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</si>
  <si>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</si>
  <si>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</si>
  <si>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</si>
  <si>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</si>
  <si>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</si>
  <si>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</si>
  <si>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</si>
  <si>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</si>
  <si>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</si>
  <si>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</si>
  <si>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</si>
  <si>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</si>
  <si>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</si>
  <si>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</si>
  <si>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</si>
  <si>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</si>
  <si>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</si>
  <si>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</si>
  <si>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</si>
  <si>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</si>
  <si>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</si>
  <si>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</si>
  <si>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</si>
  <si>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</si>
  <si>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</si>
  <si>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</si>
  <si>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</si>
  <si>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</si>
  <si>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</si>
  <si>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</si>
  <si>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</si>
  <si>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</si>
  <si>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</si>
  <si>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</si>
  <si>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</si>
  <si>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</si>
  <si>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</si>
  <si>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</si>
  <si>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</si>
  <si>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tiền cô Hương</t>
  </si>
  <si>
    <t>Tiền Mua thuốc còn lại</t>
  </si>
  <si>
    <t>Tiền thuốc nợ</t>
  </si>
  <si>
    <t>SLBN</t>
  </si>
  <si>
    <t>Test dị ứng sữa 1</t>
  </si>
  <si>
    <t>Test dị ứng sữa kích thích</t>
  </si>
  <si>
    <t>TÊN THUỐC</t>
  </si>
  <si>
    <t>21/05/2020</t>
  </si>
  <si>
    <t>klavunamox</t>
  </si>
  <si>
    <t>50 hộp</t>
  </si>
  <si>
    <t>10 lọ</t>
  </si>
  <si>
    <t xml:space="preserve">Báo cáo lưu chuyển tiền tệ 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</si>
  <si>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</si>
  <si>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</si>
  <si>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</si>
  <si>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</si>
  <si>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</si>
  <si>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</si>
  <si>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</si>
  <si>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</si>
  <si>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</si>
  <si>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TIỀN MẶT</t>
  </si>
  <si>
    <t>TỒN THUỐC T6</t>
  </si>
  <si>
    <t>TỔNG TÀI SẢN</t>
  </si>
  <si>
    <t>NGUỒN VỐN</t>
  </si>
  <si>
    <t>VAY</t>
  </si>
  <si>
    <t>LỢI NHUẬN CHƯA CHI</t>
  </si>
  <si>
    <t>TỔNG NGUỒN VỐN</t>
  </si>
  <si>
    <t>50% THƯỜNG</t>
  </si>
  <si>
    <t>Tinh chất an bì khang</t>
  </si>
  <si>
    <t>Sữa nước</t>
  </si>
  <si>
    <t>24 lon</t>
  </si>
  <si>
    <t>BÁO CÁO TÀI CHÍNH T7/2020</t>
  </si>
  <si>
    <t>TỒN THUỐC T7</t>
  </si>
  <si>
    <t>Khác</t>
  </si>
  <si>
    <t>30/06/2020</t>
  </si>
  <si>
    <t>50% CK</t>
  </si>
  <si>
    <t>BN HEN</t>
  </si>
  <si>
    <t>50% Hen</t>
  </si>
  <si>
    <t>BN CK</t>
  </si>
  <si>
    <t>Báo cáo doanh thu tháng 8/2020</t>
  </si>
  <si>
    <t>Báo cáo bán thuốc, vật tư tháng 8/2020</t>
  </si>
  <si>
    <t>Báo cáo phiếu nhập thuốc + vật tư tháng 8/2020</t>
  </si>
  <si>
    <t>Báo cáo chi khác tháng 8/2020</t>
  </si>
  <si>
    <t>Báo cáo công nợ tháng 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</si>
</sst>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_₫;[Red]#,##0\ _₫"/>
    <numFmt numFmtId="165" formatCode="#,##0;[Red]#,##0"/>
    <numFmt numFmtId="166" formatCode="[$-101042A]d\ mmm\ yy;@"/>
    <numFmt numFmtId="167" formatCode="[$-1010000]d/m/yy;@"/>
    <numFmt numFmtId="168" formatCode="m/d/yy;@"/>
  </numFmts>
  <fonts count="1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7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4" xfId="0" applyBorder="1" applyAlignment="1">
      <alignment vertical="center"/>
    </xf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/>
    </xf>
    <xf numFmtId="167" fontId="6" fillId="0" borderId="0" xfId="0" applyNumberFormat="1" applyFont="1" applyAlignment="1"/>
    <xf numFmtId="164" fontId="2" fillId="0" borderId="1" xfId="0" applyNumberFormat="1" applyFon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/>
    <xf numFmtId="0" fontId="0" fillId="0" borderId="0" xfId="0"/>
    <xf numFmtId="167" fontId="0" fillId="0" borderId="4" xfId="0" applyNumberFormat="1" applyBorder="1" applyAlignment="1">
      <alignment vertic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/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8" fontId="0" fillId="0" borderId="1" xfId="0" applyNumberFormat="1" applyBorder="1" applyAlignment="1">
      <alignment horizontal="left"/>
    </xf>
    <xf numFmtId="168" fontId="0" fillId="0" borderId="0" xfId="0" applyNumberFormat="1" applyAlignment="1">
      <alignment horizontal="left"/>
    </xf>
    <xf numFmtId="3" fontId="15" fillId="0" borderId="0" xfId="0" applyNumberFormat="1" applyFont="1"/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6" fillId="0" borderId="1" xfId="0" applyNumberFormat="1" applyFont="1" applyBorder="1"/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6" fillId="0" borderId="0" xfId="0" applyNumberFormat="1" applyFont="1" applyAlignment="1"/>
    <xf numFmtId="0" fontId="8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0" xfId="0" applyFont="1" applyAlignment="1">
      <alignment horizontal="center"/>
    </xf>
    <xf numFmtId="16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T42"/>
  <sheetViews>
    <sheetView tabSelected="1" topLeftCell="B1" zoomScaleSheetLayoutView="118" workbookViewId="0">
      <pane xSplit="1" ySplit="5" topLeftCell="C6" activePane="bottomRight" state="frozen"/>
      <selection activeCell="A4" sqref="A4:XFD4"/>
      <selection pane="topRight" activeCell="A4" sqref="A4:XFD4"/>
      <selection pane="bottomLeft" activeCell="A4" sqref="A4:XFD4"/>
      <selection pane="bottomRight" activeCell="AH17" sqref="AH17"/>
    </sheetView>
  </sheetViews>
  <sheetFormatPr defaultColWidth="9.140625" defaultRowHeight="15" x14ac:dyDescent="0.25"/>
  <cols>
    <col min="1" max="1" width="4" style="1" customWidth="1"/>
    <col min="2" max="2" width="9" style="15" customWidth="1"/>
    <col min="3" max="3" width="5.28515625" style="1" customWidth="1"/>
    <col min="4" max="4" width="9.7109375" style="1" customWidth="1"/>
    <col min="5" max="5" width="4.42578125" style="1" customWidth="1"/>
    <col min="6" max="6" width="10" style="1" customWidth="1"/>
    <col min="7" max="7" width="4.42578125" style="1" bestFit="1" customWidth="1"/>
    <col min="8" max="8" width="9.7109375" style="1" customWidth="1"/>
    <col min="9" max="9" width="3.7109375" style="1" customWidth="1"/>
    <col min="10" max="10" width="9.7109375" style="51" customWidth="1"/>
    <col min="11" max="11" width="4.42578125" style="1" bestFit="1" customWidth="1"/>
    <col min="12" max="12" width="9.7109375" style="1" customWidth="1"/>
    <col min="13" max="13" width="3.7109375" style="1" customWidth="1"/>
    <col min="14" max="14" width="9.7109375" style="51" customWidth="1"/>
    <col min="15" max="15" width="4.7109375" style="9" customWidth="1"/>
    <col min="16" max="16" width="9.42578125" style="1" customWidth="1"/>
    <col min="17" max="17" width="4.7109375" style="1" customWidth="1"/>
    <col min="18" max="18" width="9.7109375" style="2" customWidth="1"/>
    <col min="19" max="19" width="4.7109375" style="1" customWidth="1"/>
    <col min="20" max="20" width="10" style="8" customWidth="1"/>
    <col min="21" max="21" width="4.7109375" style="1" customWidth="1"/>
    <col min="22" max="22" width="10.42578125" style="1" customWidth="1"/>
    <col min="23" max="23" width="4.7109375" style="1" customWidth="1"/>
    <col min="24" max="24" width="9.28515625" style="1" customWidth="1"/>
    <col min="25" max="25" width="5.7109375" style="2" customWidth="1"/>
    <col min="26" max="26" width="8.85546875" style="2" customWidth="1"/>
    <col min="27" max="27" width="5.7109375" style="2" customWidth="1"/>
    <col min="28" max="28" width="11.28515625" style="2" customWidth="1"/>
    <col min="29" max="29" width="10.42578125" style="2" customWidth="1"/>
    <col min="30" max="30" width="11.42578125" style="1" customWidth="1"/>
    <col min="31" max="31" width="14.7109375" style="3" customWidth="1"/>
    <col min="32" max="33" width="9.140625" style="1"/>
    <col min="34" max="34" width="10.7109375" style="1" bestFit="1" customWidth="1"/>
    <col min="35" max="35" width="9.140625" style="1"/>
    <col min="36" max="36" width="4.7109375" style="1" customWidth="1"/>
    <col min="37" max="16384" width="9.140625" style="1"/>
  </cols>
  <sheetData>
    <row r="2" spans="1:46" ht="36" x14ac:dyDescent="0.55000000000000004">
      <c r="B2" s="130" t="s">
        <v>87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</row>
    <row r="4" spans="1:46" x14ac:dyDescent="0.25">
      <c r="A4" s="125" t="s">
        <v>0</v>
      </c>
      <c r="B4" s="126" t="s">
        <v>1</v>
      </c>
      <c r="C4" s="125" t="s">
        <v>2</v>
      </c>
      <c r="D4" s="125"/>
      <c r="E4" s="138" t="s">
        <v>75</v>
      </c>
      <c r="F4" s="139"/>
      <c r="G4" s="125" t="s">
        <v>84</v>
      </c>
      <c r="H4" s="125"/>
      <c r="I4" s="125" t="s">
        <v>85</v>
      </c>
      <c r="J4" s="125"/>
      <c r="K4" s="125" t="s">
        <v>86</v>
      </c>
      <c r="L4" s="125"/>
      <c r="M4" s="125" t="s">
        <v>83</v>
      </c>
      <c r="N4" s="125"/>
      <c r="O4" s="132" t="s">
        <v>10</v>
      </c>
      <c r="P4" s="132"/>
      <c r="Q4" s="125" t="s">
        <v>11</v>
      </c>
      <c r="R4" s="125"/>
      <c r="S4" s="125" t="s">
        <v>12</v>
      </c>
      <c r="T4" s="125"/>
      <c r="U4" s="125" t="s">
        <v>13</v>
      </c>
      <c r="V4" s="125"/>
      <c r="W4" s="125" t="s">
        <v>14</v>
      </c>
      <c r="X4" s="125"/>
      <c r="Y4" s="133" t="s">
        <v>51</v>
      </c>
      <c r="Z4" s="133"/>
      <c r="AA4" s="136" t="s">
        <v>52</v>
      </c>
      <c r="AB4" s="137"/>
      <c r="AC4" s="134" t="s">
        <v>44</v>
      </c>
      <c r="AD4" s="131" t="s">
        <v>3</v>
      </c>
      <c r="AE4" s="125" t="s">
        <v>4</v>
      </c>
    </row>
    <row r="5" spans="1:46" ht="15" customHeight="1" x14ac:dyDescent="0.25">
      <c r="A5" s="125"/>
      <c r="B5" s="126"/>
      <c r="C5" s="50" t="s">
        <v>5</v>
      </c>
      <c r="D5" s="50" t="s">
        <v>6</v>
      </c>
      <c r="E5" s="91" t="s">
        <v>5</v>
      </c>
      <c r="F5" s="91" t="s">
        <v>6</v>
      </c>
      <c r="G5" s="50" t="s">
        <v>5</v>
      </c>
      <c r="H5" s="50" t="s">
        <v>7</v>
      </c>
      <c r="I5" s="50" t="s">
        <v>5</v>
      </c>
      <c r="J5" s="50" t="s">
        <v>6</v>
      </c>
      <c r="K5" s="122" t="s">
        <v>5</v>
      </c>
      <c r="L5" s="122" t="s">
        <v>7</v>
      </c>
      <c r="M5" s="122" t="s">
        <v>5</v>
      </c>
      <c r="N5" s="122" t="s">
        <v>6</v>
      </c>
      <c r="O5" s="54" t="s">
        <v>5</v>
      </c>
      <c r="P5" s="13" t="s">
        <v>16</v>
      </c>
      <c r="Q5" s="54" t="s">
        <v>5</v>
      </c>
      <c r="R5" s="55" t="s">
        <v>16</v>
      </c>
      <c r="S5" s="54" t="s">
        <v>5</v>
      </c>
      <c r="T5" s="56" t="s">
        <v>16</v>
      </c>
      <c r="U5" s="54" t="s">
        <v>5</v>
      </c>
      <c r="V5" s="13" t="s">
        <v>16</v>
      </c>
      <c r="W5" s="54" t="s">
        <v>5</v>
      </c>
      <c r="X5" s="13" t="s">
        <v>16</v>
      </c>
      <c r="Y5" s="5" t="s">
        <v>5</v>
      </c>
      <c r="Z5" s="5" t="s">
        <v>16</v>
      </c>
      <c r="AA5" s="79" t="s">
        <v>5</v>
      </c>
      <c r="AB5" s="79" t="s">
        <v>16</v>
      </c>
      <c r="AC5" s="135"/>
      <c r="AD5" s="131"/>
      <c r="AE5" s="12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46" x14ac:dyDescent="0.25">
      <c r="A6" s="4">
        <v>1</v>
      </c>
      <c r="B6" s="6">
        <v>44044</v>
      </c>
      <c r="C6" s="4">
        <v>4</v>
      </c>
      <c r="D6" s="17">
        <f>PRODUCT(C6,200000)</f>
        <v>800000</v>
      </c>
      <c r="E6" s="17">
        <v>0</v>
      </c>
      <c r="F6" s="17">
        <f>PRODUCT(E6,100000)</f>
        <v>0</v>
      </c>
      <c r="G6" s="4">
        <v>4</v>
      </c>
      <c r="H6" s="40">
        <f>PRODUCT(G6,300000)</f>
        <v>1200000</v>
      </c>
      <c r="I6" s="40">
        <v>0</v>
      </c>
      <c r="J6" s="40">
        <f>PRODUCT(I7,150000)</f>
        <v>0</v>
      </c>
      <c r="K6" s="122">
        <v>0</v>
      </c>
      <c r="L6" s="40">
        <f>PRODUCT(K6,300000)</f>
        <v>0</v>
      </c>
      <c r="M6" s="40">
        <v>0</v>
      </c>
      <c r="N6" s="40">
        <f>PRODUCT(M7,150000)</f>
        <v>0</v>
      </c>
      <c r="O6" s="10">
        <v>0</v>
      </c>
      <c r="P6" s="41">
        <f>PRODUCT(O6,30000)</f>
        <v>0</v>
      </c>
      <c r="Q6" s="14">
        <v>3</v>
      </c>
      <c r="R6" s="16">
        <f>PRODUCT(Q6,300000)</f>
        <v>900000</v>
      </c>
      <c r="S6" s="14">
        <v>1</v>
      </c>
      <c r="T6" s="19">
        <f>PRODUCT(S6,600000)</f>
        <v>600000</v>
      </c>
      <c r="U6" s="14">
        <v>0</v>
      </c>
      <c r="V6" s="14">
        <f>PRODUCT(U6,30000)</f>
        <v>0</v>
      </c>
      <c r="W6" s="13">
        <v>0</v>
      </c>
      <c r="X6" s="12">
        <f>PRODUCT(W6,50000)</f>
        <v>0</v>
      </c>
      <c r="Y6" s="5">
        <v>0</v>
      </c>
      <c r="Z6" s="5">
        <f>PRODUCT(Y6,700000)</f>
        <v>0</v>
      </c>
      <c r="AA6" s="79">
        <v>0</v>
      </c>
      <c r="AB6" s="18">
        <f>PRODUCT(AA6,1300000)</f>
        <v>0</v>
      </c>
      <c r="AC6" s="18">
        <f>SUM(P6,R6,T6,V6,X6,Z6,AB6)</f>
        <v>1500000</v>
      </c>
      <c r="AD6" s="17">
        <f>SUM(D6,H6,AC6,F6)</f>
        <v>3500000</v>
      </c>
      <c r="AE6" s="64"/>
    </row>
    <row r="7" spans="1:46" x14ac:dyDescent="0.25">
      <c r="A7" s="4">
        <v>2</v>
      </c>
      <c r="B7" s="57">
        <v>44045</v>
      </c>
      <c r="C7" s="122">
        <v>5</v>
      </c>
      <c r="D7" s="17">
        <f t="shared" ref="D7:D36" si="0">PRODUCT(C7,200000)</f>
        <v>1000000</v>
      </c>
      <c r="E7" s="17">
        <v>0</v>
      </c>
      <c r="F7" s="17">
        <f t="shared" ref="F7:F36" si="1">PRODUCT(E7,100000)</f>
        <v>0</v>
      </c>
      <c r="G7" s="122">
        <v>4</v>
      </c>
      <c r="H7" s="40">
        <f t="shared" ref="H7:H36" si="2">PRODUCT(G7,300000)</f>
        <v>1200000</v>
      </c>
      <c r="I7" s="40">
        <v>0</v>
      </c>
      <c r="J7" s="40">
        <f t="shared" ref="J7:J36" si="3">PRODUCT(I8,150000)</f>
        <v>0</v>
      </c>
      <c r="K7" s="122">
        <v>0</v>
      </c>
      <c r="L7" s="40">
        <f t="shared" ref="L7:L36" si="4">PRODUCT(K7,300000)</f>
        <v>0</v>
      </c>
      <c r="M7" s="40">
        <v>0</v>
      </c>
      <c r="N7" s="40">
        <f t="shared" ref="N7:N36" si="5">PRODUCT(M8,150000)</f>
        <v>0</v>
      </c>
      <c r="O7" s="123">
        <v>0</v>
      </c>
      <c r="P7" s="41">
        <f t="shared" ref="P7:P36" si="6">PRODUCT(O7,30000)</f>
        <v>0</v>
      </c>
      <c r="Q7" s="14">
        <v>3</v>
      </c>
      <c r="R7" s="16">
        <f t="shared" ref="R7:R36" si="7">PRODUCT(Q7,300000)</f>
        <v>900000</v>
      </c>
      <c r="S7" s="14">
        <v>1</v>
      </c>
      <c r="T7" s="19">
        <f t="shared" ref="T7:T36" si="8">PRODUCT(S7,600000)</f>
        <v>600000</v>
      </c>
      <c r="U7" s="14">
        <v>0</v>
      </c>
      <c r="V7" s="14">
        <f t="shared" ref="V7:V36" si="9">PRODUCT(U7,30000)</f>
        <v>0</v>
      </c>
      <c r="W7" s="13">
        <v>0</v>
      </c>
      <c r="X7" s="12">
        <f t="shared" ref="X7:X36" si="10">PRODUCT(W7,50000)</f>
        <v>0</v>
      </c>
      <c r="Y7" s="124">
        <v>0</v>
      </c>
      <c r="Z7" s="103">
        <f t="shared" ref="Z7:Z36" si="11">PRODUCT(Y7,700000)</f>
        <v>0</v>
      </c>
      <c r="AA7" s="103">
        <v>0</v>
      </c>
      <c r="AB7" s="18">
        <f t="shared" ref="AB7:AB36" si="12">PRODUCT(AA7,1300000)</f>
        <v>0</v>
      </c>
      <c r="AC7" s="18">
        <f t="shared" ref="AC7:AC36" si="13">SUM(P7,R7,T7,V7,X7,Z7,AB7)</f>
        <v>1500000</v>
      </c>
      <c r="AD7" s="17">
        <f>SUM(D7,H7,AC7,F7)</f>
        <v>3700000</v>
      </c>
      <c r="AE7" s="77"/>
    </row>
    <row r="8" spans="1:46" x14ac:dyDescent="0.25">
      <c r="A8" s="4">
        <v>3</v>
      </c>
      <c r="B8" s="57">
        <v>44046</v>
      </c>
      <c r="C8" s="122">
        <v>7</v>
      </c>
      <c r="D8" s="17">
        <f t="shared" si="0"/>
        <v>1400000</v>
      </c>
      <c r="E8" s="17">
        <v>0</v>
      </c>
      <c r="F8" s="17">
        <f t="shared" si="1"/>
        <v>0</v>
      </c>
      <c r="G8" s="122">
        <v>2</v>
      </c>
      <c r="H8" s="40">
        <f t="shared" si="2"/>
        <v>600000</v>
      </c>
      <c r="I8" s="40">
        <v>0</v>
      </c>
      <c r="J8" s="40">
        <f t="shared" si="3"/>
        <v>0</v>
      </c>
      <c r="K8" s="122">
        <v>0</v>
      </c>
      <c r="L8" s="40">
        <f t="shared" si="4"/>
        <v>0</v>
      </c>
      <c r="M8" s="40">
        <v>0</v>
      </c>
      <c r="N8" s="40">
        <f t="shared" si="5"/>
        <v>0</v>
      </c>
      <c r="O8" s="123">
        <v>0</v>
      </c>
      <c r="P8" s="41">
        <f t="shared" si="6"/>
        <v>0</v>
      </c>
      <c r="Q8" s="14">
        <v>0</v>
      </c>
      <c r="R8" s="16">
        <f t="shared" si="7"/>
        <v>0</v>
      </c>
      <c r="S8" s="14">
        <v>1</v>
      </c>
      <c r="T8" s="19">
        <f t="shared" si="8"/>
        <v>600000</v>
      </c>
      <c r="U8" s="14">
        <v>0</v>
      </c>
      <c r="V8" s="14">
        <f t="shared" si="9"/>
        <v>0</v>
      </c>
      <c r="W8" s="13">
        <v>0</v>
      </c>
      <c r="X8" s="12">
        <f t="shared" si="10"/>
        <v>0</v>
      </c>
      <c r="Y8" s="124">
        <v>0</v>
      </c>
      <c r="Z8" s="103">
        <f t="shared" si="11"/>
        <v>0</v>
      </c>
      <c r="AA8" s="103">
        <v>0</v>
      </c>
      <c r="AB8" s="18">
        <f t="shared" si="12"/>
        <v>0</v>
      </c>
      <c r="AC8" s="18">
        <f t="shared" si="13"/>
        <v>600000</v>
      </c>
      <c r="AD8" s="17">
        <f>SUM(D8,H8,AC8,F8)</f>
        <v>2600000</v>
      </c>
      <c r="AE8" s="7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6" customFormat="1" x14ac:dyDescent="0.25">
      <c r="A9">
        <v>4</v>
      </c>
      <c r="B9" s="57">
        <v>44047</v>
      </c>
      <c r="C9" s="122">
        <v>0</v>
      </c>
      <c r="D9" s="17">
        <f t="shared" si="0"/>
        <v>0</v>
      </c>
      <c r="E9" s="17">
        <v>0</v>
      </c>
      <c r="F9" s="17">
        <f t="shared" si="1"/>
        <v>0</v>
      </c>
      <c r="G9" s="122">
        <v>0</v>
      </c>
      <c r="H9" s="40">
        <f t="shared" si="2"/>
        <v>0</v>
      </c>
      <c r="I9" s="40">
        <v>0</v>
      </c>
      <c r="J9" s="40">
        <f t="shared" si="3"/>
        <v>0</v>
      </c>
      <c r="K9" s="122">
        <v>0</v>
      </c>
      <c r="L9" s="40">
        <f t="shared" si="4"/>
        <v>0</v>
      </c>
      <c r="M9" s="40">
        <v>0</v>
      </c>
      <c r="N9" s="40">
        <f t="shared" si="5"/>
        <v>0</v>
      </c>
      <c r="O9" s="123">
        <v>0</v>
      </c>
      <c r="P9" s="41">
        <f t="shared" si="6"/>
        <v>0</v>
      </c>
      <c r="Q9" s="14">
        <v>0</v>
      </c>
      <c r="R9" s="16">
        <f t="shared" si="7"/>
        <v>0</v>
      </c>
      <c r="S9" s="14">
        <v>0</v>
      </c>
      <c r="T9" s="19">
        <f t="shared" si="8"/>
        <v>0</v>
      </c>
      <c r="U9" s="14">
        <v>0</v>
      </c>
      <c r="V9" s="14">
        <f t="shared" si="9"/>
        <v>0</v>
      </c>
      <c r="W9" s="13">
        <v>0</v>
      </c>
      <c r="X9" s="12">
        <f t="shared" si="10"/>
        <v>0</v>
      </c>
      <c r="Y9" s="124">
        <v>0</v>
      </c>
      <c r="Z9" s="103">
        <f t="shared" si="11"/>
        <v>0</v>
      </c>
      <c r="AA9" s="103">
        <v>0</v>
      </c>
      <c r="AB9" s="18">
        <f t="shared" si="12"/>
        <v>0</v>
      </c>
      <c r="AC9" s="18">
        <f t="shared" si="13"/>
        <v>0</v>
      </c>
      <c r="AD9" s="17">
        <f>SUM(D9,H9,AC9,F9)</f>
        <v>0</v>
      </c>
      <c r="AE9" s="77"/>
    </row>
    <row r="10" spans="1:46" customFormat="1" x14ac:dyDescent="0.25">
      <c r="A10">
        <v>5</v>
      </c>
      <c r="B10" s="57">
        <v>44048</v>
      </c>
      <c r="C10" s="122">
        <v>0</v>
      </c>
      <c r="D10" s="17">
        <f t="shared" si="0"/>
        <v>0</v>
      </c>
      <c r="E10" s="17">
        <v>0</v>
      </c>
      <c r="F10" s="17">
        <f t="shared" si="1"/>
        <v>0</v>
      </c>
      <c r="G10" s="122">
        <v>0</v>
      </c>
      <c r="H10" s="40">
        <f t="shared" si="2"/>
        <v>0</v>
      </c>
      <c r="I10" s="40">
        <v>0</v>
      </c>
      <c r="J10" s="40">
        <f t="shared" si="3"/>
        <v>0</v>
      </c>
      <c r="K10" s="122">
        <v>0</v>
      </c>
      <c r="L10" s="40">
        <f t="shared" si="4"/>
        <v>0</v>
      </c>
      <c r="M10" s="40">
        <v>0</v>
      </c>
      <c r="N10" s="40">
        <f t="shared" si="5"/>
        <v>0</v>
      </c>
      <c r="O10" s="123">
        <v>0</v>
      </c>
      <c r="P10" s="41">
        <f t="shared" si="6"/>
        <v>0</v>
      </c>
      <c r="Q10" s="14">
        <v>0</v>
      </c>
      <c r="R10" s="16">
        <f t="shared" si="7"/>
        <v>0</v>
      </c>
      <c r="S10" s="14">
        <v>0</v>
      </c>
      <c r="T10" s="19">
        <f t="shared" si="8"/>
        <v>0</v>
      </c>
      <c r="U10" s="14">
        <v>0</v>
      </c>
      <c r="V10" s="14">
        <f t="shared" si="9"/>
        <v>0</v>
      </c>
      <c r="W10" s="13">
        <v>0</v>
      </c>
      <c r="X10" s="12">
        <f t="shared" si="10"/>
        <v>0</v>
      </c>
      <c r="Y10" s="124">
        <v>0</v>
      </c>
      <c r="Z10" s="103">
        <f t="shared" si="11"/>
        <v>0</v>
      </c>
      <c r="AA10" s="103">
        <v>0</v>
      </c>
      <c r="AB10" s="18">
        <f t="shared" si="12"/>
        <v>0</v>
      </c>
      <c r="AC10" s="18">
        <f t="shared" si="13"/>
        <v>0</v>
      </c>
      <c r="AD10" s="17">
        <f>SUM(D10,H10,AC10,F10)</f>
        <v>0</v>
      </c>
      <c r="AE10" s="77"/>
    </row>
    <row r="11" spans="1:46" customFormat="1" x14ac:dyDescent="0.25">
      <c r="A11">
        <v>7</v>
      </c>
      <c r="B11" s="57">
        <v>44049</v>
      </c>
      <c r="C11" s="122">
        <v>0</v>
      </c>
      <c r="D11" s="17">
        <f t="shared" si="0"/>
        <v>0</v>
      </c>
      <c r="E11" s="17">
        <v>0</v>
      </c>
      <c r="F11" s="17">
        <f t="shared" si="1"/>
        <v>0</v>
      </c>
      <c r="G11" s="122">
        <v>0</v>
      </c>
      <c r="H11" s="40">
        <f t="shared" si="2"/>
        <v>0</v>
      </c>
      <c r="I11" s="40">
        <v>0</v>
      </c>
      <c r="J11" s="40">
        <f t="shared" si="3"/>
        <v>0</v>
      </c>
      <c r="K11" s="122">
        <v>0</v>
      </c>
      <c r="L11" s="40">
        <f t="shared" si="4"/>
        <v>0</v>
      </c>
      <c r="M11" s="40">
        <v>0</v>
      </c>
      <c r="N11" s="40">
        <f t="shared" si="5"/>
        <v>0</v>
      </c>
      <c r="O11" s="123">
        <v>0</v>
      </c>
      <c r="P11" s="41">
        <f t="shared" si="6"/>
        <v>0</v>
      </c>
      <c r="Q11" s="14">
        <v>0</v>
      </c>
      <c r="R11" s="16">
        <f t="shared" si="7"/>
        <v>0</v>
      </c>
      <c r="S11" s="14">
        <v>0</v>
      </c>
      <c r="T11" s="19">
        <f t="shared" si="8"/>
        <v>0</v>
      </c>
      <c r="U11" s="14">
        <v>0</v>
      </c>
      <c r="V11" s="14">
        <f t="shared" si="9"/>
        <v>0</v>
      </c>
      <c r="W11" s="13">
        <v>0</v>
      </c>
      <c r="X11" s="12">
        <f t="shared" si="10"/>
        <v>0</v>
      </c>
      <c r="Y11" s="124">
        <v>0</v>
      </c>
      <c r="Z11" s="103">
        <f t="shared" si="11"/>
        <v>0</v>
      </c>
      <c r="AA11" s="103">
        <v>0</v>
      </c>
      <c r="AB11" s="18">
        <f t="shared" si="12"/>
        <v>0</v>
      </c>
      <c r="AC11" s="18">
        <f t="shared" si="13"/>
        <v>0</v>
      </c>
      <c r="AD11" s="17">
        <f>SUM(D11,H11,AC11,F11)</f>
        <v>0</v>
      </c>
      <c r="AE11" s="77"/>
    </row>
    <row r="12" spans="1:46" customFormat="1" x14ac:dyDescent="0.25">
      <c r="A12">
        <v>7</v>
      </c>
      <c r="B12" s="57">
        <v>44050</v>
      </c>
      <c r="C12" s="122">
        <v>0</v>
      </c>
      <c r="D12" s="17">
        <f t="shared" si="0"/>
        <v>0</v>
      </c>
      <c r="E12" s="17">
        <v>0</v>
      </c>
      <c r="F12" s="17">
        <f t="shared" si="1"/>
        <v>0</v>
      </c>
      <c r="G12" s="122">
        <v>0</v>
      </c>
      <c r="H12" s="40">
        <f t="shared" si="2"/>
        <v>0</v>
      </c>
      <c r="I12" s="40">
        <v>0</v>
      </c>
      <c r="J12" s="40">
        <f t="shared" si="3"/>
        <v>0</v>
      </c>
      <c r="K12" s="122">
        <v>0</v>
      </c>
      <c r="L12" s="40">
        <f t="shared" si="4"/>
        <v>0</v>
      </c>
      <c r="M12" s="40">
        <v>0</v>
      </c>
      <c r="N12" s="40">
        <f t="shared" si="5"/>
        <v>0</v>
      </c>
      <c r="O12" s="123">
        <v>0</v>
      </c>
      <c r="P12" s="41">
        <f t="shared" si="6"/>
        <v>0</v>
      </c>
      <c r="Q12" s="14">
        <v>0</v>
      </c>
      <c r="R12" s="16">
        <f t="shared" si="7"/>
        <v>0</v>
      </c>
      <c r="S12" s="14">
        <v>0</v>
      </c>
      <c r="T12" s="19">
        <f t="shared" si="8"/>
        <v>0</v>
      </c>
      <c r="U12" s="14">
        <v>0</v>
      </c>
      <c r="V12" s="14">
        <f t="shared" si="9"/>
        <v>0</v>
      </c>
      <c r="W12" s="13">
        <v>0</v>
      </c>
      <c r="X12" s="12">
        <f t="shared" si="10"/>
        <v>0</v>
      </c>
      <c r="Y12" s="124">
        <v>0</v>
      </c>
      <c r="Z12" s="103">
        <f t="shared" si="11"/>
        <v>0</v>
      </c>
      <c r="AA12" s="103">
        <v>0</v>
      </c>
      <c r="AB12" s="18">
        <f t="shared" si="12"/>
        <v>0</v>
      </c>
      <c r="AC12" s="18">
        <f t="shared" si="13"/>
        <v>0</v>
      </c>
      <c r="AD12" s="17">
        <f>SUM(D12,H12,AC12,F12)</f>
        <v>0</v>
      </c>
      <c r="AE12" s="77"/>
    </row>
    <row r="13" spans="1:46" customFormat="1" x14ac:dyDescent="0.25">
      <c r="A13">
        <v>8</v>
      </c>
      <c r="B13" s="57">
        <v>44051</v>
      </c>
      <c r="C13" s="122">
        <v>0</v>
      </c>
      <c r="D13" s="17">
        <f t="shared" si="0"/>
        <v>0</v>
      </c>
      <c r="E13" s="17">
        <v>0</v>
      </c>
      <c r="F13" s="17">
        <f t="shared" si="1"/>
        <v>0</v>
      </c>
      <c r="G13" s="122">
        <v>0</v>
      </c>
      <c r="H13" s="40">
        <f t="shared" si="2"/>
        <v>0</v>
      </c>
      <c r="I13" s="40">
        <v>0</v>
      </c>
      <c r="J13" s="40">
        <f t="shared" si="3"/>
        <v>0</v>
      </c>
      <c r="K13" s="122">
        <v>0</v>
      </c>
      <c r="L13" s="40">
        <f t="shared" si="4"/>
        <v>0</v>
      </c>
      <c r="M13" s="40">
        <v>0</v>
      </c>
      <c r="N13" s="40">
        <f t="shared" si="5"/>
        <v>0</v>
      </c>
      <c r="O13" s="123">
        <v>0</v>
      </c>
      <c r="P13" s="41">
        <f t="shared" si="6"/>
        <v>0</v>
      </c>
      <c r="Q13" s="14">
        <v>0</v>
      </c>
      <c r="R13" s="16">
        <f t="shared" si="7"/>
        <v>0</v>
      </c>
      <c r="S13" s="14">
        <v>0</v>
      </c>
      <c r="T13" s="19">
        <f t="shared" si="8"/>
        <v>0</v>
      </c>
      <c r="U13" s="14">
        <v>0</v>
      </c>
      <c r="V13" s="14">
        <f t="shared" si="9"/>
        <v>0</v>
      </c>
      <c r="W13" s="13">
        <v>0</v>
      </c>
      <c r="X13" s="12">
        <f t="shared" si="10"/>
        <v>0</v>
      </c>
      <c r="Y13" s="124">
        <v>0</v>
      </c>
      <c r="Z13" s="103">
        <f t="shared" si="11"/>
        <v>0</v>
      </c>
      <c r="AA13" s="103">
        <v>0</v>
      </c>
      <c r="AB13" s="18">
        <f t="shared" si="12"/>
        <v>0</v>
      </c>
      <c r="AC13" s="18">
        <f t="shared" si="13"/>
        <v>0</v>
      </c>
      <c r="AD13" s="17">
        <f>SUM(D13,H13,AC13,F13)</f>
        <v>0</v>
      </c>
      <c r="AE13" s="77"/>
    </row>
    <row r="14" spans="1:46" x14ac:dyDescent="0.25">
      <c r="A14" s="4">
        <v>9</v>
      </c>
      <c r="B14" s="57">
        <v>44052</v>
      </c>
      <c r="C14" s="122">
        <v>0</v>
      </c>
      <c r="D14" s="17">
        <f t="shared" si="0"/>
        <v>0</v>
      </c>
      <c r="E14" s="17">
        <v>0</v>
      </c>
      <c r="F14" s="17">
        <f t="shared" si="1"/>
        <v>0</v>
      </c>
      <c r="G14" s="122">
        <v>0</v>
      </c>
      <c r="H14" s="40">
        <f t="shared" si="2"/>
        <v>0</v>
      </c>
      <c r="I14" s="40">
        <v>0</v>
      </c>
      <c r="J14" s="40">
        <f t="shared" si="3"/>
        <v>0</v>
      </c>
      <c r="K14" s="122">
        <v>0</v>
      </c>
      <c r="L14" s="40">
        <f t="shared" si="4"/>
        <v>0</v>
      </c>
      <c r="M14" s="40">
        <v>0</v>
      </c>
      <c r="N14" s="40">
        <f t="shared" si="5"/>
        <v>0</v>
      </c>
      <c r="O14" s="123">
        <v>0</v>
      </c>
      <c r="P14" s="41">
        <f t="shared" si="6"/>
        <v>0</v>
      </c>
      <c r="Q14" s="14">
        <v>0</v>
      </c>
      <c r="R14" s="16">
        <f t="shared" si="7"/>
        <v>0</v>
      </c>
      <c r="S14" s="14">
        <v>0</v>
      </c>
      <c r="T14" s="19">
        <f t="shared" si="8"/>
        <v>0</v>
      </c>
      <c r="U14" s="14">
        <v>0</v>
      </c>
      <c r="V14" s="14">
        <f t="shared" si="9"/>
        <v>0</v>
      </c>
      <c r="W14" s="13">
        <v>0</v>
      </c>
      <c r="X14" s="12">
        <f t="shared" si="10"/>
        <v>0</v>
      </c>
      <c r="Y14" s="124">
        <v>0</v>
      </c>
      <c r="Z14" s="103">
        <f t="shared" si="11"/>
        <v>0</v>
      </c>
      <c r="AA14" s="103">
        <v>0</v>
      </c>
      <c r="AB14" s="18">
        <f t="shared" si="12"/>
        <v>0</v>
      </c>
      <c r="AC14" s="18">
        <f t="shared" si="13"/>
        <v>0</v>
      </c>
      <c r="AD14" s="17">
        <f>SUM(D14,H14,AC14,F14)</f>
        <v>0</v>
      </c>
      <c r="AE14" s="77"/>
      <c r="AF14" s="11"/>
      <c r="AG14" s="11"/>
      <c r="AH14" s="11"/>
      <c r="AI14" s="11"/>
    </row>
    <row r="15" spans="1:46" x14ac:dyDescent="0.25">
      <c r="A15" s="81"/>
      <c r="B15" s="57">
        <v>44053</v>
      </c>
      <c r="C15" s="122">
        <v>0</v>
      </c>
      <c r="D15" s="17">
        <f t="shared" si="0"/>
        <v>0</v>
      </c>
      <c r="E15" s="17">
        <v>0</v>
      </c>
      <c r="F15" s="17">
        <f t="shared" si="1"/>
        <v>0</v>
      </c>
      <c r="G15" s="122">
        <v>0</v>
      </c>
      <c r="H15" s="40">
        <f t="shared" si="2"/>
        <v>0</v>
      </c>
      <c r="I15" s="40">
        <v>0</v>
      </c>
      <c r="J15" s="40">
        <f t="shared" si="3"/>
        <v>0</v>
      </c>
      <c r="K15" s="122">
        <v>0</v>
      </c>
      <c r="L15" s="40">
        <f t="shared" si="4"/>
        <v>0</v>
      </c>
      <c r="M15" s="40">
        <v>0</v>
      </c>
      <c r="N15" s="40">
        <f t="shared" si="5"/>
        <v>0</v>
      </c>
      <c r="O15" s="123">
        <v>0</v>
      </c>
      <c r="P15" s="41">
        <f t="shared" si="6"/>
        <v>0</v>
      </c>
      <c r="Q15" s="14">
        <v>0</v>
      </c>
      <c r="R15" s="16">
        <f t="shared" si="7"/>
        <v>0</v>
      </c>
      <c r="S15" s="14">
        <v>0</v>
      </c>
      <c r="T15" s="19">
        <f t="shared" si="8"/>
        <v>0</v>
      </c>
      <c r="U15" s="14">
        <v>0</v>
      </c>
      <c r="V15" s="14">
        <f t="shared" si="9"/>
        <v>0</v>
      </c>
      <c r="W15" s="13">
        <v>0</v>
      </c>
      <c r="X15" s="12">
        <f t="shared" si="10"/>
        <v>0</v>
      </c>
      <c r="Y15" s="124">
        <v>0</v>
      </c>
      <c r="Z15" s="103">
        <f t="shared" si="11"/>
        <v>0</v>
      </c>
      <c r="AA15" s="103">
        <v>0</v>
      </c>
      <c r="AB15" s="18">
        <f t="shared" si="12"/>
        <v>0</v>
      </c>
      <c r="AC15" s="18">
        <f t="shared" si="13"/>
        <v>0</v>
      </c>
      <c r="AD15" s="17">
        <f>SUM(D15,H15,AC15,F15)</f>
        <v>0</v>
      </c>
      <c r="AE15" s="81"/>
      <c r="AF15" s="11"/>
      <c r="AG15" s="11"/>
      <c r="AH15" s="11"/>
      <c r="AI15" s="11"/>
    </row>
    <row r="16" spans="1:46" x14ac:dyDescent="0.25">
      <c r="A16" s="81"/>
      <c r="B16" s="57">
        <v>44054</v>
      </c>
      <c r="C16" s="122">
        <v>0</v>
      </c>
      <c r="D16" s="17">
        <f t="shared" si="0"/>
        <v>0</v>
      </c>
      <c r="E16" s="17">
        <v>0</v>
      </c>
      <c r="F16" s="17">
        <f>PRODUCT(E17,100000)</f>
        <v>0</v>
      </c>
      <c r="G16" s="122">
        <v>0</v>
      </c>
      <c r="H16" s="40">
        <f t="shared" si="2"/>
        <v>0</v>
      </c>
      <c r="I16" s="40">
        <v>0</v>
      </c>
      <c r="J16" s="40">
        <f t="shared" si="3"/>
        <v>0</v>
      </c>
      <c r="K16" s="122">
        <v>0</v>
      </c>
      <c r="L16" s="40">
        <f t="shared" si="4"/>
        <v>0</v>
      </c>
      <c r="M16" s="40">
        <v>0</v>
      </c>
      <c r="N16" s="40">
        <f t="shared" si="5"/>
        <v>0</v>
      </c>
      <c r="O16" s="123">
        <v>0</v>
      </c>
      <c r="P16" s="41">
        <f t="shared" si="6"/>
        <v>0</v>
      </c>
      <c r="Q16" s="14">
        <v>0</v>
      </c>
      <c r="R16" s="16">
        <f t="shared" si="7"/>
        <v>0</v>
      </c>
      <c r="S16" s="14">
        <v>0</v>
      </c>
      <c r="T16" s="19">
        <f t="shared" si="8"/>
        <v>0</v>
      </c>
      <c r="U16" s="14">
        <v>0</v>
      </c>
      <c r="V16" s="14">
        <f t="shared" si="9"/>
        <v>0</v>
      </c>
      <c r="W16" s="13">
        <v>0</v>
      </c>
      <c r="X16" s="12">
        <f t="shared" si="10"/>
        <v>0</v>
      </c>
      <c r="Y16" s="124">
        <v>0</v>
      </c>
      <c r="Z16" s="103">
        <f t="shared" si="11"/>
        <v>0</v>
      </c>
      <c r="AA16" s="103">
        <v>0</v>
      </c>
      <c r="AB16" s="18">
        <f t="shared" si="12"/>
        <v>0</v>
      </c>
      <c r="AC16" s="18">
        <f t="shared" si="13"/>
        <v>0</v>
      </c>
      <c r="AD16" s="17">
        <f>SUM(D16,H16,AC16,F16)</f>
        <v>0</v>
      </c>
      <c r="AE16" s="81"/>
      <c r="AF16" s="11"/>
      <c r="AG16" s="11"/>
      <c r="AH16" s="11"/>
      <c r="AI16" s="11"/>
    </row>
    <row r="17" spans="1:35" x14ac:dyDescent="0.25">
      <c r="A17" s="81"/>
      <c r="B17" s="57">
        <v>44055</v>
      </c>
      <c r="C17" s="122">
        <v>0</v>
      </c>
      <c r="D17" s="17">
        <f t="shared" si="0"/>
        <v>0</v>
      </c>
      <c r="E17" s="17">
        <v>0</v>
      </c>
      <c r="F17" s="17">
        <f t="shared" si="1"/>
        <v>0</v>
      </c>
      <c r="G17" s="122">
        <v>0</v>
      </c>
      <c r="H17" s="40">
        <f t="shared" si="2"/>
        <v>0</v>
      </c>
      <c r="I17" s="40">
        <v>0</v>
      </c>
      <c r="J17" s="40">
        <f t="shared" si="3"/>
        <v>0</v>
      </c>
      <c r="K17" s="122">
        <v>0</v>
      </c>
      <c r="L17" s="40">
        <f t="shared" si="4"/>
        <v>0</v>
      </c>
      <c r="M17" s="40">
        <v>0</v>
      </c>
      <c r="N17" s="40">
        <f t="shared" si="5"/>
        <v>0</v>
      </c>
      <c r="O17" s="123">
        <v>0</v>
      </c>
      <c r="P17" s="41">
        <f t="shared" si="6"/>
        <v>0</v>
      </c>
      <c r="Q17" s="14">
        <v>0</v>
      </c>
      <c r="R17" s="16">
        <f t="shared" si="7"/>
        <v>0</v>
      </c>
      <c r="S17" s="14">
        <v>0</v>
      </c>
      <c r="T17" s="19">
        <f t="shared" si="8"/>
        <v>0</v>
      </c>
      <c r="U17" s="14">
        <v>0</v>
      </c>
      <c r="V17" s="14">
        <f t="shared" si="9"/>
        <v>0</v>
      </c>
      <c r="W17" s="13">
        <v>0</v>
      </c>
      <c r="X17" s="12">
        <f t="shared" si="10"/>
        <v>0</v>
      </c>
      <c r="Y17" s="124">
        <v>0</v>
      </c>
      <c r="Z17" s="103">
        <f t="shared" si="11"/>
        <v>0</v>
      </c>
      <c r="AA17" s="103">
        <v>0</v>
      </c>
      <c r="AB17" s="18">
        <f t="shared" si="12"/>
        <v>0</v>
      </c>
      <c r="AC17" s="18">
        <f t="shared" si="13"/>
        <v>0</v>
      </c>
      <c r="AD17" s="17">
        <f>SUM(D17,H17,AC17,F17)</f>
        <v>0</v>
      </c>
      <c r="AE17" s="81"/>
      <c r="AF17" s="11"/>
      <c r="AG17" s="11"/>
      <c r="AH17" s="11"/>
      <c r="AI17" s="11"/>
    </row>
    <row r="18" spans="1:35" x14ac:dyDescent="0.25">
      <c r="A18" s="81"/>
      <c r="B18" s="57">
        <v>44056</v>
      </c>
      <c r="C18" s="122">
        <v>0</v>
      </c>
      <c r="D18" s="17">
        <f t="shared" si="0"/>
        <v>0</v>
      </c>
      <c r="E18" s="17">
        <v>0</v>
      </c>
      <c r="F18" s="17">
        <f t="shared" si="1"/>
        <v>0</v>
      </c>
      <c r="G18" s="122">
        <v>0</v>
      </c>
      <c r="H18" s="40">
        <f t="shared" si="2"/>
        <v>0</v>
      </c>
      <c r="I18" s="40">
        <v>0</v>
      </c>
      <c r="J18" s="40">
        <f t="shared" si="3"/>
        <v>0</v>
      </c>
      <c r="K18" s="122">
        <v>0</v>
      </c>
      <c r="L18" s="40">
        <f t="shared" si="4"/>
        <v>0</v>
      </c>
      <c r="M18" s="40">
        <v>0</v>
      </c>
      <c r="N18" s="40">
        <f t="shared" si="5"/>
        <v>0</v>
      </c>
      <c r="O18" s="123">
        <v>0</v>
      </c>
      <c r="P18" s="41">
        <f t="shared" si="6"/>
        <v>0</v>
      </c>
      <c r="Q18" s="14">
        <v>0</v>
      </c>
      <c r="R18" s="16">
        <f t="shared" si="7"/>
        <v>0</v>
      </c>
      <c r="S18" s="14">
        <v>0</v>
      </c>
      <c r="T18" s="19">
        <f t="shared" si="8"/>
        <v>0</v>
      </c>
      <c r="U18" s="14">
        <v>0</v>
      </c>
      <c r="V18" s="14">
        <f t="shared" si="9"/>
        <v>0</v>
      </c>
      <c r="W18" s="13">
        <v>0</v>
      </c>
      <c r="X18" s="12">
        <f t="shared" si="10"/>
        <v>0</v>
      </c>
      <c r="Y18" s="124">
        <v>0</v>
      </c>
      <c r="Z18" s="103">
        <f t="shared" si="11"/>
        <v>0</v>
      </c>
      <c r="AA18" s="103">
        <v>0</v>
      </c>
      <c r="AB18" s="18">
        <f t="shared" si="12"/>
        <v>0</v>
      </c>
      <c r="AC18" s="18">
        <f t="shared" si="13"/>
        <v>0</v>
      </c>
      <c r="AD18" s="17">
        <f>SUM(D18,H18,AC18,F18)</f>
        <v>0</v>
      </c>
      <c r="AE18" s="81"/>
      <c r="AF18" s="11"/>
      <c r="AG18" s="11"/>
      <c r="AH18" s="11"/>
      <c r="AI18" s="11"/>
    </row>
    <row r="19" spans="1:35" x14ac:dyDescent="0.25">
      <c r="A19" s="81"/>
      <c r="B19" s="57">
        <v>44057</v>
      </c>
      <c r="C19" s="122">
        <v>0</v>
      </c>
      <c r="D19" s="17">
        <f t="shared" si="0"/>
        <v>0</v>
      </c>
      <c r="E19" s="17">
        <v>0</v>
      </c>
      <c r="F19" s="17">
        <f t="shared" si="1"/>
        <v>0</v>
      </c>
      <c r="G19" s="122">
        <v>0</v>
      </c>
      <c r="H19" s="40">
        <f t="shared" si="2"/>
        <v>0</v>
      </c>
      <c r="I19" s="40">
        <v>0</v>
      </c>
      <c r="J19" s="40">
        <f t="shared" si="3"/>
        <v>0</v>
      </c>
      <c r="K19" s="122">
        <v>0</v>
      </c>
      <c r="L19" s="40">
        <f t="shared" si="4"/>
        <v>0</v>
      </c>
      <c r="M19" s="40">
        <v>0</v>
      </c>
      <c r="N19" s="40">
        <f t="shared" si="5"/>
        <v>0</v>
      </c>
      <c r="O19" s="123">
        <v>0</v>
      </c>
      <c r="P19" s="41">
        <f t="shared" si="6"/>
        <v>0</v>
      </c>
      <c r="Q19" s="14">
        <v>0</v>
      </c>
      <c r="R19" s="16">
        <f t="shared" si="7"/>
        <v>0</v>
      </c>
      <c r="S19" s="14">
        <v>0</v>
      </c>
      <c r="T19" s="19">
        <f t="shared" si="8"/>
        <v>0</v>
      </c>
      <c r="U19" s="14">
        <v>0</v>
      </c>
      <c r="V19" s="14">
        <f t="shared" si="9"/>
        <v>0</v>
      </c>
      <c r="W19" s="13">
        <v>0</v>
      </c>
      <c r="X19" s="12">
        <f t="shared" si="10"/>
        <v>0</v>
      </c>
      <c r="Y19" s="124">
        <v>0</v>
      </c>
      <c r="Z19" s="103">
        <f t="shared" si="11"/>
        <v>0</v>
      </c>
      <c r="AA19" s="103">
        <v>0</v>
      </c>
      <c r="AB19" s="18">
        <f t="shared" si="12"/>
        <v>0</v>
      </c>
      <c r="AC19" s="18">
        <f t="shared" si="13"/>
        <v>0</v>
      </c>
      <c r="AD19" s="17">
        <f>SUM(D19,H19,AC19,F19)</f>
        <v>0</v>
      </c>
      <c r="AE19" s="106"/>
      <c r="AF19" s="11"/>
      <c r="AG19" s="11"/>
      <c r="AH19" s="11"/>
      <c r="AI19" s="11"/>
    </row>
    <row r="20" spans="1:35" x14ac:dyDescent="0.25">
      <c r="A20" s="81"/>
      <c r="B20" s="57">
        <v>44058</v>
      </c>
      <c r="C20" s="122">
        <v>0</v>
      </c>
      <c r="D20" s="17">
        <f t="shared" si="0"/>
        <v>0</v>
      </c>
      <c r="E20" s="17">
        <v>0</v>
      </c>
      <c r="F20" s="17">
        <f t="shared" si="1"/>
        <v>0</v>
      </c>
      <c r="G20" s="122">
        <v>0</v>
      </c>
      <c r="H20" s="40">
        <f t="shared" si="2"/>
        <v>0</v>
      </c>
      <c r="I20" s="40">
        <v>0</v>
      </c>
      <c r="J20" s="40">
        <f t="shared" si="3"/>
        <v>0</v>
      </c>
      <c r="K20" s="122">
        <v>0</v>
      </c>
      <c r="L20" s="40">
        <f t="shared" si="4"/>
        <v>0</v>
      </c>
      <c r="M20" s="40">
        <v>0</v>
      </c>
      <c r="N20" s="40">
        <f t="shared" si="5"/>
        <v>0</v>
      </c>
      <c r="O20" s="123">
        <v>0</v>
      </c>
      <c r="P20" s="41">
        <f t="shared" si="6"/>
        <v>0</v>
      </c>
      <c r="Q20" s="14">
        <v>0</v>
      </c>
      <c r="R20" s="16">
        <f t="shared" si="7"/>
        <v>0</v>
      </c>
      <c r="S20" s="14">
        <v>0</v>
      </c>
      <c r="T20" s="19">
        <f t="shared" si="8"/>
        <v>0</v>
      </c>
      <c r="U20" s="14">
        <v>0</v>
      </c>
      <c r="V20" s="14">
        <f t="shared" si="9"/>
        <v>0</v>
      </c>
      <c r="W20" s="13">
        <v>0</v>
      </c>
      <c r="X20" s="12">
        <f t="shared" si="10"/>
        <v>0</v>
      </c>
      <c r="Y20" s="124">
        <v>0</v>
      </c>
      <c r="Z20" s="103">
        <f t="shared" si="11"/>
        <v>0</v>
      </c>
      <c r="AA20" s="103">
        <v>0</v>
      </c>
      <c r="AB20" s="18">
        <f t="shared" si="12"/>
        <v>0</v>
      </c>
      <c r="AC20" s="18">
        <f t="shared" si="13"/>
        <v>0</v>
      </c>
      <c r="AD20" s="17">
        <f>SUM(D20,H20,AC20,F20)</f>
        <v>0</v>
      </c>
      <c r="AE20" s="81"/>
      <c r="AF20" s="11"/>
      <c r="AG20" s="11"/>
      <c r="AH20" s="11"/>
      <c r="AI20" s="11"/>
    </row>
    <row r="21" spans="1:35" x14ac:dyDescent="0.25">
      <c r="A21" s="81"/>
      <c r="B21" s="57">
        <v>44059</v>
      </c>
      <c r="C21" s="122">
        <v>0</v>
      </c>
      <c r="D21" s="17">
        <f t="shared" si="0"/>
        <v>0</v>
      </c>
      <c r="E21" s="17">
        <v>0</v>
      </c>
      <c r="F21" s="17">
        <f t="shared" si="1"/>
        <v>0</v>
      </c>
      <c r="G21" s="122">
        <v>0</v>
      </c>
      <c r="H21" s="40">
        <f t="shared" si="2"/>
        <v>0</v>
      </c>
      <c r="I21" s="40">
        <v>0</v>
      </c>
      <c r="J21" s="40">
        <f t="shared" si="3"/>
        <v>0</v>
      </c>
      <c r="K21" s="122">
        <v>0</v>
      </c>
      <c r="L21" s="40">
        <f t="shared" si="4"/>
        <v>0</v>
      </c>
      <c r="M21" s="40">
        <v>0</v>
      </c>
      <c r="N21" s="40">
        <f t="shared" si="5"/>
        <v>0</v>
      </c>
      <c r="O21" s="123">
        <v>0</v>
      </c>
      <c r="P21" s="41">
        <f t="shared" si="6"/>
        <v>0</v>
      </c>
      <c r="Q21" s="14">
        <v>0</v>
      </c>
      <c r="R21" s="16">
        <f t="shared" si="7"/>
        <v>0</v>
      </c>
      <c r="S21" s="14">
        <v>0</v>
      </c>
      <c r="T21" s="19">
        <f t="shared" si="8"/>
        <v>0</v>
      </c>
      <c r="U21" s="14">
        <v>0</v>
      </c>
      <c r="V21" s="14">
        <f t="shared" si="9"/>
        <v>0</v>
      </c>
      <c r="W21" s="13">
        <v>0</v>
      </c>
      <c r="X21" s="12">
        <f t="shared" si="10"/>
        <v>0</v>
      </c>
      <c r="Y21" s="124">
        <v>0</v>
      </c>
      <c r="Z21" s="103">
        <f t="shared" si="11"/>
        <v>0</v>
      </c>
      <c r="AA21" s="103">
        <v>0</v>
      </c>
      <c r="AB21" s="18">
        <f t="shared" si="12"/>
        <v>0</v>
      </c>
      <c r="AC21" s="18">
        <f t="shared" si="13"/>
        <v>0</v>
      </c>
      <c r="AD21" s="17">
        <f>SUM(D21,H21,AC21,F21)</f>
        <v>0</v>
      </c>
      <c r="AE21" s="81"/>
      <c r="AF21" s="11"/>
      <c r="AG21" s="11"/>
      <c r="AH21" s="11"/>
      <c r="AI21" s="11"/>
    </row>
    <row r="22" spans="1:35" x14ac:dyDescent="0.25">
      <c r="A22" s="81"/>
      <c r="B22" s="57">
        <v>44060</v>
      </c>
      <c r="C22" s="122">
        <v>0</v>
      </c>
      <c r="D22" s="17">
        <f t="shared" si="0"/>
        <v>0</v>
      </c>
      <c r="E22" s="17">
        <v>0</v>
      </c>
      <c r="F22" s="17">
        <f t="shared" si="1"/>
        <v>0</v>
      </c>
      <c r="G22" s="122">
        <v>0</v>
      </c>
      <c r="H22" s="40">
        <f t="shared" si="2"/>
        <v>0</v>
      </c>
      <c r="I22" s="40">
        <v>0</v>
      </c>
      <c r="J22" s="40">
        <f t="shared" si="3"/>
        <v>0</v>
      </c>
      <c r="K22" s="122">
        <v>0</v>
      </c>
      <c r="L22" s="40">
        <f t="shared" si="4"/>
        <v>0</v>
      </c>
      <c r="M22" s="40">
        <v>0</v>
      </c>
      <c r="N22" s="40">
        <f t="shared" si="5"/>
        <v>0</v>
      </c>
      <c r="O22" s="123">
        <v>0</v>
      </c>
      <c r="P22" s="41">
        <f t="shared" si="6"/>
        <v>0</v>
      </c>
      <c r="Q22" s="14">
        <v>0</v>
      </c>
      <c r="R22" s="16">
        <f t="shared" si="7"/>
        <v>0</v>
      </c>
      <c r="S22" s="14">
        <v>0</v>
      </c>
      <c r="T22" s="19">
        <f t="shared" si="8"/>
        <v>0</v>
      </c>
      <c r="U22" s="14">
        <v>0</v>
      </c>
      <c r="V22" s="14">
        <f t="shared" si="9"/>
        <v>0</v>
      </c>
      <c r="W22" s="13">
        <v>0</v>
      </c>
      <c r="X22" s="12">
        <f t="shared" si="10"/>
        <v>0</v>
      </c>
      <c r="Y22" s="124">
        <v>0</v>
      </c>
      <c r="Z22" s="124">
        <f t="shared" si="11"/>
        <v>0</v>
      </c>
      <c r="AA22" s="103">
        <v>0</v>
      </c>
      <c r="AB22" s="18">
        <f t="shared" si="12"/>
        <v>0</v>
      </c>
      <c r="AC22" s="18">
        <f t="shared" si="13"/>
        <v>0</v>
      </c>
      <c r="AD22" s="17">
        <f>SUM(D22,H22,AC22,F22)</f>
        <v>0</v>
      </c>
      <c r="AE22" s="81"/>
      <c r="AF22" s="11"/>
      <c r="AG22" s="11"/>
      <c r="AH22" s="11"/>
      <c r="AI22" s="11"/>
    </row>
    <row r="23" spans="1:35" x14ac:dyDescent="0.25">
      <c r="A23" s="81"/>
      <c r="B23" s="57">
        <v>44061</v>
      </c>
      <c r="C23" s="122">
        <v>0</v>
      </c>
      <c r="D23" s="17">
        <f t="shared" si="0"/>
        <v>0</v>
      </c>
      <c r="E23" s="17">
        <v>0</v>
      </c>
      <c r="F23" s="17">
        <f t="shared" si="1"/>
        <v>0</v>
      </c>
      <c r="G23" s="122">
        <v>0</v>
      </c>
      <c r="H23" s="40">
        <f t="shared" si="2"/>
        <v>0</v>
      </c>
      <c r="I23" s="40">
        <v>0</v>
      </c>
      <c r="J23" s="40">
        <f t="shared" si="3"/>
        <v>0</v>
      </c>
      <c r="K23" s="122">
        <v>0</v>
      </c>
      <c r="L23" s="40">
        <f t="shared" si="4"/>
        <v>0</v>
      </c>
      <c r="M23" s="40">
        <v>0</v>
      </c>
      <c r="N23" s="40">
        <f t="shared" si="5"/>
        <v>0</v>
      </c>
      <c r="O23" s="123">
        <v>0</v>
      </c>
      <c r="P23" s="41">
        <f t="shared" si="6"/>
        <v>0</v>
      </c>
      <c r="Q23" s="14">
        <v>0</v>
      </c>
      <c r="R23" s="16">
        <f t="shared" si="7"/>
        <v>0</v>
      </c>
      <c r="S23" s="14">
        <v>0</v>
      </c>
      <c r="T23" s="19">
        <f t="shared" si="8"/>
        <v>0</v>
      </c>
      <c r="U23" s="14">
        <v>0</v>
      </c>
      <c r="V23" s="14">
        <f t="shared" si="9"/>
        <v>0</v>
      </c>
      <c r="W23" s="13">
        <v>0</v>
      </c>
      <c r="X23" s="12">
        <f t="shared" si="10"/>
        <v>0</v>
      </c>
      <c r="Y23" s="124">
        <v>0</v>
      </c>
      <c r="Z23" s="124">
        <f t="shared" si="11"/>
        <v>0</v>
      </c>
      <c r="AA23" s="103">
        <v>0</v>
      </c>
      <c r="AB23" s="18">
        <f t="shared" si="12"/>
        <v>0</v>
      </c>
      <c r="AC23" s="18">
        <f t="shared" si="13"/>
        <v>0</v>
      </c>
      <c r="AD23" s="17">
        <f>SUM(D23,H23,AC23,F23)</f>
        <v>0</v>
      </c>
      <c r="AE23" s="81"/>
      <c r="AF23" s="11"/>
      <c r="AG23" s="11"/>
      <c r="AH23" s="11"/>
      <c r="AI23" s="11"/>
    </row>
    <row r="24" spans="1:35" x14ac:dyDescent="0.25">
      <c r="A24" s="81"/>
      <c r="B24" s="57">
        <v>44062</v>
      </c>
      <c r="C24" s="122">
        <v>0</v>
      </c>
      <c r="D24" s="17">
        <f t="shared" si="0"/>
        <v>0</v>
      </c>
      <c r="E24" s="17">
        <v>0</v>
      </c>
      <c r="F24" s="17">
        <f t="shared" si="1"/>
        <v>0</v>
      </c>
      <c r="G24" s="122">
        <v>0</v>
      </c>
      <c r="H24" s="40">
        <f t="shared" si="2"/>
        <v>0</v>
      </c>
      <c r="I24" s="40">
        <v>0</v>
      </c>
      <c r="J24" s="40">
        <f t="shared" si="3"/>
        <v>0</v>
      </c>
      <c r="K24" s="122">
        <v>0</v>
      </c>
      <c r="L24" s="40">
        <f t="shared" si="4"/>
        <v>0</v>
      </c>
      <c r="M24" s="40">
        <v>0</v>
      </c>
      <c r="N24" s="40">
        <f t="shared" si="5"/>
        <v>0</v>
      </c>
      <c r="O24" s="123">
        <v>0</v>
      </c>
      <c r="P24" s="41">
        <f t="shared" si="6"/>
        <v>0</v>
      </c>
      <c r="Q24" s="14">
        <v>0</v>
      </c>
      <c r="R24" s="16">
        <f t="shared" si="7"/>
        <v>0</v>
      </c>
      <c r="S24" s="14">
        <v>0</v>
      </c>
      <c r="T24" s="19">
        <f t="shared" si="8"/>
        <v>0</v>
      </c>
      <c r="U24" s="14">
        <v>0</v>
      </c>
      <c r="V24" s="14">
        <f t="shared" si="9"/>
        <v>0</v>
      </c>
      <c r="W24" s="13">
        <v>0</v>
      </c>
      <c r="X24" s="12">
        <f t="shared" si="10"/>
        <v>0</v>
      </c>
      <c r="Y24" s="124">
        <v>0</v>
      </c>
      <c r="Z24" s="103">
        <f t="shared" si="11"/>
        <v>0</v>
      </c>
      <c r="AA24" s="103">
        <v>0</v>
      </c>
      <c r="AB24" s="18">
        <f t="shared" si="12"/>
        <v>0</v>
      </c>
      <c r="AC24" s="18">
        <f t="shared" si="13"/>
        <v>0</v>
      </c>
      <c r="AD24" s="17">
        <f>SUM(D24,H24,AC24,F24)</f>
        <v>0</v>
      </c>
      <c r="AE24" s="81"/>
      <c r="AF24" s="11"/>
      <c r="AG24" s="11"/>
      <c r="AH24" s="11"/>
      <c r="AI24" s="11"/>
    </row>
    <row r="25" spans="1:35" x14ac:dyDescent="0.25">
      <c r="A25" s="81"/>
      <c r="B25" s="57">
        <v>44063</v>
      </c>
      <c r="C25" s="122">
        <v>0</v>
      </c>
      <c r="D25" s="17">
        <f t="shared" si="0"/>
        <v>0</v>
      </c>
      <c r="E25" s="17">
        <v>0</v>
      </c>
      <c r="F25" s="17">
        <f t="shared" si="1"/>
        <v>0</v>
      </c>
      <c r="G25" s="122">
        <v>0</v>
      </c>
      <c r="H25" s="40">
        <f t="shared" si="2"/>
        <v>0</v>
      </c>
      <c r="I25" s="40">
        <v>0</v>
      </c>
      <c r="J25" s="40">
        <f t="shared" si="3"/>
        <v>0</v>
      </c>
      <c r="K25" s="122">
        <v>0</v>
      </c>
      <c r="L25" s="40">
        <f t="shared" si="4"/>
        <v>0</v>
      </c>
      <c r="M25" s="40">
        <v>0</v>
      </c>
      <c r="N25" s="40">
        <f t="shared" si="5"/>
        <v>0</v>
      </c>
      <c r="O25" s="123">
        <v>0</v>
      </c>
      <c r="P25" s="41">
        <f t="shared" si="6"/>
        <v>0</v>
      </c>
      <c r="Q25" s="14">
        <v>0</v>
      </c>
      <c r="R25" s="16">
        <f t="shared" si="7"/>
        <v>0</v>
      </c>
      <c r="S25" s="14">
        <v>0</v>
      </c>
      <c r="T25" s="19">
        <f t="shared" si="8"/>
        <v>0</v>
      </c>
      <c r="U25" s="14">
        <v>0</v>
      </c>
      <c r="V25" s="14">
        <f t="shared" si="9"/>
        <v>0</v>
      </c>
      <c r="W25" s="13">
        <v>0</v>
      </c>
      <c r="X25" s="12">
        <f t="shared" si="10"/>
        <v>0</v>
      </c>
      <c r="Y25" s="124">
        <v>0</v>
      </c>
      <c r="Z25" s="103">
        <f t="shared" si="11"/>
        <v>0</v>
      </c>
      <c r="AA25" s="103">
        <v>0</v>
      </c>
      <c r="AB25" s="18">
        <f t="shared" si="12"/>
        <v>0</v>
      </c>
      <c r="AC25" s="18">
        <f t="shared" si="13"/>
        <v>0</v>
      </c>
      <c r="AD25" s="17">
        <f>SUM(D25,H25,AC25,F25)</f>
        <v>0</v>
      </c>
      <c r="AE25" s="81"/>
      <c r="AF25" s="11"/>
      <c r="AG25" s="11"/>
      <c r="AH25" s="11"/>
      <c r="AI25" s="11"/>
    </row>
    <row r="26" spans="1:35" x14ac:dyDescent="0.25">
      <c r="A26" s="81"/>
      <c r="B26" s="57">
        <v>44064</v>
      </c>
      <c r="C26" s="122">
        <v>0</v>
      </c>
      <c r="D26" s="17">
        <f t="shared" si="0"/>
        <v>0</v>
      </c>
      <c r="E26" s="17">
        <v>0</v>
      </c>
      <c r="F26" s="17">
        <f t="shared" si="1"/>
        <v>0</v>
      </c>
      <c r="G26" s="122">
        <v>0</v>
      </c>
      <c r="H26" s="40">
        <f t="shared" si="2"/>
        <v>0</v>
      </c>
      <c r="I26" s="40">
        <v>0</v>
      </c>
      <c r="J26" s="40">
        <f t="shared" si="3"/>
        <v>0</v>
      </c>
      <c r="K26" s="122">
        <v>0</v>
      </c>
      <c r="L26" s="40">
        <f t="shared" si="4"/>
        <v>0</v>
      </c>
      <c r="M26" s="40">
        <v>0</v>
      </c>
      <c r="N26" s="40">
        <f t="shared" si="5"/>
        <v>0</v>
      </c>
      <c r="O26" s="123">
        <v>0</v>
      </c>
      <c r="P26" s="41">
        <f t="shared" si="6"/>
        <v>0</v>
      </c>
      <c r="Q26" s="14">
        <v>0</v>
      </c>
      <c r="R26" s="16">
        <f t="shared" si="7"/>
        <v>0</v>
      </c>
      <c r="S26" s="14">
        <v>0</v>
      </c>
      <c r="T26" s="19">
        <f t="shared" si="8"/>
        <v>0</v>
      </c>
      <c r="U26" s="14">
        <v>0</v>
      </c>
      <c r="V26" s="14">
        <f t="shared" si="9"/>
        <v>0</v>
      </c>
      <c r="W26" s="13">
        <v>0</v>
      </c>
      <c r="X26" s="12">
        <f t="shared" si="10"/>
        <v>0</v>
      </c>
      <c r="Y26" s="124">
        <v>0</v>
      </c>
      <c r="Z26" s="103">
        <f t="shared" si="11"/>
        <v>0</v>
      </c>
      <c r="AA26" s="103">
        <v>0</v>
      </c>
      <c r="AB26" s="18">
        <f t="shared" si="12"/>
        <v>0</v>
      </c>
      <c r="AC26" s="18">
        <f t="shared" si="13"/>
        <v>0</v>
      </c>
      <c r="AD26" s="17">
        <f>SUM(D26,H26,AC26,F26)</f>
        <v>0</v>
      </c>
      <c r="AE26" s="81"/>
      <c r="AF26" s="11"/>
      <c r="AG26" s="11"/>
      <c r="AH26" s="11"/>
      <c r="AI26" s="11"/>
    </row>
    <row r="27" spans="1:35" x14ac:dyDescent="0.25">
      <c r="A27" s="81"/>
      <c r="B27" s="57">
        <v>44065</v>
      </c>
      <c r="C27" s="122">
        <v>0</v>
      </c>
      <c r="D27" s="17">
        <f t="shared" si="0"/>
        <v>0</v>
      </c>
      <c r="E27" s="17">
        <v>0</v>
      </c>
      <c r="F27" s="17">
        <f t="shared" si="1"/>
        <v>0</v>
      </c>
      <c r="G27" s="122">
        <v>0</v>
      </c>
      <c r="H27" s="40">
        <f t="shared" si="2"/>
        <v>0</v>
      </c>
      <c r="I27" s="40">
        <v>0</v>
      </c>
      <c r="J27" s="40">
        <f t="shared" si="3"/>
        <v>0</v>
      </c>
      <c r="K27" s="122">
        <v>0</v>
      </c>
      <c r="L27" s="40">
        <f t="shared" si="4"/>
        <v>0</v>
      </c>
      <c r="M27" s="40">
        <v>0</v>
      </c>
      <c r="N27" s="40">
        <f t="shared" si="5"/>
        <v>0</v>
      </c>
      <c r="O27" s="123">
        <v>0</v>
      </c>
      <c r="P27" s="41">
        <f t="shared" si="6"/>
        <v>0</v>
      </c>
      <c r="Q27" s="14">
        <v>0</v>
      </c>
      <c r="R27" s="16">
        <f t="shared" si="7"/>
        <v>0</v>
      </c>
      <c r="S27" s="14">
        <v>0</v>
      </c>
      <c r="T27" s="19">
        <f t="shared" si="8"/>
        <v>0</v>
      </c>
      <c r="U27" s="14">
        <v>0</v>
      </c>
      <c r="V27" s="14">
        <f t="shared" si="9"/>
        <v>0</v>
      </c>
      <c r="W27" s="13">
        <v>0</v>
      </c>
      <c r="X27" s="12">
        <f t="shared" si="10"/>
        <v>0</v>
      </c>
      <c r="Y27" s="124">
        <v>0</v>
      </c>
      <c r="Z27" s="103">
        <f t="shared" si="11"/>
        <v>0</v>
      </c>
      <c r="AA27" s="103">
        <v>0</v>
      </c>
      <c r="AB27" s="18">
        <f t="shared" si="12"/>
        <v>0</v>
      </c>
      <c r="AC27" s="18">
        <f t="shared" si="13"/>
        <v>0</v>
      </c>
      <c r="AD27" s="17">
        <f>SUM(D27,H27,AC27,F27)</f>
        <v>0</v>
      </c>
      <c r="AE27" s="118"/>
      <c r="AF27" s="11"/>
      <c r="AG27" s="11"/>
      <c r="AH27" s="11"/>
      <c r="AI27" s="11"/>
    </row>
    <row r="28" spans="1:35" x14ac:dyDescent="0.25">
      <c r="A28" s="81"/>
      <c r="B28" s="57">
        <v>44066</v>
      </c>
      <c r="C28" s="122">
        <v>0</v>
      </c>
      <c r="D28" s="17">
        <f t="shared" si="0"/>
        <v>0</v>
      </c>
      <c r="E28" s="17">
        <v>0</v>
      </c>
      <c r="F28" s="17">
        <f t="shared" si="1"/>
        <v>0</v>
      </c>
      <c r="G28" s="122">
        <v>0</v>
      </c>
      <c r="H28" s="40">
        <f t="shared" si="2"/>
        <v>0</v>
      </c>
      <c r="I28" s="40">
        <v>0</v>
      </c>
      <c r="J28" s="40">
        <f t="shared" si="3"/>
        <v>0</v>
      </c>
      <c r="K28" s="122">
        <v>0</v>
      </c>
      <c r="L28" s="40">
        <f t="shared" si="4"/>
        <v>0</v>
      </c>
      <c r="M28" s="40">
        <v>0</v>
      </c>
      <c r="N28" s="40">
        <f t="shared" si="5"/>
        <v>0</v>
      </c>
      <c r="O28" s="123">
        <v>0</v>
      </c>
      <c r="P28" s="41">
        <f t="shared" si="6"/>
        <v>0</v>
      </c>
      <c r="Q28" s="14">
        <v>0</v>
      </c>
      <c r="R28" s="16">
        <f t="shared" si="7"/>
        <v>0</v>
      </c>
      <c r="S28" s="14">
        <v>0</v>
      </c>
      <c r="T28" s="19">
        <f t="shared" si="8"/>
        <v>0</v>
      </c>
      <c r="U28" s="14">
        <v>0</v>
      </c>
      <c r="V28" s="14">
        <f t="shared" si="9"/>
        <v>0</v>
      </c>
      <c r="W28" s="13">
        <v>0</v>
      </c>
      <c r="X28" s="12">
        <f t="shared" si="10"/>
        <v>0</v>
      </c>
      <c r="Y28" s="124">
        <v>0</v>
      </c>
      <c r="Z28" s="103">
        <f t="shared" si="11"/>
        <v>0</v>
      </c>
      <c r="AA28" s="103">
        <v>0</v>
      </c>
      <c r="AB28" s="18">
        <f t="shared" si="12"/>
        <v>0</v>
      </c>
      <c r="AC28" s="18">
        <f t="shared" si="13"/>
        <v>0</v>
      </c>
      <c r="AD28" s="17">
        <f>SUM(D28,H28,AC28,F28)</f>
        <v>0</v>
      </c>
      <c r="AE28" s="81"/>
      <c r="AF28" s="11"/>
      <c r="AG28" s="11"/>
      <c r="AH28" s="11"/>
      <c r="AI28" s="11"/>
    </row>
    <row r="29" spans="1:35" x14ac:dyDescent="0.25">
      <c r="A29" s="81"/>
      <c r="B29" s="57">
        <v>44067</v>
      </c>
      <c r="C29" s="122">
        <v>0</v>
      </c>
      <c r="D29" s="17">
        <f t="shared" si="0"/>
        <v>0</v>
      </c>
      <c r="E29" s="17">
        <v>0</v>
      </c>
      <c r="F29" s="17">
        <f t="shared" si="1"/>
        <v>0</v>
      </c>
      <c r="G29" s="122">
        <v>0</v>
      </c>
      <c r="H29" s="40">
        <f t="shared" si="2"/>
        <v>0</v>
      </c>
      <c r="I29" s="40">
        <v>0</v>
      </c>
      <c r="J29" s="40">
        <f t="shared" si="3"/>
        <v>0</v>
      </c>
      <c r="K29" s="122">
        <v>0</v>
      </c>
      <c r="L29" s="40">
        <f t="shared" si="4"/>
        <v>0</v>
      </c>
      <c r="M29" s="40">
        <v>0</v>
      </c>
      <c r="N29" s="40">
        <f t="shared" si="5"/>
        <v>0</v>
      </c>
      <c r="O29" s="123">
        <v>0</v>
      </c>
      <c r="P29" s="41">
        <f t="shared" si="6"/>
        <v>0</v>
      </c>
      <c r="Q29" s="14">
        <v>0</v>
      </c>
      <c r="R29" s="16">
        <f t="shared" si="7"/>
        <v>0</v>
      </c>
      <c r="S29" s="14">
        <v>0</v>
      </c>
      <c r="T29" s="19">
        <f t="shared" si="8"/>
        <v>0</v>
      </c>
      <c r="U29" s="14">
        <v>0</v>
      </c>
      <c r="V29" s="14">
        <f t="shared" si="9"/>
        <v>0</v>
      </c>
      <c r="W29" s="13">
        <v>0</v>
      </c>
      <c r="X29" s="12">
        <f t="shared" si="10"/>
        <v>0</v>
      </c>
      <c r="Y29" s="124">
        <v>0</v>
      </c>
      <c r="Z29" s="103">
        <f t="shared" si="11"/>
        <v>0</v>
      </c>
      <c r="AA29" s="103">
        <v>0</v>
      </c>
      <c r="AB29" s="18">
        <f t="shared" si="12"/>
        <v>0</v>
      </c>
      <c r="AC29" s="18">
        <f t="shared" si="13"/>
        <v>0</v>
      </c>
      <c r="AD29" s="17">
        <f>SUM(D29,H29,AC29,F29)</f>
        <v>0</v>
      </c>
      <c r="AE29" s="81"/>
      <c r="AF29" s="11"/>
      <c r="AG29" s="11"/>
      <c r="AH29" s="11"/>
      <c r="AI29" s="11"/>
    </row>
    <row r="30" spans="1:35" x14ac:dyDescent="0.25">
      <c r="A30" s="81"/>
      <c r="B30" s="57">
        <v>44068</v>
      </c>
      <c r="C30" s="122">
        <v>0</v>
      </c>
      <c r="D30" s="17">
        <f t="shared" si="0"/>
        <v>0</v>
      </c>
      <c r="E30" s="17">
        <v>0</v>
      </c>
      <c r="F30" s="17">
        <f t="shared" si="1"/>
        <v>0</v>
      </c>
      <c r="G30" s="122">
        <v>0</v>
      </c>
      <c r="H30" s="40">
        <f t="shared" si="2"/>
        <v>0</v>
      </c>
      <c r="I30" s="40">
        <v>0</v>
      </c>
      <c r="J30" s="40">
        <f t="shared" si="3"/>
        <v>0</v>
      </c>
      <c r="K30" s="122">
        <v>0</v>
      </c>
      <c r="L30" s="40">
        <f t="shared" si="4"/>
        <v>0</v>
      </c>
      <c r="M30" s="40">
        <v>0</v>
      </c>
      <c r="N30" s="40">
        <f t="shared" si="5"/>
        <v>0</v>
      </c>
      <c r="O30" s="123">
        <v>0</v>
      </c>
      <c r="P30" s="41">
        <f t="shared" si="6"/>
        <v>0</v>
      </c>
      <c r="Q30" s="14">
        <v>0</v>
      </c>
      <c r="R30" s="16">
        <f t="shared" si="7"/>
        <v>0</v>
      </c>
      <c r="S30" s="14">
        <v>0</v>
      </c>
      <c r="T30" s="19">
        <f t="shared" si="8"/>
        <v>0</v>
      </c>
      <c r="U30" s="14">
        <v>0</v>
      </c>
      <c r="V30" s="14">
        <f t="shared" si="9"/>
        <v>0</v>
      </c>
      <c r="W30" s="13">
        <v>0</v>
      </c>
      <c r="X30" s="12">
        <f t="shared" si="10"/>
        <v>0</v>
      </c>
      <c r="Y30" s="124">
        <v>0</v>
      </c>
      <c r="Z30" s="103">
        <f t="shared" si="11"/>
        <v>0</v>
      </c>
      <c r="AA30" s="103">
        <v>0</v>
      </c>
      <c r="AB30" s="18">
        <f t="shared" si="12"/>
        <v>0</v>
      </c>
      <c r="AC30" s="18">
        <f t="shared" si="13"/>
        <v>0</v>
      </c>
      <c r="AD30" s="17">
        <f>SUM(D30,H30,AC30,F30)</f>
        <v>0</v>
      </c>
      <c r="AE30" s="81"/>
      <c r="AF30" s="11"/>
      <c r="AG30" s="11"/>
      <c r="AH30" s="11"/>
      <c r="AI30" s="11"/>
    </row>
    <row r="31" spans="1:35" x14ac:dyDescent="0.25">
      <c r="A31" s="81"/>
      <c r="B31" s="57">
        <v>44069</v>
      </c>
      <c r="C31" s="122">
        <v>0</v>
      </c>
      <c r="D31" s="17">
        <f t="shared" si="0"/>
        <v>0</v>
      </c>
      <c r="E31" s="17">
        <v>0</v>
      </c>
      <c r="F31" s="17">
        <f t="shared" si="1"/>
        <v>0</v>
      </c>
      <c r="G31" s="122">
        <v>0</v>
      </c>
      <c r="H31" s="40">
        <f t="shared" si="2"/>
        <v>0</v>
      </c>
      <c r="I31" s="40">
        <v>0</v>
      </c>
      <c r="J31" s="40">
        <f t="shared" si="3"/>
        <v>0</v>
      </c>
      <c r="K31" s="122">
        <v>0</v>
      </c>
      <c r="L31" s="40">
        <f t="shared" si="4"/>
        <v>0</v>
      </c>
      <c r="M31" s="40">
        <v>0</v>
      </c>
      <c r="N31" s="40">
        <f t="shared" si="5"/>
        <v>0</v>
      </c>
      <c r="O31" s="123">
        <v>0</v>
      </c>
      <c r="P31" s="41">
        <f t="shared" si="6"/>
        <v>0</v>
      </c>
      <c r="Q31" s="14">
        <v>0</v>
      </c>
      <c r="R31" s="16">
        <f t="shared" si="7"/>
        <v>0</v>
      </c>
      <c r="S31" s="14">
        <v>0</v>
      </c>
      <c r="T31" s="19">
        <f t="shared" si="8"/>
        <v>0</v>
      </c>
      <c r="U31" s="14">
        <v>0</v>
      </c>
      <c r="V31" s="14">
        <f t="shared" si="9"/>
        <v>0</v>
      </c>
      <c r="W31" s="13">
        <v>0</v>
      </c>
      <c r="X31" s="12">
        <f t="shared" si="10"/>
        <v>0</v>
      </c>
      <c r="Y31" s="103">
        <v>0</v>
      </c>
      <c r="Z31" s="103">
        <f t="shared" si="11"/>
        <v>0</v>
      </c>
      <c r="AA31" s="103">
        <v>0</v>
      </c>
      <c r="AB31" s="18">
        <f t="shared" si="12"/>
        <v>0</v>
      </c>
      <c r="AC31" s="18">
        <f t="shared" si="13"/>
        <v>0</v>
      </c>
      <c r="AD31" s="17">
        <f>SUM(D31,H31,AC31,F31)</f>
        <v>0</v>
      </c>
      <c r="AE31" s="81"/>
      <c r="AF31" s="11"/>
      <c r="AG31" s="11"/>
      <c r="AH31" s="11"/>
      <c r="AI31" s="11"/>
    </row>
    <row r="32" spans="1:35" x14ac:dyDescent="0.25">
      <c r="A32" s="81"/>
      <c r="B32" s="57">
        <v>44070</v>
      </c>
      <c r="C32" s="122">
        <v>0</v>
      </c>
      <c r="D32" s="17">
        <f t="shared" si="0"/>
        <v>0</v>
      </c>
      <c r="E32" s="17">
        <v>0</v>
      </c>
      <c r="F32" s="17">
        <f t="shared" si="1"/>
        <v>0</v>
      </c>
      <c r="G32" s="122">
        <v>0</v>
      </c>
      <c r="H32" s="40">
        <f t="shared" si="2"/>
        <v>0</v>
      </c>
      <c r="I32" s="40">
        <v>0</v>
      </c>
      <c r="J32" s="40">
        <f t="shared" si="3"/>
        <v>0</v>
      </c>
      <c r="K32" s="122">
        <v>0</v>
      </c>
      <c r="L32" s="40">
        <f t="shared" si="4"/>
        <v>0</v>
      </c>
      <c r="M32" s="40">
        <v>0</v>
      </c>
      <c r="N32" s="40">
        <f t="shared" si="5"/>
        <v>0</v>
      </c>
      <c r="O32" s="123">
        <v>0</v>
      </c>
      <c r="P32" s="41">
        <f t="shared" si="6"/>
        <v>0</v>
      </c>
      <c r="Q32" s="14">
        <v>0</v>
      </c>
      <c r="R32" s="16">
        <f t="shared" si="7"/>
        <v>0</v>
      </c>
      <c r="S32" s="14">
        <v>0</v>
      </c>
      <c r="T32" s="19">
        <f t="shared" si="8"/>
        <v>0</v>
      </c>
      <c r="U32" s="14">
        <v>0</v>
      </c>
      <c r="V32" s="14">
        <f t="shared" si="9"/>
        <v>0</v>
      </c>
      <c r="W32" s="13">
        <v>0</v>
      </c>
      <c r="X32" s="12">
        <f t="shared" si="10"/>
        <v>0</v>
      </c>
      <c r="Y32" s="103">
        <v>0</v>
      </c>
      <c r="Z32" s="103">
        <f t="shared" si="11"/>
        <v>0</v>
      </c>
      <c r="AA32" s="103">
        <v>0</v>
      </c>
      <c r="AB32" s="18">
        <f t="shared" si="12"/>
        <v>0</v>
      </c>
      <c r="AC32" s="18">
        <f t="shared" si="13"/>
        <v>0</v>
      </c>
      <c r="AD32" s="17">
        <f>SUM(D32,H32,AC32,F32)</f>
        <v>0</v>
      </c>
      <c r="AE32" s="81"/>
      <c r="AF32" s="11"/>
      <c r="AG32" s="11"/>
      <c r="AH32" s="11"/>
      <c r="AI32" s="11"/>
    </row>
    <row r="33" spans="1:35" x14ac:dyDescent="0.25">
      <c r="A33" s="81"/>
      <c r="B33" s="57">
        <v>44071</v>
      </c>
      <c r="C33" s="122">
        <v>0</v>
      </c>
      <c r="D33" s="17">
        <f t="shared" si="0"/>
        <v>0</v>
      </c>
      <c r="E33" s="17">
        <v>0</v>
      </c>
      <c r="F33" s="17">
        <f t="shared" si="1"/>
        <v>0</v>
      </c>
      <c r="G33" s="122">
        <v>0</v>
      </c>
      <c r="H33" s="40">
        <f t="shared" si="2"/>
        <v>0</v>
      </c>
      <c r="I33" s="40">
        <v>0</v>
      </c>
      <c r="J33" s="40">
        <f t="shared" si="3"/>
        <v>0</v>
      </c>
      <c r="K33" s="122">
        <v>0</v>
      </c>
      <c r="L33" s="40">
        <f t="shared" si="4"/>
        <v>0</v>
      </c>
      <c r="M33" s="40">
        <v>0</v>
      </c>
      <c r="N33" s="40">
        <f t="shared" si="5"/>
        <v>0</v>
      </c>
      <c r="O33" s="123">
        <v>0</v>
      </c>
      <c r="P33" s="41">
        <f t="shared" si="6"/>
        <v>0</v>
      </c>
      <c r="Q33" s="14">
        <v>0</v>
      </c>
      <c r="R33" s="16">
        <f t="shared" si="7"/>
        <v>0</v>
      </c>
      <c r="S33" s="14">
        <v>0</v>
      </c>
      <c r="T33" s="19">
        <f t="shared" si="8"/>
        <v>0</v>
      </c>
      <c r="U33" s="14">
        <v>0</v>
      </c>
      <c r="V33" s="14">
        <f t="shared" si="9"/>
        <v>0</v>
      </c>
      <c r="W33" s="13">
        <v>0</v>
      </c>
      <c r="X33" s="12">
        <f t="shared" si="10"/>
        <v>0</v>
      </c>
      <c r="Y33" s="103">
        <v>0</v>
      </c>
      <c r="Z33" s="103">
        <f t="shared" si="11"/>
        <v>0</v>
      </c>
      <c r="AA33" s="103">
        <v>0</v>
      </c>
      <c r="AB33" s="18">
        <f t="shared" si="12"/>
        <v>0</v>
      </c>
      <c r="AC33" s="18">
        <f t="shared" si="13"/>
        <v>0</v>
      </c>
      <c r="AD33" s="17">
        <f>SUM(D33,H33,AC33,F33)</f>
        <v>0</v>
      </c>
      <c r="AE33" s="81"/>
      <c r="AF33" s="11"/>
      <c r="AG33" s="11"/>
      <c r="AH33" s="11"/>
      <c r="AI33" s="11"/>
    </row>
    <row r="34" spans="1:35" x14ac:dyDescent="0.25">
      <c r="A34" s="83"/>
      <c r="B34" s="57">
        <v>44072</v>
      </c>
      <c r="C34" s="122">
        <v>0</v>
      </c>
      <c r="D34" s="17">
        <f t="shared" si="0"/>
        <v>0</v>
      </c>
      <c r="E34" s="17">
        <v>0</v>
      </c>
      <c r="F34" s="17">
        <f t="shared" si="1"/>
        <v>0</v>
      </c>
      <c r="G34" s="122">
        <v>0</v>
      </c>
      <c r="H34" s="40">
        <f t="shared" si="2"/>
        <v>0</v>
      </c>
      <c r="I34" s="40">
        <v>0</v>
      </c>
      <c r="J34" s="40">
        <f t="shared" si="3"/>
        <v>0</v>
      </c>
      <c r="K34" s="122">
        <v>0</v>
      </c>
      <c r="L34" s="40">
        <f t="shared" si="4"/>
        <v>0</v>
      </c>
      <c r="M34" s="40">
        <v>0</v>
      </c>
      <c r="N34" s="40">
        <f t="shared" si="5"/>
        <v>0</v>
      </c>
      <c r="O34" s="123">
        <v>0</v>
      </c>
      <c r="P34" s="41">
        <f t="shared" si="6"/>
        <v>0</v>
      </c>
      <c r="Q34" s="14">
        <v>0</v>
      </c>
      <c r="R34" s="16">
        <f t="shared" si="7"/>
        <v>0</v>
      </c>
      <c r="S34" s="14">
        <v>0</v>
      </c>
      <c r="T34" s="19">
        <f t="shared" si="8"/>
        <v>0</v>
      </c>
      <c r="U34" s="14">
        <v>0</v>
      </c>
      <c r="V34" s="14">
        <f t="shared" si="9"/>
        <v>0</v>
      </c>
      <c r="W34" s="13">
        <v>0</v>
      </c>
      <c r="X34" s="12">
        <f t="shared" si="10"/>
        <v>0</v>
      </c>
      <c r="Y34" s="103">
        <v>0</v>
      </c>
      <c r="Z34" s="103">
        <f t="shared" si="11"/>
        <v>0</v>
      </c>
      <c r="AA34" s="103">
        <v>0</v>
      </c>
      <c r="AB34" s="18">
        <f t="shared" si="12"/>
        <v>0</v>
      </c>
      <c r="AC34" s="18">
        <f t="shared" si="13"/>
        <v>0</v>
      </c>
      <c r="AD34" s="17">
        <f>SUM(D34,H34,AC34,F34)</f>
        <v>0</v>
      </c>
      <c r="AE34" s="83"/>
      <c r="AF34" s="11"/>
      <c r="AG34" s="11"/>
      <c r="AH34" s="11"/>
      <c r="AI34" s="11"/>
    </row>
    <row r="35" spans="1:35" x14ac:dyDescent="0.25">
      <c r="A35" s="83"/>
      <c r="B35" s="57">
        <v>44073</v>
      </c>
      <c r="C35" s="122">
        <v>0</v>
      </c>
      <c r="D35" s="17">
        <f t="shared" si="0"/>
        <v>0</v>
      </c>
      <c r="E35" s="17">
        <v>0</v>
      </c>
      <c r="F35" s="17">
        <f t="shared" si="1"/>
        <v>0</v>
      </c>
      <c r="G35" s="122">
        <v>0</v>
      </c>
      <c r="H35" s="40">
        <f t="shared" si="2"/>
        <v>0</v>
      </c>
      <c r="I35" s="40">
        <v>0</v>
      </c>
      <c r="J35" s="40">
        <f t="shared" si="3"/>
        <v>0</v>
      </c>
      <c r="K35" s="122">
        <v>0</v>
      </c>
      <c r="L35" s="40">
        <f t="shared" si="4"/>
        <v>0</v>
      </c>
      <c r="M35" s="40">
        <v>0</v>
      </c>
      <c r="N35" s="40">
        <f t="shared" si="5"/>
        <v>0</v>
      </c>
      <c r="O35" s="123">
        <v>0</v>
      </c>
      <c r="P35" s="41">
        <f t="shared" si="6"/>
        <v>0</v>
      </c>
      <c r="Q35" s="14">
        <v>0</v>
      </c>
      <c r="R35" s="16">
        <f t="shared" si="7"/>
        <v>0</v>
      </c>
      <c r="S35" s="14">
        <v>0</v>
      </c>
      <c r="T35" s="19">
        <f t="shared" si="8"/>
        <v>0</v>
      </c>
      <c r="U35" s="14">
        <v>0</v>
      </c>
      <c r="V35" s="14">
        <f t="shared" si="9"/>
        <v>0</v>
      </c>
      <c r="W35" s="13">
        <v>0</v>
      </c>
      <c r="X35" s="12">
        <f t="shared" si="10"/>
        <v>0</v>
      </c>
      <c r="Y35" s="103">
        <v>0</v>
      </c>
      <c r="Z35" s="103">
        <f t="shared" si="11"/>
        <v>0</v>
      </c>
      <c r="AA35" s="103">
        <v>0</v>
      </c>
      <c r="AB35" s="18">
        <f t="shared" si="12"/>
        <v>0</v>
      </c>
      <c r="AC35" s="18">
        <f t="shared" si="13"/>
        <v>0</v>
      </c>
      <c r="AD35" s="17">
        <f>SUM(D35,H35,AC35,F35)</f>
        <v>0</v>
      </c>
      <c r="AE35" s="83"/>
      <c r="AF35" s="11"/>
      <c r="AG35" s="11"/>
      <c r="AH35" s="11"/>
      <c r="AI35" s="11"/>
    </row>
    <row r="36" spans="1:35" x14ac:dyDescent="0.25">
      <c r="A36" s="101"/>
      <c r="B36" s="57">
        <v>44074</v>
      </c>
      <c r="C36" s="122">
        <v>0</v>
      </c>
      <c r="D36" s="17">
        <f t="shared" si="0"/>
        <v>0</v>
      </c>
      <c r="E36" s="17">
        <v>0</v>
      </c>
      <c r="F36" s="17">
        <f t="shared" si="1"/>
        <v>0</v>
      </c>
      <c r="G36" s="122">
        <v>0</v>
      </c>
      <c r="H36" s="40">
        <f t="shared" si="2"/>
        <v>0</v>
      </c>
      <c r="I36" s="40">
        <v>0</v>
      </c>
      <c r="J36" s="40">
        <f t="shared" si="3"/>
        <v>0</v>
      </c>
      <c r="K36" s="122">
        <v>0</v>
      </c>
      <c r="L36" s="40">
        <f t="shared" si="4"/>
        <v>0</v>
      </c>
      <c r="M36" s="40">
        <v>0</v>
      </c>
      <c r="N36" s="40">
        <f t="shared" si="5"/>
        <v>0</v>
      </c>
      <c r="O36" s="102">
        <v>0</v>
      </c>
      <c r="P36" s="41">
        <f t="shared" si="6"/>
        <v>0</v>
      </c>
      <c r="Q36" s="14">
        <v>0</v>
      </c>
      <c r="R36" s="16">
        <f t="shared" si="7"/>
        <v>0</v>
      </c>
      <c r="S36" s="14">
        <v>0</v>
      </c>
      <c r="T36" s="19">
        <f t="shared" si="8"/>
        <v>0</v>
      </c>
      <c r="U36" s="14">
        <v>0</v>
      </c>
      <c r="V36" s="14">
        <f t="shared" si="9"/>
        <v>0</v>
      </c>
      <c r="W36" s="13">
        <v>0</v>
      </c>
      <c r="X36" s="12">
        <f t="shared" si="10"/>
        <v>0</v>
      </c>
      <c r="Y36" s="103">
        <v>0</v>
      </c>
      <c r="Z36" s="103">
        <f t="shared" si="11"/>
        <v>0</v>
      </c>
      <c r="AA36" s="103">
        <v>0</v>
      </c>
      <c r="AB36" s="18">
        <f t="shared" si="12"/>
        <v>0</v>
      </c>
      <c r="AC36" s="18">
        <f t="shared" si="13"/>
        <v>0</v>
      </c>
      <c r="AD36" s="17">
        <f>SUM(D36,H36,AC36,F36)</f>
        <v>0</v>
      </c>
      <c r="AE36" s="101"/>
      <c r="AF36" s="11"/>
      <c r="AG36" s="11"/>
      <c r="AH36" s="11"/>
      <c r="AI36" s="11"/>
    </row>
    <row r="37" spans="1:35" x14ac:dyDescent="0.25">
      <c r="A37" s="4"/>
      <c r="B37" s="57" t="s">
        <v>8</v>
      </c>
      <c r="C37" s="7">
        <f>SUM(C6:C36)</f>
        <v>16</v>
      </c>
      <c r="D37" s="39">
        <f>SUM(D7:D36)</f>
        <v>2400000</v>
      </c>
      <c r="E37" s="39">
        <f>SUM(E7:E36)</f>
        <v>0</v>
      </c>
      <c r="F37" s="39">
        <f t="shared" ref="F37:Y37" si="14">SUM(F7:F36)</f>
        <v>0</v>
      </c>
      <c r="G37" s="39">
        <f t="shared" si="14"/>
        <v>6</v>
      </c>
      <c r="H37" s="39">
        <f t="shared" si="14"/>
        <v>1800000</v>
      </c>
      <c r="I37" s="39">
        <f t="shared" si="14"/>
        <v>0</v>
      </c>
      <c r="J37" s="39">
        <f t="shared" si="14"/>
        <v>0</v>
      </c>
      <c r="K37" s="39">
        <f t="shared" ref="K37:N37" si="15">SUM(K7:K36)</f>
        <v>0</v>
      </c>
      <c r="L37" s="39">
        <f t="shared" si="15"/>
        <v>0</v>
      </c>
      <c r="M37" s="39">
        <f t="shared" si="15"/>
        <v>0</v>
      </c>
      <c r="N37" s="39">
        <f t="shared" si="15"/>
        <v>0</v>
      </c>
      <c r="O37" s="39">
        <f t="shared" si="14"/>
        <v>0</v>
      </c>
      <c r="P37" s="39">
        <f t="shared" si="14"/>
        <v>0</v>
      </c>
      <c r="Q37" s="39">
        <f t="shared" si="14"/>
        <v>3</v>
      </c>
      <c r="R37" s="39">
        <f t="shared" si="14"/>
        <v>900000</v>
      </c>
      <c r="S37" s="39">
        <f t="shared" si="14"/>
        <v>2</v>
      </c>
      <c r="T37" s="39">
        <f t="shared" si="14"/>
        <v>1200000</v>
      </c>
      <c r="U37" s="39">
        <f t="shared" si="14"/>
        <v>0</v>
      </c>
      <c r="V37" s="39">
        <f t="shared" si="14"/>
        <v>0</v>
      </c>
      <c r="W37" s="39">
        <f t="shared" si="14"/>
        <v>0</v>
      </c>
      <c r="X37" s="39">
        <f t="shared" si="14"/>
        <v>0</v>
      </c>
      <c r="Y37" s="39">
        <f t="shared" si="14"/>
        <v>0</v>
      </c>
      <c r="Z37" s="39">
        <f>SUM(Z7:Z36)</f>
        <v>0</v>
      </c>
      <c r="AA37" s="39">
        <f>SUM(AA7:AA36)</f>
        <v>0</v>
      </c>
      <c r="AB37" s="39">
        <f t="shared" ref="AB37:AC37" si="16">SUM(AB7:AB36)</f>
        <v>0</v>
      </c>
      <c r="AC37" s="39">
        <f t="shared" si="16"/>
        <v>2100000</v>
      </c>
      <c r="AD37" s="39">
        <f>SUM(AD7:AD36)</f>
        <v>6300000</v>
      </c>
      <c r="AE37" s="64"/>
    </row>
    <row r="38" spans="1:35" x14ac:dyDescent="0.25">
      <c r="A38" s="53"/>
      <c r="B38" s="59" t="s">
        <v>24</v>
      </c>
      <c r="C38" s="127">
        <v>0</v>
      </c>
      <c r="D38" s="127"/>
      <c r="E38" s="92"/>
      <c r="F38" s="92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</row>
    <row r="39" spans="1:35" s="11" customFormat="1" x14ac:dyDescent="0.25">
      <c r="B39" s="58" t="s">
        <v>50</v>
      </c>
      <c r="C39" s="129">
        <v>0</v>
      </c>
      <c r="D39" s="129"/>
      <c r="E39" s="93"/>
      <c r="F39" s="93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H39" s="11" t="s">
        <v>9</v>
      </c>
    </row>
    <row r="40" spans="1:35" x14ac:dyDescent="0.25">
      <c r="H40" s="2"/>
      <c r="I40" s="2"/>
      <c r="J40" s="52"/>
      <c r="L40" s="2"/>
      <c r="M40" s="2"/>
      <c r="N40" s="52"/>
    </row>
    <row r="42" spans="1:35" x14ac:dyDescent="0.25">
      <c r="AE42" s="1"/>
    </row>
  </sheetData>
  <autoFilter ref="AE4:AE39" xr:uid="{00000000-0009-0000-0000-000000000000}"/>
  <mergeCells count="23">
    <mergeCell ref="K4:L4"/>
    <mergeCell ref="M4:N4"/>
    <mergeCell ref="G39:AE39"/>
    <mergeCell ref="C39:D39"/>
    <mergeCell ref="B2:AE2"/>
    <mergeCell ref="AD4:AD5"/>
    <mergeCell ref="AE4:AE5"/>
    <mergeCell ref="O4:P4"/>
    <mergeCell ref="Q4:R4"/>
    <mergeCell ref="S4:T4"/>
    <mergeCell ref="U4:V4"/>
    <mergeCell ref="W4:X4"/>
    <mergeCell ref="Y4:Z4"/>
    <mergeCell ref="AC4:AC5"/>
    <mergeCell ref="G38:AE38"/>
    <mergeCell ref="I4:J4"/>
    <mergeCell ref="AA4:AB4"/>
    <mergeCell ref="E4:F4"/>
    <mergeCell ref="A4:A5"/>
    <mergeCell ref="B4:B5"/>
    <mergeCell ref="C4:D4"/>
    <mergeCell ref="G4:H4"/>
    <mergeCell ref="C38:D38"/>
  </mergeCells>
  <printOptions horizontalCentered="1"/>
  <pageMargins left="0.25" right="0.25" top="0.75" bottom="0.75" header="0.3" footer="0.3"/>
  <pageSetup paperSize="9" scale="59" orientation="landscape" verticalDpi="300" r:id="rId1"/>
  <colBreaks count="1" manualBreakCount="1"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5"/>
  <sheetViews>
    <sheetView workbookViewId="0">
      <selection activeCell="F17" sqref="F17"/>
    </sheetView>
  </sheetViews>
  <sheetFormatPr defaultColWidth="8.85546875" defaultRowHeight="15" x14ac:dyDescent="0.25"/>
  <cols>
    <col min="2" max="2" width="11.42578125" style="20" customWidth="1"/>
    <col min="3" max="5" width="15.7109375" style="8" customWidth="1"/>
    <col min="6" max="6" width="23.85546875" customWidth="1"/>
  </cols>
  <sheetData>
    <row r="1" spans="1:6" ht="31.5" x14ac:dyDescent="0.5">
      <c r="A1" s="140" t="s">
        <v>88</v>
      </c>
      <c r="B1" s="140"/>
      <c r="C1" s="140"/>
      <c r="D1" s="140"/>
      <c r="E1" s="140"/>
      <c r="F1" s="140"/>
    </row>
    <row r="3" spans="1:6" x14ac:dyDescent="0.25">
      <c r="A3" s="22" t="s">
        <v>0</v>
      </c>
      <c r="B3" s="21" t="s">
        <v>1</v>
      </c>
      <c r="C3" s="24" t="s">
        <v>19</v>
      </c>
      <c r="D3" s="24" t="s">
        <v>20</v>
      </c>
      <c r="E3" s="24" t="s">
        <v>18</v>
      </c>
      <c r="F3" s="22" t="s">
        <v>4</v>
      </c>
    </row>
    <row r="4" spans="1:6" x14ac:dyDescent="0.25">
      <c r="A4" s="34">
        <v>1</v>
      </c>
      <c r="B4" s="21">
        <v>44044</v>
      </c>
      <c r="C4" s="110">
        <v>1453398</v>
      </c>
      <c r="D4" s="110">
        <v>2610000</v>
      </c>
      <c r="E4" s="107">
        <f>SUM(D4,-C4)</f>
        <v>1156602</v>
      </c>
      <c r="F4" s="109"/>
    </row>
    <row r="5" spans="1:6" x14ac:dyDescent="0.25">
      <c r="A5" s="34">
        <v>2</v>
      </c>
      <c r="B5" s="21">
        <v>44045</v>
      </c>
      <c r="C5" s="110">
        <v>2006181</v>
      </c>
      <c r="D5" s="110">
        <v>3120000</v>
      </c>
      <c r="E5" s="107">
        <f t="shared" ref="E5:E34" si="0">SUM(D5,-C5)</f>
        <v>1113819</v>
      </c>
      <c r="F5" s="109"/>
    </row>
    <row r="6" spans="1:6" x14ac:dyDescent="0.25">
      <c r="A6" s="34">
        <v>3</v>
      </c>
      <c r="B6" s="21">
        <v>44046</v>
      </c>
      <c r="C6" s="110">
        <v>1734537</v>
      </c>
      <c r="D6" s="110">
        <v>2365000</v>
      </c>
      <c r="E6" s="107">
        <f t="shared" si="0"/>
        <v>630463</v>
      </c>
      <c r="F6" s="109"/>
    </row>
    <row r="7" spans="1:6" x14ac:dyDescent="0.25">
      <c r="A7" s="34">
        <v>4</v>
      </c>
      <c r="B7" s="21">
        <v>44047</v>
      </c>
      <c r="C7" s="107">
        <v>0</v>
      </c>
      <c r="D7" s="107">
        <v>0</v>
      </c>
      <c r="E7" s="107">
        <f t="shared" si="0"/>
        <v>0</v>
      </c>
      <c r="F7" s="109"/>
    </row>
    <row r="8" spans="1:6" x14ac:dyDescent="0.25">
      <c r="A8" s="34">
        <v>5</v>
      </c>
      <c r="B8" s="21">
        <v>44048</v>
      </c>
      <c r="C8" s="107">
        <v>0</v>
      </c>
      <c r="D8" s="107">
        <v>0</v>
      </c>
      <c r="E8" s="107">
        <f t="shared" si="0"/>
        <v>0</v>
      </c>
      <c r="F8" s="61"/>
    </row>
    <row r="9" spans="1:6" x14ac:dyDescent="0.25">
      <c r="A9" s="34">
        <v>7</v>
      </c>
      <c r="B9" s="21">
        <v>44049</v>
      </c>
      <c r="C9" s="107">
        <v>0</v>
      </c>
      <c r="D9" s="107">
        <v>0</v>
      </c>
      <c r="E9" s="107">
        <f t="shared" si="0"/>
        <v>0</v>
      </c>
      <c r="F9" s="61"/>
    </row>
    <row r="10" spans="1:6" x14ac:dyDescent="0.25">
      <c r="A10" s="34">
        <v>7</v>
      </c>
      <c r="B10" s="21">
        <v>44050</v>
      </c>
      <c r="C10" s="107">
        <v>0</v>
      </c>
      <c r="D10" s="107">
        <v>0</v>
      </c>
      <c r="E10" s="107">
        <f t="shared" si="0"/>
        <v>0</v>
      </c>
      <c r="F10" s="61"/>
    </row>
    <row r="11" spans="1:6" x14ac:dyDescent="0.25">
      <c r="A11" s="34">
        <v>8</v>
      </c>
      <c r="B11" s="21">
        <v>44051</v>
      </c>
      <c r="C11" s="107">
        <v>0</v>
      </c>
      <c r="D11" s="107">
        <v>0</v>
      </c>
      <c r="E11" s="107">
        <f t="shared" si="0"/>
        <v>0</v>
      </c>
      <c r="F11" s="61"/>
    </row>
    <row r="12" spans="1:6" x14ac:dyDescent="0.25">
      <c r="A12" s="34">
        <v>9</v>
      </c>
      <c r="B12" s="21">
        <v>44052</v>
      </c>
      <c r="C12" s="107">
        <v>0</v>
      </c>
      <c r="D12" s="107">
        <v>0</v>
      </c>
      <c r="E12" s="107">
        <f t="shared" si="0"/>
        <v>0</v>
      </c>
      <c r="F12" s="61"/>
    </row>
    <row r="13" spans="1:6" x14ac:dyDescent="0.25">
      <c r="A13" s="34">
        <v>10</v>
      </c>
      <c r="B13" s="21">
        <v>44053</v>
      </c>
      <c r="C13" s="107">
        <v>0</v>
      </c>
      <c r="D13" s="107">
        <v>0</v>
      </c>
      <c r="E13" s="107">
        <f t="shared" si="0"/>
        <v>0</v>
      </c>
      <c r="F13" s="61"/>
    </row>
    <row r="14" spans="1:6" x14ac:dyDescent="0.25">
      <c r="A14" s="34">
        <v>11</v>
      </c>
      <c r="B14" s="21">
        <v>44054</v>
      </c>
      <c r="C14" s="107">
        <v>0</v>
      </c>
      <c r="D14" s="107">
        <v>0</v>
      </c>
      <c r="E14" s="107">
        <f t="shared" si="0"/>
        <v>0</v>
      </c>
      <c r="F14" s="61"/>
    </row>
    <row r="15" spans="1:6" x14ac:dyDescent="0.25">
      <c r="A15" s="34">
        <v>12</v>
      </c>
      <c r="B15" s="21">
        <v>44055</v>
      </c>
      <c r="C15" s="107">
        <v>0</v>
      </c>
      <c r="D15" s="107">
        <v>0</v>
      </c>
      <c r="E15" s="107">
        <f t="shared" si="0"/>
        <v>0</v>
      </c>
      <c r="F15" s="61"/>
    </row>
    <row r="16" spans="1:6" x14ac:dyDescent="0.25">
      <c r="A16" s="34">
        <v>13</v>
      </c>
      <c r="B16" s="21">
        <v>44056</v>
      </c>
      <c r="C16" s="107">
        <v>0</v>
      </c>
      <c r="D16" s="107">
        <v>0</v>
      </c>
      <c r="E16" s="107">
        <f t="shared" si="0"/>
        <v>0</v>
      </c>
      <c r="F16" s="61"/>
    </row>
    <row r="17" spans="1:6" x14ac:dyDescent="0.25">
      <c r="A17" s="34">
        <v>14</v>
      </c>
      <c r="B17" s="21">
        <v>44057</v>
      </c>
      <c r="C17" s="107">
        <v>0</v>
      </c>
      <c r="D17" s="107">
        <v>0</v>
      </c>
      <c r="E17" s="107">
        <f t="shared" si="0"/>
        <v>0</v>
      </c>
      <c r="F17" s="61"/>
    </row>
    <row r="18" spans="1:6" x14ac:dyDescent="0.25">
      <c r="A18" s="34">
        <v>15</v>
      </c>
      <c r="B18" s="21">
        <v>44058</v>
      </c>
      <c r="C18" s="107">
        <v>0</v>
      </c>
      <c r="D18" s="107">
        <v>0</v>
      </c>
      <c r="E18" s="107">
        <f t="shared" si="0"/>
        <v>0</v>
      </c>
      <c r="F18" s="61"/>
    </row>
    <row r="19" spans="1:6" x14ac:dyDescent="0.25">
      <c r="A19" s="34">
        <v>17</v>
      </c>
      <c r="B19" s="21">
        <v>44059</v>
      </c>
      <c r="C19" s="107">
        <v>0</v>
      </c>
      <c r="D19" s="107">
        <v>0</v>
      </c>
      <c r="E19" s="107">
        <f t="shared" si="0"/>
        <v>0</v>
      </c>
      <c r="F19" s="61"/>
    </row>
    <row r="20" spans="1:6" x14ac:dyDescent="0.25">
      <c r="A20" s="34">
        <v>17</v>
      </c>
      <c r="B20" s="21">
        <v>44060</v>
      </c>
      <c r="C20" s="107">
        <v>0</v>
      </c>
      <c r="D20" s="107">
        <v>0</v>
      </c>
      <c r="E20" s="107">
        <f t="shared" si="0"/>
        <v>0</v>
      </c>
      <c r="F20" s="61"/>
    </row>
    <row r="21" spans="1:6" x14ac:dyDescent="0.25">
      <c r="A21" s="34">
        <v>18</v>
      </c>
      <c r="B21" s="21">
        <v>44061</v>
      </c>
      <c r="C21" s="107">
        <v>0</v>
      </c>
      <c r="D21" s="107">
        <v>0</v>
      </c>
      <c r="E21" s="107">
        <f t="shared" si="0"/>
        <v>0</v>
      </c>
      <c r="F21" s="61"/>
    </row>
    <row r="22" spans="1:6" x14ac:dyDescent="0.25">
      <c r="A22" s="34">
        <v>19</v>
      </c>
      <c r="B22" s="21">
        <v>44062</v>
      </c>
      <c r="C22" s="107">
        <v>0</v>
      </c>
      <c r="D22" s="107">
        <v>0</v>
      </c>
      <c r="E22" s="107">
        <f t="shared" si="0"/>
        <v>0</v>
      </c>
      <c r="F22" s="61"/>
    </row>
    <row r="23" spans="1:6" x14ac:dyDescent="0.25">
      <c r="A23" s="34">
        <v>20</v>
      </c>
      <c r="B23" s="21">
        <v>44063</v>
      </c>
      <c r="C23" s="107">
        <v>0</v>
      </c>
      <c r="D23" s="107">
        <v>0</v>
      </c>
      <c r="E23" s="107">
        <f t="shared" si="0"/>
        <v>0</v>
      </c>
      <c r="F23" s="61"/>
    </row>
    <row r="24" spans="1:6" x14ac:dyDescent="0.25">
      <c r="A24" s="34">
        <v>21</v>
      </c>
      <c r="B24" s="21">
        <v>44064</v>
      </c>
      <c r="C24" s="107">
        <v>0</v>
      </c>
      <c r="D24" s="107">
        <v>0</v>
      </c>
      <c r="E24" s="107">
        <f t="shared" si="0"/>
        <v>0</v>
      </c>
      <c r="F24" s="61"/>
    </row>
    <row r="25" spans="1:6" x14ac:dyDescent="0.25">
      <c r="A25" s="34">
        <v>22</v>
      </c>
      <c r="B25" s="21">
        <v>44065</v>
      </c>
      <c r="C25" s="107">
        <v>0</v>
      </c>
      <c r="D25" s="107">
        <v>0</v>
      </c>
      <c r="E25" s="107">
        <f t="shared" si="0"/>
        <v>0</v>
      </c>
      <c r="F25" s="61"/>
    </row>
    <row r="26" spans="1:6" x14ac:dyDescent="0.25">
      <c r="A26" s="34">
        <v>23</v>
      </c>
      <c r="B26" s="21">
        <v>44066</v>
      </c>
      <c r="C26" s="107">
        <v>0</v>
      </c>
      <c r="D26" s="107">
        <v>0</v>
      </c>
      <c r="E26" s="107">
        <f t="shared" si="0"/>
        <v>0</v>
      </c>
      <c r="F26" s="108"/>
    </row>
    <row r="27" spans="1:6" x14ac:dyDescent="0.25">
      <c r="A27" s="34">
        <v>24</v>
      </c>
      <c r="B27" s="21">
        <v>44067</v>
      </c>
      <c r="C27" s="107">
        <v>0</v>
      </c>
      <c r="D27" s="107">
        <v>0</v>
      </c>
      <c r="E27" s="107">
        <f t="shared" si="0"/>
        <v>0</v>
      </c>
      <c r="F27" s="108"/>
    </row>
    <row r="28" spans="1:6" x14ac:dyDescent="0.25">
      <c r="A28" s="34">
        <v>25</v>
      </c>
      <c r="B28" s="21">
        <v>44068</v>
      </c>
      <c r="C28" s="107">
        <v>0</v>
      </c>
      <c r="D28" s="107">
        <v>0</v>
      </c>
      <c r="E28" s="107">
        <v>0</v>
      </c>
      <c r="F28" s="108"/>
    </row>
    <row r="29" spans="1:6" x14ac:dyDescent="0.25">
      <c r="A29" s="34">
        <v>27</v>
      </c>
      <c r="B29" s="21">
        <v>44069</v>
      </c>
      <c r="C29" s="107">
        <v>0</v>
      </c>
      <c r="D29" s="107">
        <v>0</v>
      </c>
      <c r="E29" s="107">
        <f t="shared" si="0"/>
        <v>0</v>
      </c>
      <c r="F29" s="22"/>
    </row>
    <row r="30" spans="1:6" x14ac:dyDescent="0.25">
      <c r="A30" s="34">
        <v>27</v>
      </c>
      <c r="B30" s="21">
        <v>44070</v>
      </c>
      <c r="C30" s="107">
        <v>0</v>
      </c>
      <c r="D30" s="107">
        <v>0</v>
      </c>
      <c r="E30" s="107">
        <f t="shared" si="0"/>
        <v>0</v>
      </c>
      <c r="F30" s="22"/>
    </row>
    <row r="31" spans="1:6" x14ac:dyDescent="0.25">
      <c r="A31" s="34">
        <v>28</v>
      </c>
      <c r="B31" s="21">
        <v>44071</v>
      </c>
      <c r="C31" s="107">
        <v>0</v>
      </c>
      <c r="D31" s="107">
        <v>0</v>
      </c>
      <c r="E31" s="107">
        <f t="shared" si="0"/>
        <v>0</v>
      </c>
      <c r="F31" s="22"/>
    </row>
    <row r="32" spans="1:6" s="84" customFormat="1" x14ac:dyDescent="0.25">
      <c r="A32" s="34">
        <v>29</v>
      </c>
      <c r="B32" s="21">
        <v>44072</v>
      </c>
      <c r="C32" s="107">
        <v>0</v>
      </c>
      <c r="D32" s="107">
        <v>0</v>
      </c>
      <c r="E32" s="107">
        <f t="shared" si="0"/>
        <v>0</v>
      </c>
      <c r="F32" s="34"/>
    </row>
    <row r="33" spans="1:6" s="84" customFormat="1" x14ac:dyDescent="0.25">
      <c r="A33" s="34">
        <v>30</v>
      </c>
      <c r="B33" s="21">
        <v>44073</v>
      </c>
      <c r="C33" s="107">
        <v>0</v>
      </c>
      <c r="D33" s="107">
        <v>0</v>
      </c>
      <c r="E33" s="107">
        <f t="shared" si="0"/>
        <v>0</v>
      </c>
      <c r="F33" s="34"/>
    </row>
    <row r="34" spans="1:6" s="117" customFormat="1" x14ac:dyDescent="0.25">
      <c r="A34" s="34"/>
      <c r="B34" s="21">
        <v>44074</v>
      </c>
      <c r="C34" s="107">
        <v>0</v>
      </c>
      <c r="D34" s="107">
        <v>0</v>
      </c>
      <c r="E34" s="107">
        <f t="shared" si="0"/>
        <v>0</v>
      </c>
      <c r="F34" s="34"/>
    </row>
    <row r="35" spans="1:6" x14ac:dyDescent="0.25">
      <c r="A35" s="34">
        <v>32</v>
      </c>
      <c r="B35" s="21" t="s">
        <v>8</v>
      </c>
      <c r="C35" s="43">
        <f>SUM(C4:C34)</f>
        <v>5194116</v>
      </c>
      <c r="D35" s="43">
        <f>SUM(D4:D34)</f>
        <v>8095000</v>
      </c>
      <c r="E35" s="43">
        <f>SUM(E4:E34)</f>
        <v>2900884</v>
      </c>
      <c r="F35" s="23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37"/>
  <sheetViews>
    <sheetView view="pageBreakPreview" zoomScaleNormal="100" zoomScaleSheetLayoutView="100" workbookViewId="0">
      <selection activeCell="J19" sqref="J19"/>
    </sheetView>
  </sheetViews>
  <sheetFormatPr defaultColWidth="8.85546875" defaultRowHeight="15" x14ac:dyDescent="0.25"/>
  <cols>
    <col min="1" max="1" width="5.42578125" style="76" customWidth="1"/>
    <col min="2" max="2" width="9.140625" style="20" customWidth="1"/>
    <col min="3" max="3" width="5.28515625" style="114" customWidth="1"/>
    <col min="4" max="4" width="18" style="115" customWidth="1"/>
    <col min="5" max="5" width="15.85546875" style="68" customWidth="1"/>
    <col min="6" max="6" width="18.7109375" style="74" customWidth="1"/>
    <col min="7" max="7" width="30" style="70" customWidth="1"/>
    <col min="9" max="9" width="15.42578125" customWidth="1"/>
    <col min="10" max="10" width="14.85546875" customWidth="1"/>
    <col min="14" max="14" width="9.28515625" customWidth="1"/>
  </cols>
  <sheetData>
    <row r="2" spans="1:7" s="80" customFormat="1" ht="31.5" x14ac:dyDescent="0.5">
      <c r="A2" s="141" t="s">
        <v>89</v>
      </c>
      <c r="B2" s="141"/>
      <c r="C2" s="141"/>
      <c r="D2" s="141"/>
      <c r="E2" s="141"/>
      <c r="F2" s="141"/>
      <c r="G2" s="141"/>
    </row>
    <row r="3" spans="1:7" ht="31.5" x14ac:dyDescent="0.5">
      <c r="B3" s="25"/>
      <c r="C3" s="113"/>
    </row>
    <row r="4" spans="1:7" ht="31.5" customHeight="1" x14ac:dyDescent="0.25">
      <c r="A4" s="63" t="s">
        <v>0</v>
      </c>
      <c r="B4" s="88" t="s">
        <v>1</v>
      </c>
      <c r="C4" s="112"/>
      <c r="D4" s="116" t="s">
        <v>53</v>
      </c>
      <c r="E4" s="111" t="s">
        <v>22</v>
      </c>
      <c r="F4" s="111" t="s">
        <v>23</v>
      </c>
      <c r="G4" s="119" t="s">
        <v>4</v>
      </c>
    </row>
    <row r="5" spans="1:7" s="66" customFormat="1" x14ac:dyDescent="0.25">
      <c r="A5" s="158"/>
      <c r="B5" s="157">
        <v>44044</v>
      </c>
      <c r="C5" s="158"/>
      <c r="D5" s="158"/>
      <c r="E5" s="158"/>
      <c r="F5" s="158"/>
      <c r="G5" s="158"/>
    </row>
    <row r="6" spans="1:7" s="100" customFormat="1" x14ac:dyDescent="0.25">
      <c r="A6" s="158"/>
      <c r="B6" s="157">
        <v>44045</v>
      </c>
      <c r="C6" s="158"/>
      <c r="D6" s="158"/>
      <c r="E6" s="158"/>
      <c r="F6" s="158"/>
      <c r="G6" s="158"/>
    </row>
    <row r="7" spans="1:7" s="100" customFormat="1" x14ac:dyDescent="0.25">
      <c r="A7" s="158"/>
      <c r="B7" s="157">
        <v>44046</v>
      </c>
      <c r="C7" s="158"/>
      <c r="D7" s="158"/>
      <c r="E7" s="158"/>
      <c r="F7" s="158"/>
      <c r="G7" s="158"/>
    </row>
    <row r="8" spans="1:7" s="100" customFormat="1" x14ac:dyDescent="0.25">
      <c r="A8" s="158"/>
      <c r="B8" s="157">
        <v>44047</v>
      </c>
      <c r="C8" s="158"/>
      <c r="D8" s="158"/>
      <c r="E8" s="158"/>
      <c r="F8" s="158"/>
      <c r="G8" s="158"/>
    </row>
    <row r="9" spans="1:7" s="100" customFormat="1" x14ac:dyDescent="0.25">
      <c r="A9" s="158"/>
      <c r="B9" s="157">
        <v>44048</v>
      </c>
      <c r="C9" s="158"/>
      <c r="D9" s="158"/>
      <c r="E9" s="158"/>
      <c r="F9" s="158"/>
      <c r="G9" s="158"/>
    </row>
    <row r="10" spans="1:7" s="100" customFormat="1" x14ac:dyDescent="0.25">
      <c r="A10" s="158"/>
      <c r="B10" s="157">
        <v>44049</v>
      </c>
      <c r="C10" s="158"/>
      <c r="D10" s="158"/>
      <c r="E10" s="158"/>
      <c r="F10" s="158"/>
      <c r="G10" s="158"/>
    </row>
    <row r="11" spans="1:7" s="66" customFormat="1" x14ac:dyDescent="0.25">
      <c r="A11" s="158"/>
      <c r="B11" s="157">
        <v>44050</v>
      </c>
      <c r="C11" s="158"/>
      <c r="D11" s="158"/>
      <c r="E11" s="158"/>
      <c r="F11" s="158"/>
      <c r="G11" s="158"/>
    </row>
    <row r="12" spans="1:7" s="89" customFormat="1" x14ac:dyDescent="0.25">
      <c r="A12" s="158"/>
      <c r="B12" s="157">
        <v>44051</v>
      </c>
      <c r="C12" s="158"/>
      <c r="D12" s="158"/>
      <c r="E12" s="158"/>
      <c r="F12" s="158"/>
      <c r="G12" s="158"/>
    </row>
    <row r="13" spans="1:7" s="69" customFormat="1" x14ac:dyDescent="0.25">
      <c r="A13" s="158"/>
      <c r="B13" s="157">
        <v>44052</v>
      </c>
      <c r="C13" s="158"/>
      <c r="D13" s="158"/>
      <c r="E13" s="158"/>
      <c r="F13" s="158"/>
      <c r="G13" s="158"/>
    </row>
    <row r="14" spans="1:7" s="100" customFormat="1" x14ac:dyDescent="0.25">
      <c r="A14" s="158"/>
      <c r="B14" s="157">
        <v>44053</v>
      </c>
      <c r="C14" s="158"/>
      <c r="D14" s="158"/>
      <c r="E14" s="158"/>
      <c r="F14" s="158"/>
      <c r="G14" s="158"/>
    </row>
    <row r="15" spans="1:7" s="100" customFormat="1" x14ac:dyDescent="0.25">
      <c r="A15" s="158"/>
      <c r="B15" s="157">
        <v>44054</v>
      </c>
      <c r="C15" s="158"/>
      <c r="D15" s="158"/>
      <c r="E15" s="158"/>
      <c r="F15" s="158"/>
      <c r="G15" s="158"/>
    </row>
    <row r="16" spans="1:7" s="105" customFormat="1" x14ac:dyDescent="0.25">
      <c r="A16" s="158"/>
      <c r="B16" s="157">
        <v>44055</v>
      </c>
      <c r="C16" s="158"/>
      <c r="D16" s="158"/>
      <c r="E16" s="158"/>
      <c r="F16" s="158"/>
      <c r="G16" s="158"/>
    </row>
    <row r="17" spans="1:7" s="100" customFormat="1" x14ac:dyDescent="0.25">
      <c r="A17" s="158"/>
      <c r="B17" s="157">
        <v>44056</v>
      </c>
      <c r="C17" s="158"/>
      <c r="D17" s="158"/>
      <c r="E17" s="158"/>
      <c r="F17" s="158"/>
      <c r="G17" s="158"/>
    </row>
    <row r="18" spans="1:7" s="87" customFormat="1" x14ac:dyDescent="0.25">
      <c r="A18" s="158"/>
      <c r="B18" s="157">
        <v>44057</v>
      </c>
      <c r="C18" s="158"/>
      <c r="D18" s="158"/>
      <c r="E18" s="158"/>
      <c r="F18" s="158"/>
      <c r="G18" s="158"/>
    </row>
    <row r="19" spans="1:7" s="105" customFormat="1" x14ac:dyDescent="0.25">
      <c r="A19" s="158"/>
      <c r="B19" s="157">
        <v>44058</v>
      </c>
      <c r="C19" s="158"/>
      <c r="D19" s="158"/>
      <c r="E19" s="158"/>
      <c r="F19" s="158"/>
      <c r="G19" s="158"/>
    </row>
    <row r="20" spans="1:7" s="105" customFormat="1" x14ac:dyDescent="0.25">
      <c r="A20" s="158"/>
      <c r="B20" s="157">
        <v>44059</v>
      </c>
      <c r="C20" s="158"/>
      <c r="D20" s="158"/>
      <c r="E20" s="158"/>
      <c r="F20" s="158"/>
      <c r="G20" s="158"/>
    </row>
    <row r="21" spans="1:7" s="105" customFormat="1" x14ac:dyDescent="0.25">
      <c r="A21" s="158"/>
      <c r="B21" s="157">
        <v>44060</v>
      </c>
      <c r="C21" s="158"/>
      <c r="D21" s="158"/>
      <c r="E21" s="158"/>
      <c r="F21" s="158"/>
      <c r="G21" s="158"/>
    </row>
    <row r="22" spans="1:7" s="105" customFormat="1" x14ac:dyDescent="0.25">
      <c r="A22" s="158"/>
      <c r="B22" s="157">
        <v>44061</v>
      </c>
      <c r="C22" s="158"/>
      <c r="D22" s="158"/>
      <c r="E22" s="158"/>
      <c r="F22" s="158"/>
      <c r="G22" s="158"/>
    </row>
    <row r="23" spans="1:7" s="105" customFormat="1" x14ac:dyDescent="0.25">
      <c r="A23" s="158"/>
      <c r="B23" s="157">
        <v>44062</v>
      </c>
      <c r="C23" s="158"/>
      <c r="D23" s="158"/>
      <c r="E23" s="158"/>
      <c r="F23" s="158"/>
      <c r="G23" s="158"/>
    </row>
    <row r="24" spans="1:7" s="105" customFormat="1" x14ac:dyDescent="0.25">
      <c r="A24" s="158"/>
      <c r="B24" s="157">
        <v>44063</v>
      </c>
      <c r="C24" s="158"/>
      <c r="D24" s="158"/>
      <c r="E24" s="158"/>
      <c r="F24" s="158"/>
      <c r="G24" s="158"/>
    </row>
    <row r="25" spans="1:7" s="73" customFormat="1" x14ac:dyDescent="0.25">
      <c r="A25" s="158"/>
      <c r="B25" s="157">
        <v>44064</v>
      </c>
      <c r="C25" s="158"/>
      <c r="D25" s="158"/>
      <c r="E25" s="158"/>
      <c r="F25" s="158"/>
      <c r="G25" s="158"/>
    </row>
    <row r="26" spans="1:7" s="105" customFormat="1" x14ac:dyDescent="0.25">
      <c r="A26" s="158"/>
      <c r="B26" s="157">
        <v>44065</v>
      </c>
      <c r="C26" s="158"/>
      <c r="D26" s="158"/>
      <c r="E26" s="158"/>
      <c r="F26" s="158"/>
      <c r="G26" s="158"/>
    </row>
    <row r="27" spans="1:7" s="105" customFormat="1" x14ac:dyDescent="0.25">
      <c r="A27" s="158"/>
      <c r="B27" s="157">
        <v>44066</v>
      </c>
      <c r="C27" s="158"/>
      <c r="D27" s="158"/>
      <c r="E27" s="158"/>
      <c r="F27" s="158"/>
      <c r="G27" s="158"/>
    </row>
    <row r="28" spans="1:7" s="105" customFormat="1" x14ac:dyDescent="0.25">
      <c r="A28" s="158"/>
      <c r="B28" s="157">
        <v>44067</v>
      </c>
      <c r="C28" s="158"/>
      <c r="D28" s="158"/>
      <c r="E28" s="158"/>
      <c r="F28" s="158"/>
      <c r="G28" s="158"/>
    </row>
    <row r="29" spans="1:7" s="73" customFormat="1" x14ac:dyDescent="0.25">
      <c r="A29" s="158"/>
      <c r="B29" s="157">
        <v>44068</v>
      </c>
      <c r="C29" s="158"/>
      <c r="D29" s="158"/>
      <c r="E29" s="158"/>
      <c r="F29" s="158"/>
      <c r="G29" s="158"/>
    </row>
    <row r="30" spans="1:7" s="105" customFormat="1" x14ac:dyDescent="0.25">
      <c r="A30" s="158"/>
      <c r="B30" s="157">
        <v>44069</v>
      </c>
      <c r="C30" s="158"/>
      <c r="D30" s="158"/>
      <c r="E30" s="158"/>
      <c r="F30" s="158"/>
      <c r="G30" s="158"/>
    </row>
    <row r="31" spans="1:7" x14ac:dyDescent="0.25">
      <c r="A31" s="158"/>
      <c r="B31" s="157">
        <v>44070</v>
      </c>
      <c r="C31" s="158"/>
      <c r="D31" s="158"/>
      <c r="E31" s="158"/>
      <c r="F31" s="158"/>
      <c r="G31" s="158"/>
    </row>
    <row r="32" spans="1:7" s="105" customFormat="1" x14ac:dyDescent="0.25">
      <c r="A32" s="158"/>
      <c r="B32" s="157">
        <v>44071</v>
      </c>
      <c r="C32" s="158"/>
      <c r="D32" s="158"/>
      <c r="E32" s="158"/>
      <c r="F32" s="158"/>
      <c r="G32" s="158"/>
    </row>
    <row r="33" spans="1:7" s="105" customFormat="1" x14ac:dyDescent="0.25">
      <c r="A33" s="158"/>
      <c r="B33" s="157">
        <v>44072</v>
      </c>
      <c r="C33" s="158"/>
      <c r="D33" s="158"/>
      <c r="E33" s="158"/>
      <c r="F33" s="158"/>
      <c r="G33" s="158"/>
    </row>
    <row r="34" spans="1:7" s="105" customFormat="1" x14ac:dyDescent="0.25">
      <c r="A34" s="158"/>
      <c r="B34" s="157">
        <v>44073</v>
      </c>
      <c r="C34" s="158"/>
      <c r="D34" s="158"/>
      <c r="E34" s="158"/>
      <c r="F34" s="158"/>
      <c r="G34" s="158"/>
    </row>
    <row r="35" spans="1:7" x14ac:dyDescent="0.25">
      <c r="A35" s="158"/>
      <c r="B35" s="157">
        <v>44074</v>
      </c>
      <c r="C35" s="158"/>
      <c r="D35" s="158"/>
      <c r="E35" s="158"/>
      <c r="F35" s="158"/>
      <c r="G35" s="158"/>
    </row>
    <row r="36" spans="1:7" x14ac:dyDescent="0.25">
      <c r="A36" s="34">
        <v>35</v>
      </c>
      <c r="B36" s="21" t="s">
        <v>8</v>
      </c>
      <c r="C36" s="121"/>
      <c r="D36" s="159"/>
      <c r="E36" s="86">
        <f>SUM(E5:E35)</f>
        <v>0</v>
      </c>
      <c r="F36" s="86">
        <f>SUM(F5:F35)</f>
        <v>0</v>
      </c>
      <c r="G36" s="71"/>
    </row>
    <row r="37" spans="1:7" s="82" customFormat="1" x14ac:dyDescent="0.25">
      <c r="A37" s="76"/>
      <c r="B37" s="20"/>
      <c r="C37" s="114"/>
      <c r="D37" s="115"/>
      <c r="E37" s="68"/>
      <c r="F37" s="74"/>
      <c r="G37" s="70"/>
    </row>
  </sheetData>
  <mergeCells count="1">
    <mergeCell ref="A2:G2"/>
  </mergeCells>
  <printOptions horizontalCentered="1"/>
  <pageMargins left="0.25" right="0.25" top="0.75" bottom="0.75" header="0.3" footer="0.3"/>
  <pageSetup paperSize="9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6"/>
  <sheetViews>
    <sheetView workbookViewId="0">
      <selection activeCell="C5" sqref="C5:F6"/>
    </sheetView>
  </sheetViews>
  <sheetFormatPr defaultColWidth="8.85546875" defaultRowHeight="15" x14ac:dyDescent="0.25"/>
  <cols>
    <col min="1" max="1" width="4.42578125" style="28" customWidth="1"/>
    <col min="2" max="2" width="9.140625" style="98"/>
    <col min="3" max="3" width="25" customWidth="1"/>
    <col min="4" max="4" width="9.28515625" customWidth="1"/>
    <col min="5" max="5" width="10.42578125" style="8" customWidth="1"/>
    <col min="6" max="6" width="25.42578125" customWidth="1"/>
  </cols>
  <sheetData>
    <row r="2" spans="1:6" ht="28.5" x14ac:dyDescent="0.45">
      <c r="A2" s="142" t="s">
        <v>90</v>
      </c>
      <c r="B2" s="142"/>
      <c r="C2" s="142"/>
      <c r="D2" s="142"/>
      <c r="E2" s="142"/>
      <c r="F2" s="142"/>
    </row>
    <row r="4" spans="1:6" x14ac:dyDescent="0.25">
      <c r="A4" s="26" t="s">
        <v>0</v>
      </c>
      <c r="B4" s="97" t="s">
        <v>21</v>
      </c>
      <c r="C4" s="26" t="s">
        <v>36</v>
      </c>
      <c r="D4" s="26" t="s">
        <v>39</v>
      </c>
      <c r="E4" s="33" t="s">
        <v>37</v>
      </c>
      <c r="F4" s="26" t="s">
        <v>38</v>
      </c>
    </row>
    <row r="5" spans="1:6" x14ac:dyDescent="0.25">
      <c r="A5" s="26">
        <v>1</v>
      </c>
      <c r="B5" s="97">
        <v>44044</v>
      </c>
      <c r="C5" s="26"/>
      <c r="D5" s="26"/>
      <c r="E5" s="42"/>
      <c r="F5" s="26"/>
    </row>
    <row r="6" spans="1:6" x14ac:dyDescent="0.25">
      <c r="A6" s="34">
        <v>8</v>
      </c>
      <c r="B6" s="97">
        <v>44045</v>
      </c>
      <c r="C6" s="34"/>
      <c r="D6" s="34"/>
      <c r="E6" s="42"/>
      <c r="F6" s="34"/>
    </row>
    <row r="7" spans="1:6" x14ac:dyDescent="0.25">
      <c r="A7" s="34">
        <v>9</v>
      </c>
      <c r="B7" s="97">
        <v>44046</v>
      </c>
      <c r="C7" s="34"/>
      <c r="D7" s="34"/>
      <c r="E7" s="42"/>
      <c r="F7" s="34"/>
    </row>
    <row r="8" spans="1:6" s="75" customFormat="1" x14ac:dyDescent="0.25">
      <c r="A8" s="34">
        <v>10</v>
      </c>
      <c r="B8" s="97">
        <v>44047</v>
      </c>
      <c r="C8" s="34"/>
      <c r="D8" s="34"/>
      <c r="E8" s="42"/>
      <c r="F8" s="34"/>
    </row>
    <row r="9" spans="1:6" x14ac:dyDescent="0.25">
      <c r="A9" s="34">
        <v>11</v>
      </c>
      <c r="B9" s="97">
        <v>44048</v>
      </c>
      <c r="C9" s="34"/>
      <c r="D9" s="34"/>
      <c r="E9" s="42"/>
      <c r="F9" s="34"/>
    </row>
    <row r="10" spans="1:6" x14ac:dyDescent="0.25">
      <c r="A10" s="34">
        <v>12</v>
      </c>
      <c r="B10" s="97">
        <v>44049</v>
      </c>
      <c r="C10" s="34"/>
      <c r="D10" s="34"/>
      <c r="E10" s="42"/>
      <c r="F10" s="34"/>
    </row>
    <row r="11" spans="1:6" x14ac:dyDescent="0.25">
      <c r="A11" s="34">
        <v>13</v>
      </c>
      <c r="B11" s="97">
        <v>44050</v>
      </c>
      <c r="C11" s="34"/>
      <c r="D11" s="34"/>
      <c r="E11" s="42"/>
      <c r="F11" s="34"/>
    </row>
    <row r="12" spans="1:6" x14ac:dyDescent="0.25">
      <c r="A12" s="34">
        <v>14</v>
      </c>
      <c r="B12" s="97">
        <v>44051</v>
      </c>
      <c r="C12" s="34"/>
      <c r="D12" s="34"/>
      <c r="E12" s="42"/>
      <c r="F12" s="34"/>
    </row>
    <row r="13" spans="1:6" x14ac:dyDescent="0.25">
      <c r="A13" s="34">
        <v>15</v>
      </c>
      <c r="B13" s="97">
        <v>44052</v>
      </c>
      <c r="C13" s="34"/>
      <c r="D13" s="34"/>
      <c r="E13" s="42"/>
      <c r="F13" s="34"/>
    </row>
    <row r="14" spans="1:6" s="67" customFormat="1" x14ac:dyDescent="0.25">
      <c r="A14" s="34">
        <v>17</v>
      </c>
      <c r="B14" s="97">
        <v>44053</v>
      </c>
      <c r="C14" s="34"/>
      <c r="D14" s="34"/>
      <c r="E14" s="42"/>
      <c r="F14" s="34"/>
    </row>
    <row r="15" spans="1:6" x14ac:dyDescent="0.25">
      <c r="A15" s="34">
        <v>17</v>
      </c>
      <c r="B15" s="97">
        <v>44054</v>
      </c>
      <c r="C15" s="34"/>
      <c r="D15" s="34"/>
      <c r="E15" s="42"/>
      <c r="F15" s="34"/>
    </row>
    <row r="16" spans="1:6" x14ac:dyDescent="0.25">
      <c r="A16" s="34">
        <v>18</v>
      </c>
      <c r="B16" s="97">
        <v>44055</v>
      </c>
      <c r="C16" s="34"/>
      <c r="D16" s="34"/>
      <c r="E16" s="42"/>
      <c r="F16" s="34"/>
    </row>
    <row r="17" spans="1:6" x14ac:dyDescent="0.25">
      <c r="A17" s="34">
        <v>19</v>
      </c>
      <c r="B17" s="97">
        <v>44056</v>
      </c>
      <c r="C17" s="34"/>
      <c r="D17" s="34"/>
      <c r="E17" s="42"/>
      <c r="F17" s="34"/>
    </row>
    <row r="18" spans="1:6" x14ac:dyDescent="0.25">
      <c r="A18" s="34">
        <v>20</v>
      </c>
      <c r="B18" s="97">
        <v>44057</v>
      </c>
      <c r="C18" s="34"/>
      <c r="D18" s="34"/>
      <c r="E18" s="42"/>
      <c r="F18" s="34"/>
    </row>
    <row r="19" spans="1:6" x14ac:dyDescent="0.25">
      <c r="A19" s="34">
        <v>21</v>
      </c>
      <c r="B19" s="97">
        <v>44058</v>
      </c>
      <c r="C19" s="34"/>
      <c r="D19" s="34"/>
      <c r="E19" s="42"/>
      <c r="F19" s="34"/>
    </row>
    <row r="20" spans="1:6" x14ac:dyDescent="0.25">
      <c r="A20" s="34">
        <v>22</v>
      </c>
      <c r="B20" s="97">
        <v>44059</v>
      </c>
      <c r="C20" s="34"/>
      <c r="D20" s="34"/>
      <c r="E20" s="42"/>
      <c r="F20" s="34"/>
    </row>
    <row r="21" spans="1:6" x14ac:dyDescent="0.25">
      <c r="A21" s="34">
        <v>23</v>
      </c>
      <c r="B21" s="97">
        <v>44060</v>
      </c>
      <c r="C21" s="34"/>
      <c r="D21" s="34"/>
      <c r="E21" s="42"/>
      <c r="F21" s="34"/>
    </row>
    <row r="22" spans="1:6" x14ac:dyDescent="0.25">
      <c r="A22" s="34">
        <v>24</v>
      </c>
      <c r="B22" s="97">
        <v>44061</v>
      </c>
      <c r="C22" s="34"/>
      <c r="D22" s="34"/>
      <c r="E22" s="42"/>
      <c r="F22" s="34"/>
    </row>
    <row r="23" spans="1:6" s="82" customFormat="1" x14ac:dyDescent="0.25">
      <c r="A23" s="34">
        <v>25</v>
      </c>
      <c r="B23" s="97">
        <v>44062</v>
      </c>
      <c r="C23" s="34"/>
      <c r="D23" s="34"/>
      <c r="E23" s="42"/>
      <c r="F23" s="34"/>
    </row>
    <row r="24" spans="1:6" s="82" customFormat="1" x14ac:dyDescent="0.25">
      <c r="A24" s="34">
        <v>27</v>
      </c>
      <c r="B24" s="97">
        <v>44063</v>
      </c>
      <c r="C24" s="34"/>
      <c r="D24" s="34"/>
      <c r="E24" s="42"/>
      <c r="F24" s="34"/>
    </row>
    <row r="25" spans="1:6" x14ac:dyDescent="0.25">
      <c r="A25" s="34">
        <v>27</v>
      </c>
      <c r="B25" s="97">
        <v>44064</v>
      </c>
      <c r="C25" s="34"/>
      <c r="D25" s="34"/>
      <c r="E25" s="42"/>
      <c r="F25" s="34"/>
    </row>
    <row r="26" spans="1:6" s="65" customFormat="1" x14ac:dyDescent="0.25">
      <c r="A26" s="34">
        <v>28</v>
      </c>
      <c r="B26" s="97">
        <v>44065</v>
      </c>
      <c r="C26" s="34"/>
      <c r="D26" s="34"/>
      <c r="E26" s="42"/>
      <c r="F26" s="34"/>
    </row>
    <row r="27" spans="1:6" s="65" customFormat="1" x14ac:dyDescent="0.25">
      <c r="A27" s="34">
        <v>29</v>
      </c>
      <c r="B27" s="97">
        <v>44066</v>
      </c>
      <c r="C27" s="34"/>
      <c r="D27" s="34"/>
      <c r="E27" s="42"/>
      <c r="F27" s="34"/>
    </row>
    <row r="28" spans="1:6" s="120" customFormat="1" x14ac:dyDescent="0.25">
      <c r="A28" s="34"/>
      <c r="B28" s="97">
        <v>44067</v>
      </c>
      <c r="C28" s="34"/>
      <c r="D28" s="34"/>
      <c r="E28" s="42"/>
      <c r="F28" s="34"/>
    </row>
    <row r="29" spans="1:6" s="120" customFormat="1" x14ac:dyDescent="0.25">
      <c r="A29" s="34"/>
      <c r="B29" s="97">
        <v>44068</v>
      </c>
      <c r="C29" s="34"/>
      <c r="D29" s="34"/>
      <c r="E29" s="42"/>
      <c r="F29" s="34"/>
    </row>
    <row r="30" spans="1:6" s="120" customFormat="1" x14ac:dyDescent="0.25">
      <c r="A30" s="34"/>
      <c r="B30" s="97">
        <v>44069</v>
      </c>
      <c r="C30" s="34"/>
      <c r="D30" s="34"/>
      <c r="E30" s="42"/>
      <c r="F30" s="34"/>
    </row>
    <row r="31" spans="1:6" s="120" customFormat="1" x14ac:dyDescent="0.25">
      <c r="A31" s="34"/>
      <c r="B31" s="97">
        <v>44070</v>
      </c>
      <c r="C31" s="34"/>
      <c r="D31" s="34"/>
      <c r="E31" s="42"/>
      <c r="F31" s="34"/>
    </row>
    <row r="32" spans="1:6" s="120" customFormat="1" x14ac:dyDescent="0.25">
      <c r="A32" s="34"/>
      <c r="B32" s="97">
        <v>44071</v>
      </c>
      <c r="C32" s="34"/>
      <c r="D32" s="34"/>
      <c r="E32" s="42"/>
      <c r="F32" s="34"/>
    </row>
    <row r="33" spans="1:6" s="120" customFormat="1" x14ac:dyDescent="0.25">
      <c r="A33" s="34"/>
      <c r="B33" s="97">
        <v>44072</v>
      </c>
      <c r="C33" s="34"/>
      <c r="D33" s="34"/>
      <c r="E33" s="42"/>
      <c r="F33" s="34"/>
    </row>
    <row r="34" spans="1:6" s="120" customFormat="1" x14ac:dyDescent="0.25">
      <c r="A34" s="34"/>
      <c r="B34" s="97">
        <v>44073</v>
      </c>
      <c r="C34" s="34"/>
      <c r="D34" s="34"/>
      <c r="E34" s="42"/>
      <c r="F34" s="34"/>
    </row>
    <row r="35" spans="1:6" s="120" customFormat="1" x14ac:dyDescent="0.25">
      <c r="A35" s="34"/>
      <c r="B35" s="97">
        <v>44074</v>
      </c>
      <c r="C35" s="34"/>
      <c r="D35" s="34"/>
      <c r="E35" s="42"/>
      <c r="F35" s="34"/>
    </row>
    <row r="36" spans="1:6" x14ac:dyDescent="0.25">
      <c r="A36" s="26">
        <v>32</v>
      </c>
      <c r="B36" s="97"/>
      <c r="C36" s="26" t="s">
        <v>8</v>
      </c>
      <c r="D36" s="26"/>
      <c r="E36" s="43">
        <f>SUM(E5:E35)</f>
        <v>0</v>
      </c>
      <c r="F36" s="26"/>
    </row>
  </sheetData>
  <mergeCells count="1">
    <mergeCell ref="A2:F2"/>
  </mergeCells>
  <printOptions horizontalCentered="1"/>
  <pageMargins left="0.25" right="0" top="0.75" bottom="0.75" header="0.3" footer="0.3"/>
  <pageSetup paperSize="9" orientation="portrait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V31"/>
  <sheetViews>
    <sheetView workbookViewId="0">
      <selection activeCell="C39" sqref="C39:D39"/>
    </sheetView>
  </sheetViews>
  <sheetFormatPr defaultColWidth="8.85546875" defaultRowHeight="15" x14ac:dyDescent="0.25"/>
  <cols>
    <col min="1" max="1" width="4.42578125" customWidth="1"/>
    <col min="2" max="2" width="13.85546875" style="45" customWidth="1"/>
    <col min="3" max="3" width="24.7109375" style="37" customWidth="1"/>
    <col min="4" max="4" width="9.7109375" style="37" bestFit="1" customWidth="1"/>
    <col min="5" max="5" width="18.42578125" style="8" customWidth="1"/>
    <col min="6" max="6" width="10.140625" bestFit="1" customWidth="1"/>
  </cols>
  <sheetData>
    <row r="2" spans="1:6" ht="20.25" x14ac:dyDescent="0.3">
      <c r="B2" s="143" t="s">
        <v>91</v>
      </c>
      <c r="C2" s="144"/>
      <c r="D2" s="144"/>
      <c r="E2" s="144"/>
    </row>
    <row r="3" spans="1:6" x14ac:dyDescent="0.25">
      <c r="A3" s="23" t="s">
        <v>0</v>
      </c>
      <c r="B3" s="46" t="s">
        <v>21</v>
      </c>
      <c r="C3" s="34" t="s">
        <v>45</v>
      </c>
      <c r="D3" s="34" t="s">
        <v>15</v>
      </c>
      <c r="E3" s="85" t="s">
        <v>46</v>
      </c>
    </row>
    <row r="4" spans="1:6" s="89" customFormat="1" x14ac:dyDescent="0.25">
      <c r="A4" s="23"/>
      <c r="B4" s="90" t="s">
        <v>54</v>
      </c>
      <c r="C4" s="34" t="s">
        <v>55</v>
      </c>
      <c r="D4" s="34" t="s">
        <v>56</v>
      </c>
      <c r="E4" s="86">
        <v>5825000</v>
      </c>
    </row>
    <row r="5" spans="1:6" s="94" customFormat="1" x14ac:dyDescent="0.25">
      <c r="A5" s="23"/>
      <c r="B5" s="96">
        <v>44018</v>
      </c>
      <c r="C5" s="104" t="s">
        <v>76</v>
      </c>
      <c r="D5" s="34" t="s">
        <v>57</v>
      </c>
      <c r="E5" s="78">
        <v>1500000</v>
      </c>
    </row>
    <row r="6" spans="1:6" s="94" customFormat="1" x14ac:dyDescent="0.25">
      <c r="A6" s="23"/>
      <c r="B6" s="96" t="s">
        <v>82</v>
      </c>
      <c r="C6" s="72" t="s">
        <v>77</v>
      </c>
      <c r="D6" s="34" t="s">
        <v>78</v>
      </c>
      <c r="E6" s="78">
        <v>780000</v>
      </c>
    </row>
    <row r="7" spans="1:6" s="69" customFormat="1" x14ac:dyDescent="0.25">
      <c r="A7" s="23"/>
      <c r="B7" s="145" t="s">
        <v>34</v>
      </c>
      <c r="C7" s="145"/>
      <c r="D7" s="145"/>
      <c r="E7" s="48">
        <f>SUM(E4:E6)</f>
        <v>8105000</v>
      </c>
    </row>
    <row r="9" spans="1:6" x14ac:dyDescent="0.25">
      <c r="C9" s="62"/>
      <c r="D9" s="62"/>
      <c r="E9" s="62"/>
    </row>
    <row r="10" spans="1:6" x14ac:dyDescent="0.25">
      <c r="C10" s="62"/>
      <c r="D10" s="62"/>
      <c r="E10" s="62"/>
    </row>
    <row r="11" spans="1:6" x14ac:dyDescent="0.25">
      <c r="B11"/>
      <c r="C11"/>
      <c r="D11"/>
      <c r="E11"/>
      <c r="F11" s="62"/>
    </row>
    <row r="12" spans="1:6" x14ac:dyDescent="0.25">
      <c r="B12"/>
      <c r="C12"/>
      <c r="D12"/>
      <c r="E12"/>
      <c r="F12" s="62"/>
    </row>
    <row r="13" spans="1:6" x14ac:dyDescent="0.25">
      <c r="B13"/>
      <c r="C13"/>
      <c r="D13"/>
      <c r="E13"/>
    </row>
    <row r="14" spans="1:6" x14ac:dyDescent="0.25">
      <c r="B14"/>
      <c r="C14"/>
      <c r="D14"/>
      <c r="E14"/>
    </row>
    <row r="15" spans="1:6" x14ac:dyDescent="0.25">
      <c r="B15"/>
      <c r="C15"/>
      <c r="D15"/>
      <c r="E15"/>
    </row>
    <row r="16" spans="1:6" x14ac:dyDescent="0.25">
      <c r="B16"/>
      <c r="C16"/>
      <c r="D16"/>
      <c r="E16"/>
    </row>
    <row r="17" spans="2:22" x14ac:dyDescent="0.25">
      <c r="B17"/>
      <c r="C17"/>
      <c r="D17"/>
      <c r="E17"/>
    </row>
    <row r="18" spans="2:22" x14ac:dyDescent="0.25">
      <c r="B18" s="60"/>
      <c r="C18" s="60"/>
      <c r="D18" s="60"/>
      <c r="E18" s="60"/>
    </row>
    <row r="19" spans="2:22" x14ac:dyDescent="0.25">
      <c r="B19"/>
      <c r="C19"/>
      <c r="D19"/>
      <c r="E19"/>
      <c r="K19" s="62"/>
    </row>
    <row r="20" spans="2:22" x14ac:dyDescent="0.25">
      <c r="B20"/>
      <c r="C20"/>
      <c r="D20"/>
      <c r="E20"/>
      <c r="F20" s="60"/>
      <c r="G20" s="60"/>
      <c r="H20" s="60"/>
      <c r="I20" s="60"/>
      <c r="J20" s="60"/>
      <c r="K20" s="62"/>
      <c r="O20" s="60"/>
      <c r="P20" s="60"/>
      <c r="Q20" s="60"/>
      <c r="R20" s="60"/>
      <c r="S20" s="60"/>
      <c r="T20" s="60"/>
      <c r="U20" s="60"/>
      <c r="V20" s="60"/>
    </row>
    <row r="21" spans="2:22" x14ac:dyDescent="0.25">
      <c r="B21"/>
      <c r="C21"/>
      <c r="D21"/>
      <c r="E21"/>
      <c r="K21" s="62"/>
    </row>
    <row r="22" spans="2:22" x14ac:dyDescent="0.25">
      <c r="B22"/>
      <c r="C22"/>
      <c r="D22"/>
      <c r="E22"/>
      <c r="K22" s="62"/>
    </row>
    <row r="23" spans="2:22" x14ac:dyDescent="0.25">
      <c r="B23"/>
      <c r="C23"/>
      <c r="D23"/>
      <c r="E23"/>
      <c r="F23" s="8"/>
      <c r="K23" s="62"/>
    </row>
    <row r="24" spans="2:22" x14ac:dyDescent="0.25">
      <c r="B24"/>
      <c r="C24"/>
      <c r="D24"/>
      <c r="E24"/>
      <c r="K24" s="62"/>
    </row>
    <row r="25" spans="2:22" x14ac:dyDescent="0.25">
      <c r="B25"/>
      <c r="C25"/>
      <c r="D25"/>
      <c r="E25"/>
    </row>
    <row r="26" spans="2:22" x14ac:dyDescent="0.25">
      <c r="B26"/>
      <c r="C26"/>
      <c r="D26"/>
      <c r="E26"/>
      <c r="O26" s="62"/>
      <c r="P26" s="62"/>
      <c r="Q26" s="62"/>
      <c r="R26" s="62"/>
      <c r="S26" s="62"/>
    </row>
    <row r="27" spans="2:22" x14ac:dyDescent="0.25">
      <c r="B27"/>
      <c r="C27"/>
      <c r="D27"/>
      <c r="E27"/>
      <c r="O27" s="62"/>
      <c r="P27" s="62"/>
      <c r="Q27" s="62"/>
      <c r="R27" s="62"/>
      <c r="S27" s="62"/>
    </row>
    <row r="28" spans="2:22" x14ac:dyDescent="0.25">
      <c r="O28" s="62"/>
      <c r="P28" s="62"/>
      <c r="Q28" s="62"/>
      <c r="R28" s="62"/>
      <c r="S28" s="62"/>
    </row>
    <row r="29" spans="2:22" x14ac:dyDescent="0.25">
      <c r="O29" s="62"/>
      <c r="P29" s="62"/>
      <c r="Q29" s="62"/>
      <c r="R29" s="62"/>
      <c r="S29" s="62"/>
    </row>
    <row r="30" spans="2:22" x14ac:dyDescent="0.25">
      <c r="O30" s="62"/>
      <c r="P30" s="62"/>
      <c r="Q30" s="62"/>
      <c r="R30" s="62"/>
      <c r="S30" s="62"/>
    </row>
    <row r="31" spans="2:22" x14ac:dyDescent="0.25">
      <c r="O31" s="62"/>
      <c r="P31" s="62"/>
      <c r="Q31" s="62"/>
      <c r="R31" s="62"/>
      <c r="S31" s="62"/>
    </row>
  </sheetData>
  <mergeCells count="2">
    <mergeCell ref="B2:E2"/>
    <mergeCell ref="B7:D7"/>
  </mergeCells>
  <phoneticPr fontId="13" type="noConversion"/>
  <printOptions horizontalCentered="1"/>
  <pageMargins left="0.25" right="0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36"/>
  <sheetViews>
    <sheetView workbookViewId="0">
      <selection activeCell="E21" sqref="E21"/>
    </sheetView>
  </sheetViews>
  <sheetFormatPr defaultColWidth="8.85546875" defaultRowHeight="15" x14ac:dyDescent="0.25"/>
  <cols>
    <col min="1" max="1" width="9.85546875" customWidth="1"/>
    <col min="2" max="2" width="14.85546875" customWidth="1"/>
    <col min="3" max="3" width="17.28515625" style="8" customWidth="1"/>
    <col min="4" max="4" width="16.42578125" customWidth="1"/>
    <col min="5" max="5" width="16.85546875" style="8" bestFit="1" customWidth="1"/>
    <col min="6" max="6" width="13.28515625" customWidth="1"/>
    <col min="7" max="7" width="22" customWidth="1"/>
    <col min="8" max="8" width="18.7109375" style="8" customWidth="1"/>
  </cols>
  <sheetData>
    <row r="2" spans="2:8" ht="28.5" x14ac:dyDescent="0.45">
      <c r="B2" s="142" t="s">
        <v>87</v>
      </c>
      <c r="C2" s="142"/>
      <c r="D2" s="142"/>
      <c r="E2" s="142"/>
      <c r="F2" s="142"/>
      <c r="G2" s="142"/>
      <c r="H2" s="142"/>
    </row>
    <row r="5" spans="2:8" x14ac:dyDescent="0.25">
      <c r="B5" s="146" t="s">
        <v>25</v>
      </c>
      <c r="C5" s="146"/>
      <c r="D5" s="146"/>
    </row>
    <row r="6" spans="2:8" x14ac:dyDescent="0.25">
      <c r="C6"/>
      <c r="D6" s="8"/>
    </row>
    <row r="7" spans="2:8" x14ac:dyDescent="0.25">
      <c r="B7" s="31" t="s">
        <v>0</v>
      </c>
      <c r="C7" s="31" t="s">
        <v>41</v>
      </c>
      <c r="D7" s="32" t="s">
        <v>33</v>
      </c>
    </row>
    <row r="8" spans="2:8" x14ac:dyDescent="0.25">
      <c r="B8" s="31">
        <v>1</v>
      </c>
      <c r="C8" s="31" t="s">
        <v>26</v>
      </c>
      <c r="D8" s="42">
        <f>'khám bệnh'!D37+'khám bệnh'!F37+'khám bệnh'!H37</f>
        <v>4200000</v>
      </c>
      <c r="G8" s="23" t="s">
        <v>47</v>
      </c>
      <c r="H8" s="47">
        <f>SUM(D8,D9)</f>
        <v>6300000</v>
      </c>
    </row>
    <row r="9" spans="2:8" x14ac:dyDescent="0.25">
      <c r="B9" s="31">
        <v>2</v>
      </c>
      <c r="C9" s="31" t="s">
        <v>29</v>
      </c>
      <c r="D9" s="42">
        <f>'khám bệnh'!AC37</f>
        <v>2100000</v>
      </c>
      <c r="F9" s="8"/>
      <c r="G9" s="23" t="s">
        <v>48</v>
      </c>
      <c r="H9" s="47">
        <f>SUM(D10,-E21,-chi!E36)</f>
        <v>8095000</v>
      </c>
    </row>
    <row r="10" spans="2:8" x14ac:dyDescent="0.25">
      <c r="B10" s="31">
        <v>3</v>
      </c>
      <c r="C10" s="31" t="s">
        <v>27</v>
      </c>
      <c r="D10" s="42">
        <f>thuốc!D35</f>
        <v>8095000</v>
      </c>
      <c r="G10" s="23" t="s">
        <v>49</v>
      </c>
      <c r="H10" s="47">
        <f>nợ!E7+nhập!F36</f>
        <v>8105000</v>
      </c>
    </row>
    <row r="11" spans="2:8" x14ac:dyDescent="0.25">
      <c r="B11" s="31">
        <v>4</v>
      </c>
      <c r="C11" s="31" t="s">
        <v>8</v>
      </c>
      <c r="D11" s="43">
        <f>SUM(D8:D10)</f>
        <v>14395000</v>
      </c>
      <c r="G11" s="23"/>
      <c r="H11" s="47"/>
    </row>
    <row r="12" spans="2:8" x14ac:dyDescent="0.25">
      <c r="C12"/>
      <c r="D12" s="8"/>
    </row>
    <row r="13" spans="2:8" x14ac:dyDescent="0.25">
      <c r="B13" s="147" t="s">
        <v>28</v>
      </c>
      <c r="C13" s="147"/>
      <c r="D13" s="147"/>
      <c r="E13" s="147"/>
    </row>
    <row r="15" spans="2:8" ht="30.75" customHeight="1" x14ac:dyDescent="0.25"/>
    <row r="16" spans="2:8" x14ac:dyDescent="0.25">
      <c r="B16" s="29" t="s">
        <v>0</v>
      </c>
      <c r="C16" s="26" t="s">
        <v>36</v>
      </c>
      <c r="D16" s="26" t="s">
        <v>32</v>
      </c>
      <c r="E16" s="27" t="s">
        <v>33</v>
      </c>
    </row>
    <row r="17" spans="2:15" x14ac:dyDescent="0.25">
      <c r="B17" s="38">
        <v>1</v>
      </c>
      <c r="C17" s="151" t="s">
        <v>43</v>
      </c>
      <c r="D17" s="34" t="s">
        <v>31</v>
      </c>
      <c r="E17" s="42">
        <v>0</v>
      </c>
    </row>
    <row r="18" spans="2:15" x14ac:dyDescent="0.25">
      <c r="B18" s="38">
        <v>2</v>
      </c>
      <c r="C18" s="151"/>
      <c r="D18" s="34" t="s">
        <v>30</v>
      </c>
      <c r="E18" s="42">
        <v>0</v>
      </c>
    </row>
    <row r="19" spans="2:15" x14ac:dyDescent="0.25">
      <c r="B19" s="38">
        <v>4</v>
      </c>
      <c r="C19" s="151"/>
      <c r="D19" s="34" t="s">
        <v>81</v>
      </c>
      <c r="E19" s="42">
        <v>0</v>
      </c>
    </row>
    <row r="20" spans="2:15" x14ac:dyDescent="0.25">
      <c r="B20" s="38">
        <v>5</v>
      </c>
      <c r="C20" s="151"/>
      <c r="D20" s="34" t="s">
        <v>34</v>
      </c>
      <c r="E20" s="43">
        <f>SUM(E17:E19)</f>
        <v>0</v>
      </c>
    </row>
    <row r="21" spans="2:15" ht="19.5" customHeight="1" x14ac:dyDescent="0.25">
      <c r="B21" s="36">
        <v>7</v>
      </c>
      <c r="C21" s="35" t="s">
        <v>27</v>
      </c>
      <c r="D21" s="35" t="s">
        <v>17</v>
      </c>
      <c r="E21" s="49">
        <f>nhập!E36</f>
        <v>0</v>
      </c>
    </row>
    <row r="22" spans="2:15" ht="18.75" customHeight="1" x14ac:dyDescent="0.25">
      <c r="B22" s="30">
        <v>7</v>
      </c>
      <c r="C22" s="29" t="s">
        <v>35</v>
      </c>
      <c r="D22" s="26" t="s">
        <v>34</v>
      </c>
      <c r="E22" s="43">
        <f>chi!E36</f>
        <v>0</v>
      </c>
    </row>
    <row r="23" spans="2:15" ht="18.75" customHeight="1" x14ac:dyDescent="0.25">
      <c r="B23" s="29">
        <v>8</v>
      </c>
      <c r="C23" s="152" t="s">
        <v>40</v>
      </c>
      <c r="D23" s="153"/>
      <c r="E23" s="44">
        <f>SUM(E20:E22)</f>
        <v>0</v>
      </c>
    </row>
    <row r="26" spans="2:15" ht="15.75" thickBot="1" x14ac:dyDescent="0.3">
      <c r="B26" s="146" t="s">
        <v>42</v>
      </c>
      <c r="C26" s="146"/>
      <c r="D26" s="146"/>
      <c r="E26" s="146"/>
    </row>
    <row r="27" spans="2:15" ht="34.5" customHeight="1" thickBot="1" x14ac:dyDescent="0.3">
      <c r="B27" s="148">
        <f>SUM(D11,-E23)</f>
        <v>14395000</v>
      </c>
      <c r="C27" s="149"/>
      <c r="D27" s="149"/>
      <c r="E27" s="150"/>
      <c r="O27" s="8"/>
    </row>
    <row r="28" spans="2:15" x14ac:dyDescent="0.25">
      <c r="O28" s="8"/>
    </row>
    <row r="29" spans="2:15" x14ac:dyDescent="0.25">
      <c r="O29" s="8"/>
    </row>
    <row r="30" spans="2:15" x14ac:dyDescent="0.25">
      <c r="O30" s="8"/>
    </row>
    <row r="31" spans="2:15" x14ac:dyDescent="0.25">
      <c r="O31" s="8"/>
    </row>
    <row r="32" spans="2:15" x14ac:dyDescent="0.25">
      <c r="O32" s="8"/>
    </row>
    <row r="33" spans="15:15" x14ac:dyDescent="0.25">
      <c r="O33" s="8"/>
    </row>
    <row r="34" spans="15:15" x14ac:dyDescent="0.25">
      <c r="O34" s="8"/>
    </row>
    <row r="35" spans="15:15" x14ac:dyDescent="0.25">
      <c r="O35" s="8"/>
    </row>
    <row r="36" spans="15:15" x14ac:dyDescent="0.25">
      <c r="O36" s="8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A625-BAF6-47D2-B82C-BA12E06CE220}">
  <dimension ref="A1:E22"/>
  <sheetViews>
    <sheetView workbookViewId="0">
      <selection activeCell="B10" sqref="B10"/>
    </sheetView>
  </sheetViews>
  <sheetFormatPr defaultColWidth="8.85546875" defaultRowHeight="15" x14ac:dyDescent="0.25"/>
  <cols>
    <col min="1" max="1" width="15" customWidth="1"/>
    <col min="2" max="2" width="15.28515625" customWidth="1"/>
    <col min="3" max="3" width="20.140625" customWidth="1"/>
    <col min="4" max="4" width="13.28515625" customWidth="1"/>
    <col min="5" max="5" width="12.85546875" customWidth="1"/>
  </cols>
  <sheetData>
    <row r="1" spans="1:5" ht="21" x14ac:dyDescent="0.35">
      <c r="A1" s="156" t="s">
        <v>79</v>
      </c>
      <c r="B1" s="156"/>
      <c r="C1" s="156"/>
      <c r="D1" s="156"/>
      <c r="E1" s="156"/>
    </row>
    <row r="2" spans="1:5" x14ac:dyDescent="0.25">
      <c r="A2" s="147" t="s">
        <v>58</v>
      </c>
      <c r="B2" s="147"/>
      <c r="D2" t="s">
        <v>62</v>
      </c>
    </row>
    <row r="3" spans="1:5" s="94" customFormat="1" x14ac:dyDescent="0.25">
      <c r="A3" s="95"/>
      <c r="B3" s="95"/>
    </row>
    <row r="4" spans="1:5" x14ac:dyDescent="0.25">
      <c r="A4" s="23" t="s">
        <v>59</v>
      </c>
      <c r="B4" s="47">
        <f>E4</f>
        <v>8095000</v>
      </c>
      <c r="D4" s="23" t="s">
        <v>63</v>
      </c>
      <c r="E4" s="47">
        <f>thuốc!D35</f>
        <v>8095000</v>
      </c>
    </row>
    <row r="5" spans="1:5" x14ac:dyDescent="0.25">
      <c r="A5" s="23" t="s">
        <v>60</v>
      </c>
      <c r="B5" s="47">
        <f>chi!E36+nhập!E36</f>
        <v>0</v>
      </c>
      <c r="D5" s="23" t="s">
        <v>64</v>
      </c>
      <c r="E5" s="47">
        <f>thuốc!C35</f>
        <v>5194116</v>
      </c>
    </row>
    <row r="6" spans="1:5" x14ac:dyDescent="0.25">
      <c r="A6" s="23" t="s">
        <v>61</v>
      </c>
      <c r="B6" s="47">
        <f>B4-B5</f>
        <v>8095000</v>
      </c>
      <c r="D6" s="23" t="s">
        <v>65</v>
      </c>
      <c r="E6" s="47">
        <f>E4-E5</f>
        <v>2900884</v>
      </c>
    </row>
    <row r="8" spans="1:5" x14ac:dyDescent="0.25">
      <c r="A8" s="147" t="s">
        <v>66</v>
      </c>
      <c r="B8" s="147"/>
      <c r="C8" s="147"/>
      <c r="D8" s="147"/>
    </row>
    <row r="9" spans="1:5" x14ac:dyDescent="0.25">
      <c r="A9" s="154" t="s">
        <v>67</v>
      </c>
      <c r="B9" s="155"/>
      <c r="C9" s="154" t="s">
        <v>71</v>
      </c>
      <c r="D9" s="155"/>
    </row>
    <row r="10" spans="1:5" x14ac:dyDescent="0.25">
      <c r="A10" s="23" t="s">
        <v>68</v>
      </c>
      <c r="B10" s="47">
        <v>22423000</v>
      </c>
      <c r="C10" s="23" t="s">
        <v>72</v>
      </c>
      <c r="D10" s="47">
        <v>0</v>
      </c>
    </row>
    <row r="11" spans="1:5" x14ac:dyDescent="0.25">
      <c r="A11" s="23" t="s">
        <v>80</v>
      </c>
      <c r="B11" s="99">
        <v>94952702</v>
      </c>
      <c r="C11" s="23" t="s">
        <v>73</v>
      </c>
      <c r="D11" s="47">
        <v>30687006</v>
      </c>
    </row>
    <row r="12" spans="1:5" x14ac:dyDescent="0.25">
      <c r="A12" s="23"/>
      <c r="B12" s="47"/>
      <c r="C12" s="23" t="s">
        <v>69</v>
      </c>
      <c r="D12" s="47">
        <v>89187956</v>
      </c>
    </row>
    <row r="13" spans="1:5" x14ac:dyDescent="0.25">
      <c r="A13" s="23" t="s">
        <v>70</v>
      </c>
      <c r="B13" s="47">
        <f>B10+B11</f>
        <v>117375702</v>
      </c>
      <c r="C13" s="23" t="s">
        <v>74</v>
      </c>
      <c r="D13" s="47">
        <f>D12+D11</f>
        <v>119874962</v>
      </c>
    </row>
    <row r="14" spans="1:5" x14ac:dyDescent="0.25">
      <c r="D14" s="8"/>
    </row>
    <row r="20" spans="2:4" x14ac:dyDescent="0.25">
      <c r="D20" s="8"/>
    </row>
    <row r="21" spans="2:4" x14ac:dyDescent="0.25">
      <c r="B21" s="8"/>
    </row>
    <row r="22" spans="2:4" x14ac:dyDescent="0.25">
      <c r="C22" s="8"/>
    </row>
  </sheetData>
  <mergeCells count="5">
    <mergeCell ref="A2:B2"/>
    <mergeCell ref="A9:B9"/>
    <mergeCell ref="C9:D9"/>
    <mergeCell ref="A8:D8"/>
    <mergeCell ref="A1:E1"/>
  </mergeCells>
  <pageMargins left="0.7" right="0.7" top="0.75" bottom="0.75" header="0.3" footer="0.3"/>
  <pageSetup paperSize="9" orientation="landscape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khám bệnh</vt:lpstr>
      <vt:lpstr>thuốc</vt:lpstr>
      <vt:lpstr>nhập</vt:lpstr>
      <vt:lpstr>chi</vt:lpstr>
      <vt:lpstr>nợ</vt:lpstr>
      <vt:lpstr>Tổng</vt:lpstr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2020-08-03T16:49:22Z</dcterms:modified>
</cp:coreProperties>
</file>